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80" firstSheet="2" activeTab="4"/>
  </bookViews>
  <sheets>
    <sheet name="5-kovė Merg" sheetId="1" r:id="rId1"/>
    <sheet name="5-kovė j-tės" sheetId="2" r:id="rId2"/>
    <sheet name="5-kovė Jaunės ir jaun" sheetId="3" r:id="rId3"/>
    <sheet name="5-kovė Bern" sheetId="4" r:id="rId4"/>
    <sheet name="7-kovė jciai" sheetId="5" r:id="rId5"/>
    <sheet name="7-kovė jn" sheetId="6" r:id="rId6"/>
    <sheet name="7-kovė jmas" sheetId="7" r:id="rId7"/>
  </sheets>
  <definedNames/>
  <calcPr fullCalcOnLoad="1"/>
</workbook>
</file>

<file path=xl/sharedStrings.xml><?xml version="1.0" encoding="utf-8"?>
<sst xmlns="http://schemas.openxmlformats.org/spreadsheetml/2006/main" count="639" uniqueCount="367">
  <si>
    <t>60 m b.b.-0,91-8,80</t>
  </si>
  <si>
    <t>Vieta</t>
  </si>
  <si>
    <t>Vardas</t>
  </si>
  <si>
    <t>Pavardė</t>
  </si>
  <si>
    <t>G.data</t>
  </si>
  <si>
    <t>Komanda</t>
  </si>
  <si>
    <t>60 m</t>
  </si>
  <si>
    <t>Tolis</t>
  </si>
  <si>
    <t>Rutulys</t>
  </si>
  <si>
    <t>Aukštis</t>
  </si>
  <si>
    <t>60 m b.b.</t>
  </si>
  <si>
    <t>Kartis</t>
  </si>
  <si>
    <t>1000 m</t>
  </si>
  <si>
    <t>Treneris</t>
  </si>
  <si>
    <t>Mantas</t>
  </si>
  <si>
    <t>Aivaras</t>
  </si>
  <si>
    <t>Romas</t>
  </si>
  <si>
    <t>Vytautas</t>
  </si>
  <si>
    <t>Mindaugas</t>
  </si>
  <si>
    <t>DNS</t>
  </si>
  <si>
    <t>Budrys</t>
  </si>
  <si>
    <t>DNF</t>
  </si>
  <si>
    <t>Donatas</t>
  </si>
  <si>
    <t>Andrius</t>
  </si>
  <si>
    <t>Evaldas</t>
  </si>
  <si>
    <t>60 m b.b.-0,76-8,25</t>
  </si>
  <si>
    <t>Eglė</t>
  </si>
  <si>
    <t>Viktorija</t>
  </si>
  <si>
    <t>Giedrė</t>
  </si>
  <si>
    <t>Daugintytė</t>
  </si>
  <si>
    <t>Lina</t>
  </si>
  <si>
    <t>Živilė</t>
  </si>
  <si>
    <t>Brokoriūtė</t>
  </si>
  <si>
    <t>J.R.Beržinskai</t>
  </si>
  <si>
    <t>1992 01 25</t>
  </si>
  <si>
    <t>600 m</t>
  </si>
  <si>
    <t>Aiva</t>
  </si>
  <si>
    <t>Čiesnaitė</t>
  </si>
  <si>
    <t>D.Senkus</t>
  </si>
  <si>
    <t>1992 04 02</t>
  </si>
  <si>
    <t>Irma</t>
  </si>
  <si>
    <t>Malelytė</t>
  </si>
  <si>
    <t>1992 03 19</t>
  </si>
  <si>
    <t>Viltė</t>
  </si>
  <si>
    <t>Beržinskaitė</t>
  </si>
  <si>
    <t>1992 02 19</t>
  </si>
  <si>
    <t>Ieva</t>
  </si>
  <si>
    <t>Markevičiūtė</t>
  </si>
  <si>
    <t>Jovita</t>
  </si>
  <si>
    <t>Lenkauskaitė</t>
  </si>
  <si>
    <t>1992 05 04</t>
  </si>
  <si>
    <t>Gintarė</t>
  </si>
  <si>
    <t>Petrauskaitė</t>
  </si>
  <si>
    <t>1992 09 04</t>
  </si>
  <si>
    <t>Betričė</t>
  </si>
  <si>
    <t>Umbrasaitė</t>
  </si>
  <si>
    <t>1993 01 03</t>
  </si>
  <si>
    <t>Rocevičiūtė</t>
  </si>
  <si>
    <t>1993 08 26</t>
  </si>
  <si>
    <t>M.Krakys</t>
  </si>
  <si>
    <t>A.Vilčinskienė, R.Adomaitienė</t>
  </si>
  <si>
    <t>Klaipėdos miesto žiemos daugiakovių pirmenybės</t>
  </si>
  <si>
    <t>Klaipėda, LA maniežas</t>
  </si>
  <si>
    <t>2005 03 16</t>
  </si>
  <si>
    <t>Laurynas</t>
  </si>
  <si>
    <t>4,37</t>
  </si>
  <si>
    <t>Berniukai (1992-93 )</t>
  </si>
  <si>
    <t>Jenčauskas</t>
  </si>
  <si>
    <t>1993 04 30</t>
  </si>
  <si>
    <t>2.40,2</t>
  </si>
  <si>
    <t>Vidas</t>
  </si>
  <si>
    <t>Selevičius</t>
  </si>
  <si>
    <t>1992 02 13</t>
  </si>
  <si>
    <t>4,39</t>
  </si>
  <si>
    <t>3.06,1</t>
  </si>
  <si>
    <t>Gintas</t>
  </si>
  <si>
    <t>Blažiūnas</t>
  </si>
  <si>
    <t>3,86</t>
  </si>
  <si>
    <t>2.40,0</t>
  </si>
  <si>
    <t>Duoblys</t>
  </si>
  <si>
    <t>4,03</t>
  </si>
  <si>
    <t>2.50,1</t>
  </si>
  <si>
    <t>Kornelijus</t>
  </si>
  <si>
    <t>Buožė</t>
  </si>
  <si>
    <t>1992 09 02</t>
  </si>
  <si>
    <t>4,35</t>
  </si>
  <si>
    <t>3.05,0</t>
  </si>
  <si>
    <t>Ričardas</t>
  </si>
  <si>
    <t>Šypalis</t>
  </si>
  <si>
    <t>1992 11 07</t>
  </si>
  <si>
    <t>3,88</t>
  </si>
  <si>
    <t>2.56,8</t>
  </si>
  <si>
    <t>Artūras</t>
  </si>
  <si>
    <t>Guk</t>
  </si>
  <si>
    <t>1992 09 21</t>
  </si>
  <si>
    <t>3,2</t>
  </si>
  <si>
    <t>3.08,0</t>
  </si>
  <si>
    <t>Bimbiras</t>
  </si>
  <si>
    <t>1993 05 08</t>
  </si>
  <si>
    <t>2,85</t>
  </si>
  <si>
    <t>3.37,7</t>
  </si>
  <si>
    <t>A.Vilčinskienė</t>
  </si>
  <si>
    <t>V.Baronienė</t>
  </si>
  <si>
    <t>J.Martinkus</t>
  </si>
  <si>
    <t>Eimantas</t>
  </si>
  <si>
    <t>Bubliauskas</t>
  </si>
  <si>
    <t>1993 04 29</t>
  </si>
  <si>
    <t>3,62</t>
  </si>
  <si>
    <t>3.10,2</t>
  </si>
  <si>
    <t>Krūminaitė</t>
  </si>
  <si>
    <t>1990 10 12</t>
  </si>
  <si>
    <t>Natalja</t>
  </si>
  <si>
    <t>Piliušina</t>
  </si>
  <si>
    <t>Marina</t>
  </si>
  <si>
    <t>Čepenko</t>
  </si>
  <si>
    <t>Piežaitė</t>
  </si>
  <si>
    <t>1990 08 02</t>
  </si>
  <si>
    <t>Aušrinė</t>
  </si>
  <si>
    <t>Rezgytė</t>
  </si>
  <si>
    <t>1991 06 10</t>
  </si>
  <si>
    <t>Marija</t>
  </si>
  <si>
    <t>Kizytė</t>
  </si>
  <si>
    <t>1991 04 19</t>
  </si>
  <si>
    <t>Kirklytė</t>
  </si>
  <si>
    <t>1990 10 11</t>
  </si>
  <si>
    <t>Indrė</t>
  </si>
  <si>
    <t>Padgurskytė</t>
  </si>
  <si>
    <t>1991 08 09</t>
  </si>
  <si>
    <t>Žydrė</t>
  </si>
  <si>
    <t>Mineikytė</t>
  </si>
  <si>
    <t>1991 01 24</t>
  </si>
  <si>
    <t>Agnė</t>
  </si>
  <si>
    <t>Ubartaitė</t>
  </si>
  <si>
    <t>1990 07 11</t>
  </si>
  <si>
    <t>2.03,6</t>
  </si>
  <si>
    <t>1.47,8</t>
  </si>
  <si>
    <t>1.48,4</t>
  </si>
  <si>
    <t>2.10,2</t>
  </si>
  <si>
    <t>2.15,6</t>
  </si>
  <si>
    <t>2.13,4</t>
  </si>
  <si>
    <t>2.13,2</t>
  </si>
  <si>
    <t>2.21,4</t>
  </si>
  <si>
    <t>2.08,0</t>
  </si>
  <si>
    <t>O</t>
  </si>
  <si>
    <t>2.04,2</t>
  </si>
  <si>
    <t>Mergaitės</t>
  </si>
  <si>
    <t>1990-91</t>
  </si>
  <si>
    <t>Jaunutės</t>
  </si>
  <si>
    <t>Donata</t>
  </si>
  <si>
    <t>Jurevičiūtė</t>
  </si>
  <si>
    <t>E.Norvilas</t>
  </si>
  <si>
    <t>1983 05 22</t>
  </si>
  <si>
    <t>Grinčikaitė</t>
  </si>
  <si>
    <t>1987 05 03</t>
  </si>
  <si>
    <t>Judita</t>
  </si>
  <si>
    <t>1989 10 02</t>
  </si>
  <si>
    <t>Ievutė</t>
  </si>
  <si>
    <t>Staponkutė</t>
  </si>
  <si>
    <t>1989 04 10</t>
  </si>
  <si>
    <t>Jaunės</t>
  </si>
  <si>
    <t>1.49,8</t>
  </si>
  <si>
    <t>2.01,5</t>
  </si>
  <si>
    <t>Mockus</t>
  </si>
  <si>
    <t>1990 03 05</t>
  </si>
  <si>
    <t>4,92</t>
  </si>
  <si>
    <t>3.14,2</t>
  </si>
  <si>
    <t>Valius</t>
  </si>
  <si>
    <t>Bernius</t>
  </si>
  <si>
    <t>1990 030 9</t>
  </si>
  <si>
    <t>4,75</t>
  </si>
  <si>
    <t>Valentinas</t>
  </si>
  <si>
    <t>Paulauskas</t>
  </si>
  <si>
    <t>1991 10 16</t>
  </si>
  <si>
    <t>4,81</t>
  </si>
  <si>
    <t>Robertas</t>
  </si>
  <si>
    <t>Petrauskas</t>
  </si>
  <si>
    <t>1988 04 04</t>
  </si>
  <si>
    <t>5,36</t>
  </si>
  <si>
    <t>Šakys</t>
  </si>
  <si>
    <t>1988 03 10</t>
  </si>
  <si>
    <t>V.Lapinskas</t>
  </si>
  <si>
    <t>5,16</t>
  </si>
  <si>
    <t>3:09.5</t>
  </si>
  <si>
    <t>Jevgenij</t>
  </si>
  <si>
    <t>Trofimenko</t>
  </si>
  <si>
    <t>1989 03 27</t>
  </si>
  <si>
    <t>5,34</t>
  </si>
  <si>
    <t>Deividas</t>
  </si>
  <si>
    <t>Šeferis</t>
  </si>
  <si>
    <t>6,08</t>
  </si>
  <si>
    <t>Egidijus</t>
  </si>
  <si>
    <t>Zaniauskas</t>
  </si>
  <si>
    <t>1987 08 28</t>
  </si>
  <si>
    <t>5,72</t>
  </si>
  <si>
    <t>Reinikovas</t>
  </si>
  <si>
    <t>1985 01 03</t>
  </si>
  <si>
    <t>5,28</t>
  </si>
  <si>
    <t>Rokas</t>
  </si>
  <si>
    <t>Macijauskas</t>
  </si>
  <si>
    <t>1987 07 09</t>
  </si>
  <si>
    <t>0</t>
  </si>
  <si>
    <t>3:11.7</t>
  </si>
  <si>
    <t>Jaunučiai (1990-91)</t>
  </si>
  <si>
    <t>Rimantas</t>
  </si>
  <si>
    <t>Mironovas</t>
  </si>
  <si>
    <t>1991 03 12</t>
  </si>
  <si>
    <t>5,46</t>
  </si>
  <si>
    <t>Bauža</t>
  </si>
  <si>
    <t>1990 01 29</t>
  </si>
  <si>
    <t>4,45</t>
  </si>
  <si>
    <t>3:46.3</t>
  </si>
  <si>
    <t>Justinas</t>
  </si>
  <si>
    <t>Bendikas</t>
  </si>
  <si>
    <t>1990 06 28</t>
  </si>
  <si>
    <t>4,9</t>
  </si>
  <si>
    <t>3:59.2</t>
  </si>
  <si>
    <t>Žymantas</t>
  </si>
  <si>
    <t>Vičinskas</t>
  </si>
  <si>
    <t>4,1</t>
  </si>
  <si>
    <t>Smolskas</t>
  </si>
  <si>
    <t>1991 05 13</t>
  </si>
  <si>
    <t>1991 06 27</t>
  </si>
  <si>
    <t>4,28</t>
  </si>
  <si>
    <t>3:06.1</t>
  </si>
  <si>
    <t>Ulskis</t>
  </si>
  <si>
    <t>1991 06 19</t>
  </si>
  <si>
    <t>3,61</t>
  </si>
  <si>
    <t>Edgaras</t>
  </si>
  <si>
    <t>Čurovas</t>
  </si>
  <si>
    <t>4,89</t>
  </si>
  <si>
    <t>Burba</t>
  </si>
  <si>
    <t>4,51</t>
  </si>
  <si>
    <t>3:17.0</t>
  </si>
  <si>
    <t>Šmitas</t>
  </si>
  <si>
    <t>1991 07 28</t>
  </si>
  <si>
    <t>4,00</t>
  </si>
  <si>
    <t>Vitalij</t>
  </si>
  <si>
    <t>Paškevič</t>
  </si>
  <si>
    <t>Dovydas</t>
  </si>
  <si>
    <t>Stašys</t>
  </si>
  <si>
    <t>1991 01 23</t>
  </si>
  <si>
    <t>O.Grybauskienė</t>
  </si>
  <si>
    <t>1986 08 26</t>
  </si>
  <si>
    <t>Mickus</t>
  </si>
  <si>
    <t>1989 04 14</t>
  </si>
  <si>
    <t>5,12</t>
  </si>
  <si>
    <t>Gediminas</t>
  </si>
  <si>
    <t>Kriaučelis</t>
  </si>
  <si>
    <t>1988 09 12</t>
  </si>
  <si>
    <t>5,76</t>
  </si>
  <si>
    <t>3:17.9</t>
  </si>
  <si>
    <t>Valdemaras</t>
  </si>
  <si>
    <t>Štulcas</t>
  </si>
  <si>
    <t>1989 02 14</t>
  </si>
  <si>
    <t>5,32</t>
  </si>
  <si>
    <t>3:16.6</t>
  </si>
  <si>
    <t>Jucevičius</t>
  </si>
  <si>
    <t>1988 01 08</t>
  </si>
  <si>
    <t>4,85</t>
  </si>
  <si>
    <t>3:24.9</t>
  </si>
  <si>
    <t>Tamavičius</t>
  </si>
  <si>
    <t>1989 01 31</t>
  </si>
  <si>
    <t>4,64</t>
  </si>
  <si>
    <t>3;10.0</t>
  </si>
  <si>
    <t>Remigijus</t>
  </si>
  <si>
    <t>Petrokas</t>
  </si>
  <si>
    <t>1989 06 18</t>
  </si>
  <si>
    <t>4,42</t>
  </si>
  <si>
    <t>3:44.9</t>
  </si>
  <si>
    <t>Marius</t>
  </si>
  <si>
    <t>1989 11 01</t>
  </si>
  <si>
    <t>4,36</t>
  </si>
  <si>
    <t>3:48.7</t>
  </si>
  <si>
    <t>Viktoras</t>
  </si>
  <si>
    <t>Gusarovas</t>
  </si>
  <si>
    <t>5,85</t>
  </si>
  <si>
    <t>3:00.7</t>
  </si>
  <si>
    <t>1988 07 28</t>
  </si>
  <si>
    <t>A.Pleskys</t>
  </si>
  <si>
    <t>3:06.2</t>
  </si>
  <si>
    <t>1:52.3</t>
  </si>
  <si>
    <t>3:20.6</t>
  </si>
  <si>
    <t>2:06.2</t>
  </si>
  <si>
    <t>2:25.4</t>
  </si>
  <si>
    <t>2:17.2</t>
  </si>
  <si>
    <t>2:19.9</t>
  </si>
  <si>
    <t>1:54.0</t>
  </si>
  <si>
    <t>1:53.9</t>
  </si>
  <si>
    <t>1:59.9</t>
  </si>
  <si>
    <t>3:50.0</t>
  </si>
  <si>
    <t>3:27.8</t>
  </si>
  <si>
    <t>3:39.2</t>
  </si>
  <si>
    <t>3:27.5</t>
  </si>
  <si>
    <t>3:43.6</t>
  </si>
  <si>
    <t>3:05.6</t>
  </si>
  <si>
    <t>3:35.6</t>
  </si>
  <si>
    <t>Jauniai (1988-89)</t>
  </si>
  <si>
    <t>1990 09 27</t>
  </si>
  <si>
    <t>Laimutis</t>
  </si>
  <si>
    <t>Ramanauskas</t>
  </si>
  <si>
    <t>1990 01 09</t>
  </si>
  <si>
    <t>Babachin</t>
  </si>
  <si>
    <t>1990 01 06</t>
  </si>
  <si>
    <t>Gorbačiovas</t>
  </si>
  <si>
    <t>Riepšas</t>
  </si>
  <si>
    <t>Monika</t>
  </si>
  <si>
    <t>Juozaitytė</t>
  </si>
  <si>
    <t>Nerijus</t>
  </si>
  <si>
    <t>Butkus</t>
  </si>
  <si>
    <t>1988 08 23</t>
  </si>
  <si>
    <t>2:52.5</t>
  </si>
  <si>
    <t>Edvinas</t>
  </si>
  <si>
    <t>Miceika</t>
  </si>
  <si>
    <t>1987 03 24</t>
  </si>
  <si>
    <t>Aistė</t>
  </si>
  <si>
    <t>Levickytė</t>
  </si>
  <si>
    <t>1992 07 26</t>
  </si>
  <si>
    <t>Deivydas</t>
  </si>
  <si>
    <t>Lubys</t>
  </si>
  <si>
    <t>1993 09 07</t>
  </si>
  <si>
    <t>Benas</t>
  </si>
  <si>
    <t>Gudas</t>
  </si>
  <si>
    <t>Šakalys</t>
  </si>
  <si>
    <t>Vygantas</t>
  </si>
  <si>
    <t>Čekinskis</t>
  </si>
  <si>
    <t>Tomas</t>
  </si>
  <si>
    <t>Vilkas</t>
  </si>
  <si>
    <t>Malakauskas</t>
  </si>
  <si>
    <t>1993 04 16</t>
  </si>
  <si>
    <t>1994 03 06</t>
  </si>
  <si>
    <t>2:09.4</t>
  </si>
  <si>
    <t>60 m b.b.- 11,75-0,76-7,00</t>
  </si>
  <si>
    <t>1992-93</t>
  </si>
  <si>
    <t>60 m b.b.-0,76-8,00</t>
  </si>
  <si>
    <t>60 m b.b.-11,75-0,76-7,25</t>
  </si>
  <si>
    <t>Viso tšk</t>
  </si>
  <si>
    <t>rut - 3 kg</t>
  </si>
  <si>
    <t>rut 3kg</t>
  </si>
  <si>
    <t>rut 4kg</t>
  </si>
  <si>
    <t>rut 5kg</t>
  </si>
  <si>
    <t xml:space="preserve">60 m b.b.-0,84-8,50 </t>
  </si>
  <si>
    <t>rut 6kg</t>
  </si>
  <si>
    <t>60 m b.b.-1,00-9,14</t>
  </si>
  <si>
    <t>2005 03 16-17</t>
  </si>
  <si>
    <t>1988-89</t>
  </si>
  <si>
    <t>1986-87</t>
  </si>
  <si>
    <t>rut - 4 kg</t>
  </si>
  <si>
    <t>Jaunimas (iki 23)</t>
  </si>
  <si>
    <t xml:space="preserve">1992 01 </t>
  </si>
  <si>
    <t>1990 10 22</t>
  </si>
  <si>
    <t>1990 05 16</t>
  </si>
  <si>
    <t>1992 07 17</t>
  </si>
  <si>
    <t>1992 01 23</t>
  </si>
  <si>
    <t>1993 01 09</t>
  </si>
  <si>
    <t>1992 12 31</t>
  </si>
  <si>
    <t>1991 06 05</t>
  </si>
  <si>
    <t>1990 02 20</t>
  </si>
  <si>
    <t>1990 05 22</t>
  </si>
  <si>
    <t>1989 04 20</t>
  </si>
  <si>
    <t>1988 11 17</t>
  </si>
  <si>
    <t>3:00.5</t>
  </si>
  <si>
    <t>3:18.5</t>
  </si>
  <si>
    <t>2:58.6</t>
  </si>
  <si>
    <t>3;17.0</t>
  </si>
  <si>
    <t>Vaičiulis</t>
  </si>
  <si>
    <t>Aleksandr</t>
  </si>
  <si>
    <t>800m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</si>
</sst>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m:ss.00"/>
    <numFmt numFmtId="166" formatCode="mm:ss.00"/>
    <numFmt numFmtId="167" formatCode="mmm/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yy/mm/dd"/>
    <numFmt numFmtId="174" formatCode="0.00000"/>
    <numFmt numFmtId="175" formatCode="0.000000"/>
    <numFmt numFmtId="176" formatCode="0.0000000"/>
    <numFmt numFmtId="177" formatCode="0.00;[Red]0.00"/>
    <numFmt numFmtId="178" formatCode="0.00_ ;\-0.00\ "/>
    <numFmt numFmtId="179" formatCode="#,##0&quot;р.&quot;;\-#,##0&quot;р.&quot;"/>
    <numFmt numFmtId="180" formatCode="#,##0&quot;р.&quot;;[Red]\-#,##0&quot;р.&quot;"/>
    <numFmt numFmtId="181" formatCode="#,##0.00&quot;р.&quot;;\-#,##0.00&quot;р.&quot;"/>
    <numFmt numFmtId="182" formatCode="#,##0.00&quot;р.&quot;;[Red]\-#,##0.00&quot;р.&quot;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[$€-2]\ #,##0.00_);[Red]\([$€-2]\ #,##0.00\)"/>
    <numFmt numFmtId="188" formatCode="yyyy\-mm\-dd;@"/>
    <numFmt numFmtId="189" formatCode="[$-427]yyyy\ &quot;m.&quot;\ mmmm\ d\ &quot;d.&quot;"/>
    <numFmt numFmtId="190" formatCode="[$-F400]h:mm:ss\ AM/PM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47" fontId="5" fillId="0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14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22" fillId="0" borderId="6" xfId="0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49" fontId="23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2" fontId="24" fillId="0" borderId="2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25" fillId="0" borderId="6" xfId="0" applyFont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25" fillId="0" borderId="11" xfId="0" applyFont="1" applyBorder="1" applyAlignment="1">
      <alignment horizontal="right"/>
    </xf>
    <xf numFmtId="0" fontId="23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4" fontId="24" fillId="0" borderId="2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1" fontId="24" fillId="0" borderId="1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23" fillId="0" borderId="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12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00390625" style="0" customWidth="1"/>
    <col min="5" max="5" width="18.140625" style="0" customWidth="1"/>
    <col min="16" max="16" width="9.140625" style="31" customWidth="1"/>
  </cols>
  <sheetData>
    <row r="1" ht="15.75">
      <c r="F1" s="1" t="s">
        <v>61</v>
      </c>
    </row>
    <row r="2" spans="4:6" ht="5.25" customHeight="1">
      <c r="D2" s="28">
        <v>1.1574074074074073E-05</v>
      </c>
      <c r="F2" s="1"/>
    </row>
    <row r="3" spans="1:7" ht="12.75">
      <c r="A3" s="2" t="s">
        <v>62</v>
      </c>
      <c r="E3" s="73" t="s">
        <v>145</v>
      </c>
      <c r="F3" s="2" t="s">
        <v>332</v>
      </c>
      <c r="G3" s="126" t="s">
        <v>331</v>
      </c>
    </row>
    <row r="4" spans="1:11" ht="12.75">
      <c r="A4" s="2" t="s">
        <v>63</v>
      </c>
      <c r="E4" s="73"/>
      <c r="F4" s="2"/>
      <c r="G4" s="126" t="s">
        <v>336</v>
      </c>
      <c r="K4" s="3"/>
    </row>
    <row r="6" spans="1:11" s="10" customFormat="1" ht="12.75">
      <c r="A6" s="4" t="s">
        <v>1</v>
      </c>
      <c r="B6" s="5" t="s">
        <v>2</v>
      </c>
      <c r="C6" s="6" t="s">
        <v>3</v>
      </c>
      <c r="D6" s="7" t="s">
        <v>4</v>
      </c>
      <c r="E6" s="8" t="s">
        <v>13</v>
      </c>
      <c r="F6" s="9" t="s">
        <v>10</v>
      </c>
      <c r="G6" s="7" t="s">
        <v>9</v>
      </c>
      <c r="H6" s="7" t="s">
        <v>8</v>
      </c>
      <c r="I6" s="7" t="s">
        <v>7</v>
      </c>
      <c r="J6" s="7" t="s">
        <v>35</v>
      </c>
      <c r="K6" s="38" t="s">
        <v>335</v>
      </c>
    </row>
    <row r="7" spans="1:11" s="16" customFormat="1" ht="13.5">
      <c r="A7" s="11"/>
      <c r="B7" s="12"/>
      <c r="C7" s="13" t="s">
        <v>13</v>
      </c>
      <c r="D7" s="11"/>
      <c r="E7" s="14"/>
      <c r="F7" s="15"/>
      <c r="G7" s="11"/>
      <c r="H7" s="11"/>
      <c r="I7" s="11"/>
      <c r="J7" s="11"/>
      <c r="K7" s="11"/>
    </row>
    <row r="8" spans="1:11" ht="12.75">
      <c r="A8" s="4">
        <f>A7+1</f>
        <v>1</v>
      </c>
      <c r="B8" s="17" t="s">
        <v>31</v>
      </c>
      <c r="C8" s="18" t="s">
        <v>32</v>
      </c>
      <c r="D8" s="19" t="s">
        <v>34</v>
      </c>
      <c r="E8" s="29" t="s">
        <v>33</v>
      </c>
      <c r="F8" s="74">
        <v>10</v>
      </c>
      <c r="G8" s="20">
        <v>1.25</v>
      </c>
      <c r="H8" s="20">
        <v>7</v>
      </c>
      <c r="I8" s="20">
        <v>4.27</v>
      </c>
      <c r="J8" s="74" t="s">
        <v>280</v>
      </c>
      <c r="K8" s="4">
        <f>SUM(F9:J9)</f>
        <v>2313</v>
      </c>
    </row>
    <row r="9" spans="1:11" ht="12.75">
      <c r="A9" s="22"/>
      <c r="B9" s="23"/>
      <c r="C9" s="24" t="s">
        <v>33</v>
      </c>
      <c r="D9" s="25"/>
      <c r="E9" s="30"/>
      <c r="F9" s="62">
        <v>668</v>
      </c>
      <c r="G9" s="11">
        <f>IF(ISBLANK(G8),"",INT(1.84523*(G8*100-75)^1.348))</f>
        <v>359</v>
      </c>
      <c r="H9" s="11">
        <f>IF(ISBLANK(H8),"",INT(56.0211*(H8-1.5)^1.05))</f>
        <v>335</v>
      </c>
      <c r="I9" s="11">
        <f>IF(ISBLANK(I8),"",INT(0.188807*(I8*100-210)^1.41))</f>
        <v>371</v>
      </c>
      <c r="J9" s="62">
        <v>580</v>
      </c>
      <c r="K9" s="26">
        <f>K8</f>
        <v>2313</v>
      </c>
    </row>
    <row r="10" spans="1:11" ht="12.75">
      <c r="A10" s="4">
        <v>2</v>
      </c>
      <c r="B10" s="17" t="s">
        <v>36</v>
      </c>
      <c r="C10" s="18" t="s">
        <v>37</v>
      </c>
      <c r="D10" s="19" t="s">
        <v>39</v>
      </c>
      <c r="E10" s="29" t="s">
        <v>38</v>
      </c>
      <c r="F10" s="74">
        <v>10.2</v>
      </c>
      <c r="G10" s="20">
        <v>1.3</v>
      </c>
      <c r="H10" s="20">
        <v>6.8</v>
      </c>
      <c r="I10" s="20">
        <v>4.45</v>
      </c>
      <c r="J10" s="74" t="s">
        <v>288</v>
      </c>
      <c r="K10" s="4">
        <f>SUM(F11:J11)</f>
        <v>2241</v>
      </c>
    </row>
    <row r="11" spans="1:11" ht="12.75">
      <c r="A11" s="22"/>
      <c r="B11" s="23"/>
      <c r="C11" s="24" t="s">
        <v>38</v>
      </c>
      <c r="D11" s="25"/>
      <c r="E11" s="30"/>
      <c r="F11" s="62">
        <v>632</v>
      </c>
      <c r="G11" s="11">
        <f>IF(ISBLANK(G10),"",INT(1.84523*(G10*100-75)^1.348))</f>
        <v>409</v>
      </c>
      <c r="H11" s="11">
        <f>IF(ISBLANK(H10),"",INT(56.0211*(H10-1.5)^1.05))</f>
        <v>322</v>
      </c>
      <c r="I11" s="11">
        <f>IF(ISBLANK(I10),"",INT(0.188807*(I10*100-210)^1.41))</f>
        <v>416</v>
      </c>
      <c r="J11" s="62">
        <v>462</v>
      </c>
      <c r="K11" s="26">
        <f>K10</f>
        <v>2241</v>
      </c>
    </row>
    <row r="12" spans="1:11" ht="12.75">
      <c r="A12" s="4">
        <v>3</v>
      </c>
      <c r="B12" s="17" t="s">
        <v>40</v>
      </c>
      <c r="C12" s="18" t="s">
        <v>41</v>
      </c>
      <c r="D12" s="19" t="s">
        <v>42</v>
      </c>
      <c r="E12" s="29" t="s">
        <v>33</v>
      </c>
      <c r="F12" s="74">
        <v>10.1</v>
      </c>
      <c r="G12" s="20">
        <v>1.15</v>
      </c>
      <c r="H12" s="20">
        <v>7</v>
      </c>
      <c r="I12" s="20">
        <v>4.13</v>
      </c>
      <c r="J12" s="74" t="s">
        <v>287</v>
      </c>
      <c r="K12" s="4">
        <f>SUM(F13:J13)</f>
        <v>2143</v>
      </c>
    </row>
    <row r="13" spans="1:11" ht="12.75">
      <c r="A13" s="22"/>
      <c r="B13" s="23"/>
      <c r="C13" s="24" t="s">
        <v>33</v>
      </c>
      <c r="D13" s="25"/>
      <c r="E13" s="30"/>
      <c r="F13" s="62">
        <v>650</v>
      </c>
      <c r="G13" s="11">
        <f>IF(ISBLANK(G12),"",INT(1.84523*(G12*100-75)^1.348))</f>
        <v>266</v>
      </c>
      <c r="H13" s="11">
        <f>IF(ISBLANK(H12),"",INT(56.0211*(H12-1.5)^1.05))</f>
        <v>335</v>
      </c>
      <c r="I13" s="11">
        <f>IF(ISBLANK(I12),"",INT(0.188807*(I12*100-210)^1.41))</f>
        <v>338</v>
      </c>
      <c r="J13" s="62">
        <v>554</v>
      </c>
      <c r="K13" s="26">
        <f>K12</f>
        <v>2143</v>
      </c>
    </row>
    <row r="14" spans="1:11" ht="12.75">
      <c r="A14" s="4">
        <v>4</v>
      </c>
      <c r="B14" s="17" t="s">
        <v>43</v>
      </c>
      <c r="C14" s="18" t="s">
        <v>44</v>
      </c>
      <c r="D14" s="19" t="s">
        <v>45</v>
      </c>
      <c r="E14" s="29" t="s">
        <v>33</v>
      </c>
      <c r="F14" s="74">
        <v>11.6</v>
      </c>
      <c r="G14" s="20">
        <v>1.3</v>
      </c>
      <c r="H14" s="20">
        <v>5.7</v>
      </c>
      <c r="I14" s="20">
        <v>4.07</v>
      </c>
      <c r="J14" s="74" t="s">
        <v>286</v>
      </c>
      <c r="K14" s="4">
        <f>SUM(F15:J15)</f>
        <v>1944</v>
      </c>
    </row>
    <row r="15" spans="1:11" ht="12.75">
      <c r="A15" s="22"/>
      <c r="B15" s="23"/>
      <c r="C15" s="24" t="s">
        <v>33</v>
      </c>
      <c r="D15" s="25"/>
      <c r="E15" s="30"/>
      <c r="F15" s="62">
        <v>407</v>
      </c>
      <c r="G15" s="11">
        <f>IF(ISBLANK(G14),"",INT(1.84523*(G14*100-75)^1.348))</f>
        <v>409</v>
      </c>
      <c r="H15" s="11">
        <f>IF(ISBLANK(H14),"",INT(56.0211*(H14-1.5)^1.05))</f>
        <v>252</v>
      </c>
      <c r="I15" s="11">
        <f>IF(ISBLANK(I14),"",INT(0.188807*(I14*100-210)^1.41))</f>
        <v>324</v>
      </c>
      <c r="J15" s="62">
        <v>552</v>
      </c>
      <c r="K15" s="26">
        <f>K14</f>
        <v>1944</v>
      </c>
    </row>
    <row r="16" spans="1:11" s="27" customFormat="1" ht="12.75">
      <c r="A16" s="4">
        <v>5</v>
      </c>
      <c r="B16" s="17" t="s">
        <v>48</v>
      </c>
      <c r="C16" s="18" t="s">
        <v>49</v>
      </c>
      <c r="D16" s="19" t="s">
        <v>50</v>
      </c>
      <c r="E16" s="29" t="s">
        <v>38</v>
      </c>
      <c r="F16" s="74">
        <v>10.1</v>
      </c>
      <c r="G16" s="20">
        <v>1.2</v>
      </c>
      <c r="H16" s="20">
        <v>6.8</v>
      </c>
      <c r="I16" s="20">
        <v>3.79</v>
      </c>
      <c r="J16" s="74" t="s">
        <v>285</v>
      </c>
      <c r="K16" s="4">
        <f>SUM(F17:J17)</f>
        <v>1756</v>
      </c>
    </row>
    <row r="17" spans="1:11" s="27" customFormat="1" ht="12.75">
      <c r="A17" s="22"/>
      <c r="B17" s="23"/>
      <c r="C17" s="24" t="s">
        <v>38</v>
      </c>
      <c r="D17" s="25"/>
      <c r="E17" s="30"/>
      <c r="F17" s="62">
        <v>650</v>
      </c>
      <c r="G17" s="11">
        <f>IF(ISBLANK(G16),"",INT(1.84523*(G16*100-75)^1.348))</f>
        <v>312</v>
      </c>
      <c r="H17" s="11">
        <f>IF(ISBLANK(H16),"",INT(56.0211*(H16-1.5)^1.05))</f>
        <v>322</v>
      </c>
      <c r="I17" s="11">
        <f>IF(ISBLANK(I16),"",INT(0.188807*(I16*100-210)^1.41))</f>
        <v>261</v>
      </c>
      <c r="J17" s="62">
        <v>211</v>
      </c>
      <c r="K17" s="26">
        <f>K16</f>
        <v>1756</v>
      </c>
    </row>
    <row r="18" spans="1:11" ht="12.75">
      <c r="A18" s="4">
        <v>6</v>
      </c>
      <c r="B18" s="17" t="s">
        <v>51</v>
      </c>
      <c r="C18" s="18" t="s">
        <v>52</v>
      </c>
      <c r="D18" s="19" t="s">
        <v>53</v>
      </c>
      <c r="E18" s="29" t="s">
        <v>38</v>
      </c>
      <c r="F18" s="74">
        <v>11</v>
      </c>
      <c r="G18" s="20">
        <v>1.25</v>
      </c>
      <c r="H18" s="20">
        <v>6.3</v>
      </c>
      <c r="I18" s="20">
        <v>4.03</v>
      </c>
      <c r="J18" s="74" t="s">
        <v>284</v>
      </c>
      <c r="K18" s="4">
        <f>SUM(F19:J19)</f>
        <v>1702</v>
      </c>
    </row>
    <row r="19" spans="1:11" ht="12.75">
      <c r="A19" s="22"/>
      <c r="B19" s="23"/>
      <c r="C19" s="24" t="s">
        <v>38</v>
      </c>
      <c r="D19" s="25"/>
      <c r="E19" s="30"/>
      <c r="F19" s="62">
        <v>498</v>
      </c>
      <c r="G19" s="11">
        <f>IF(ISBLANK(G18),"",INT(1.84523*(G18*100-75)^1.348))</f>
        <v>359</v>
      </c>
      <c r="H19" s="11">
        <f>IF(ISBLANK(H18),"",INT(56.0211*(H18-1.5)^1.05))</f>
        <v>290</v>
      </c>
      <c r="I19" s="11">
        <f>IF(ISBLANK(I18),"",INT(0.188807*(I18*100-210)^1.41))</f>
        <v>315</v>
      </c>
      <c r="J19" s="62">
        <v>240</v>
      </c>
      <c r="K19" s="26">
        <f>K18</f>
        <v>1702</v>
      </c>
    </row>
    <row r="20" spans="1:11" ht="12.75">
      <c r="A20" s="4">
        <v>8</v>
      </c>
      <c r="B20" s="17" t="s">
        <v>54</v>
      </c>
      <c r="C20" s="18" t="s">
        <v>55</v>
      </c>
      <c r="D20" s="19" t="s">
        <v>56</v>
      </c>
      <c r="E20" s="29" t="s">
        <v>60</v>
      </c>
      <c r="F20" s="74">
        <v>11.1</v>
      </c>
      <c r="G20" s="20">
        <v>1.15</v>
      </c>
      <c r="H20" s="20">
        <v>5.8</v>
      </c>
      <c r="I20" s="20">
        <v>3.71</v>
      </c>
      <c r="J20" s="74" t="s">
        <v>283</v>
      </c>
      <c r="K20" s="4">
        <f>SUM(F21:J21)</f>
        <v>1409</v>
      </c>
    </row>
    <row r="21" spans="1:11" ht="12.75">
      <c r="A21" s="22"/>
      <c r="B21" s="23"/>
      <c r="C21" s="24" t="s">
        <v>60</v>
      </c>
      <c r="D21" s="25"/>
      <c r="E21" s="30"/>
      <c r="F21" s="62">
        <v>482</v>
      </c>
      <c r="G21" s="11">
        <f>IF(ISBLANK(G20),"",INT(1.84523*(G20*100-75)^1.348))</f>
        <v>266</v>
      </c>
      <c r="H21" s="11">
        <f>IF(ISBLANK(H20),"",INT(56.0211*(H20-1.5)^1.05))</f>
        <v>259</v>
      </c>
      <c r="I21" s="11">
        <f>IF(ISBLANK(I20),"",INT(0.188807*(I20*100-210)^1.41))</f>
        <v>244</v>
      </c>
      <c r="J21" s="62">
        <v>158</v>
      </c>
      <c r="K21" s="26">
        <f>K20</f>
        <v>1409</v>
      </c>
    </row>
    <row r="22" spans="1:11" s="27" customFormat="1" ht="12.75">
      <c r="A22" s="4">
        <v>9</v>
      </c>
      <c r="B22" s="17" t="s">
        <v>46</v>
      </c>
      <c r="C22" s="18" t="s">
        <v>47</v>
      </c>
      <c r="D22" s="19" t="s">
        <v>348</v>
      </c>
      <c r="E22" s="29" t="s">
        <v>59</v>
      </c>
      <c r="F22" s="74">
        <v>12.8</v>
      </c>
      <c r="G22" s="20">
        <v>1.15</v>
      </c>
      <c r="H22" s="20">
        <v>6</v>
      </c>
      <c r="I22" s="20">
        <v>3.43</v>
      </c>
      <c r="J22" s="74" t="s">
        <v>282</v>
      </c>
      <c r="K22" s="4">
        <f>SUM(F23:J23)</f>
        <v>1346</v>
      </c>
    </row>
    <row r="23" spans="1:11" s="27" customFormat="1" ht="12.75">
      <c r="A23" s="22"/>
      <c r="B23" s="23"/>
      <c r="C23" s="24" t="s">
        <v>59</v>
      </c>
      <c r="D23" s="25"/>
      <c r="E23" s="30"/>
      <c r="F23" s="62">
        <v>250</v>
      </c>
      <c r="G23" s="11">
        <f>IF(ISBLANK(G22),"",INT(1.84523*(G22*100-75)^1.348))</f>
        <v>266</v>
      </c>
      <c r="H23" s="11">
        <f>IF(ISBLANK(H22),"",INT(56.0211*(H22-1.5)^1.05))</f>
        <v>271</v>
      </c>
      <c r="I23" s="11">
        <f>IF(ISBLANK(I22),"",INT(0.188807*(I22*100-210)^1.41))</f>
        <v>186</v>
      </c>
      <c r="J23" s="62">
        <v>373</v>
      </c>
      <c r="K23" s="26">
        <f>K22</f>
        <v>1346</v>
      </c>
    </row>
    <row r="24" spans="1:11" s="27" customFormat="1" ht="12.75">
      <c r="A24" s="4">
        <v>10</v>
      </c>
      <c r="B24" s="17" t="s">
        <v>26</v>
      </c>
      <c r="C24" s="18" t="s">
        <v>57</v>
      </c>
      <c r="D24" s="19" t="s">
        <v>58</v>
      </c>
      <c r="E24" s="29" t="s">
        <v>60</v>
      </c>
      <c r="F24" s="74">
        <v>13.1</v>
      </c>
      <c r="G24" s="20">
        <v>1.05</v>
      </c>
      <c r="H24" s="20">
        <v>5.7</v>
      </c>
      <c r="I24" s="20">
        <v>3.52</v>
      </c>
      <c r="J24" s="74" t="s">
        <v>281</v>
      </c>
      <c r="K24" s="4">
        <f>SUM(F25:J25)</f>
        <v>852</v>
      </c>
    </row>
    <row r="25" spans="1:11" s="27" customFormat="1" ht="12.75">
      <c r="A25" s="22"/>
      <c r="B25" s="23"/>
      <c r="C25" s="24" t="s">
        <v>60</v>
      </c>
      <c r="D25" s="25"/>
      <c r="E25" s="30"/>
      <c r="F25" s="62">
        <v>216</v>
      </c>
      <c r="G25" s="11">
        <f>IF(ISBLANK(G24),"",INT(1.84523*(G24*100-75)^1.348))</f>
        <v>180</v>
      </c>
      <c r="H25" s="11">
        <f>IF(ISBLANK(H24),"",INT(56.0211*(H24-1.5)^1.05))</f>
        <v>252</v>
      </c>
      <c r="I25" s="11">
        <f>IF(ISBLANK(I24),"",INT(0.188807*(I24*100-210)^1.41))</f>
        <v>204</v>
      </c>
      <c r="J25" s="84">
        <v>0</v>
      </c>
      <c r="K25" s="26">
        <f>K24</f>
        <v>852</v>
      </c>
    </row>
    <row r="26" spans="1:11" s="27" customFormat="1" ht="12.75">
      <c r="A26" s="123"/>
      <c r="B26" s="124" t="s">
        <v>314</v>
      </c>
      <c r="C26" s="125" t="s">
        <v>315</v>
      </c>
      <c r="D26" s="119" t="s">
        <v>316</v>
      </c>
      <c r="E26" s="116" t="s">
        <v>60</v>
      </c>
      <c r="F26" s="107"/>
      <c r="G26" s="121">
        <v>1.15</v>
      </c>
      <c r="H26" s="121"/>
      <c r="I26" s="122"/>
      <c r="J26" s="122"/>
      <c r="K26" s="123"/>
    </row>
    <row r="27" spans="1:11" s="27" customFormat="1" ht="12.75">
      <c r="A27" s="123"/>
      <c r="B27" s="124" t="s">
        <v>28</v>
      </c>
      <c r="C27" s="125" t="s">
        <v>29</v>
      </c>
      <c r="D27" s="119" t="s">
        <v>329</v>
      </c>
      <c r="E27" s="116" t="s">
        <v>59</v>
      </c>
      <c r="F27" s="107"/>
      <c r="G27" s="121"/>
      <c r="H27" s="121"/>
      <c r="I27" s="122"/>
      <c r="J27" s="122" t="s">
        <v>330</v>
      </c>
      <c r="K27" s="1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00390625" style="0" customWidth="1"/>
    <col min="5" max="5" width="18.00390625" style="0" customWidth="1"/>
    <col min="16" max="16" width="9.140625" style="31" customWidth="1"/>
  </cols>
  <sheetData>
    <row r="1" ht="15.75">
      <c r="F1" s="1" t="s">
        <v>61</v>
      </c>
    </row>
    <row r="2" spans="4:6" ht="5.25" customHeight="1">
      <c r="D2" s="28">
        <v>1.1574074074074073E-05</v>
      </c>
      <c r="F2" s="1"/>
    </row>
    <row r="3" spans="1:7" ht="12.75">
      <c r="A3" s="2" t="s">
        <v>62</v>
      </c>
      <c r="E3" s="73" t="s">
        <v>147</v>
      </c>
      <c r="F3" s="2" t="s">
        <v>146</v>
      </c>
      <c r="G3" s="126" t="s">
        <v>333</v>
      </c>
    </row>
    <row r="4" spans="1:11" ht="12.75">
      <c r="A4" s="2" t="s">
        <v>63</v>
      </c>
      <c r="E4" s="73"/>
      <c r="F4" s="2"/>
      <c r="G4" s="126" t="s">
        <v>336</v>
      </c>
      <c r="K4" s="3"/>
    </row>
    <row r="6" spans="1:11" s="10" customFormat="1" ht="12.75">
      <c r="A6" s="4" t="s">
        <v>1</v>
      </c>
      <c r="B6" s="5" t="s">
        <v>2</v>
      </c>
      <c r="C6" s="6" t="s">
        <v>3</v>
      </c>
      <c r="D6" s="7" t="s">
        <v>4</v>
      </c>
      <c r="E6" s="8" t="s">
        <v>13</v>
      </c>
      <c r="F6" s="9" t="s">
        <v>10</v>
      </c>
      <c r="G6" s="7" t="s">
        <v>9</v>
      </c>
      <c r="H6" s="7" t="s">
        <v>8</v>
      </c>
      <c r="I6" s="7" t="s">
        <v>7</v>
      </c>
      <c r="J6" s="7" t="s">
        <v>35</v>
      </c>
      <c r="K6" s="38" t="s">
        <v>335</v>
      </c>
    </row>
    <row r="7" spans="1:11" s="16" customFormat="1" ht="13.5">
      <c r="A7" s="11"/>
      <c r="B7" s="12"/>
      <c r="C7" s="13" t="s">
        <v>13</v>
      </c>
      <c r="D7" s="11"/>
      <c r="E7" s="14"/>
      <c r="F7" s="15"/>
      <c r="G7" s="11"/>
      <c r="H7" s="11"/>
      <c r="I7" s="11"/>
      <c r="J7" s="11"/>
      <c r="K7" s="11"/>
    </row>
    <row r="8" spans="1:11" ht="12.75">
      <c r="A8" s="4">
        <f>A7+1</f>
        <v>1</v>
      </c>
      <c r="B8" s="17" t="s">
        <v>51</v>
      </c>
      <c r="C8" s="18" t="s">
        <v>109</v>
      </c>
      <c r="D8" s="19" t="s">
        <v>110</v>
      </c>
      <c r="E8" s="29" t="s">
        <v>38</v>
      </c>
      <c r="F8" s="74">
        <v>9.2</v>
      </c>
      <c r="G8" s="20">
        <v>1.6</v>
      </c>
      <c r="H8" s="20">
        <v>7.8</v>
      </c>
      <c r="I8" s="20">
        <v>5.04</v>
      </c>
      <c r="J8" s="21" t="s">
        <v>134</v>
      </c>
      <c r="K8" s="4">
        <f>SUM(F9:J9)</f>
        <v>2920</v>
      </c>
    </row>
    <row r="9" spans="1:11" ht="12.75">
      <c r="A9" s="22"/>
      <c r="B9" s="23"/>
      <c r="C9" s="24" t="s">
        <v>38</v>
      </c>
      <c r="D9" s="25"/>
      <c r="E9" s="30"/>
      <c r="F9" s="62">
        <v>820</v>
      </c>
      <c r="G9" s="11">
        <f>IF(ISBLANK(G8),"",INT(1.84523*(G8*100-75)^1.348))</f>
        <v>736</v>
      </c>
      <c r="H9" s="11">
        <f>IF(ISBLANK(H8),"",INT(56.0211*(H8-1.5)^1.05))</f>
        <v>386</v>
      </c>
      <c r="I9" s="11">
        <f>IF(ISBLANK(I8),"",INT(0.188807*(I8*100-210)^1.41))</f>
        <v>570</v>
      </c>
      <c r="J9" s="11">
        <v>408</v>
      </c>
      <c r="K9" s="26">
        <f>K8</f>
        <v>2920</v>
      </c>
    </row>
    <row r="10" spans="1:11" ht="12.75">
      <c r="A10" s="4">
        <v>2</v>
      </c>
      <c r="B10" s="17" t="s">
        <v>111</v>
      </c>
      <c r="C10" s="18" t="s">
        <v>112</v>
      </c>
      <c r="D10" s="19" t="s">
        <v>349</v>
      </c>
      <c r="E10" s="29" t="s">
        <v>59</v>
      </c>
      <c r="F10" s="74">
        <v>10</v>
      </c>
      <c r="G10" s="20">
        <v>1.3</v>
      </c>
      <c r="H10" s="20">
        <v>7.65</v>
      </c>
      <c r="I10" s="20">
        <v>4.47</v>
      </c>
      <c r="J10" s="21" t="s">
        <v>135</v>
      </c>
      <c r="K10" s="4">
        <f>SUM(F11:J11)</f>
        <v>2530</v>
      </c>
    </row>
    <row r="11" spans="1:11" ht="12.75">
      <c r="A11" s="22"/>
      <c r="B11" s="23"/>
      <c r="C11" s="24" t="s">
        <v>59</v>
      </c>
      <c r="D11" s="25"/>
      <c r="E11" s="30"/>
      <c r="F11" s="62">
        <v>668</v>
      </c>
      <c r="G11" s="11">
        <f>IF(ISBLANK(G10),"",INT(1.84523*(G10*100-75)^1.348))</f>
        <v>409</v>
      </c>
      <c r="H11" s="11">
        <f>IF(ISBLANK(H10),"",INT(56.0211*(H10-1.5)^1.05))</f>
        <v>377</v>
      </c>
      <c r="I11" s="11">
        <f>IF(ISBLANK(I10),"",INT(0.188807*(I10*100-210)^1.41))</f>
        <v>421</v>
      </c>
      <c r="J11" s="11">
        <v>655</v>
      </c>
      <c r="K11" s="26">
        <f>K10</f>
        <v>2530</v>
      </c>
    </row>
    <row r="12" spans="1:11" ht="12.75">
      <c r="A12" s="4">
        <v>3</v>
      </c>
      <c r="B12" s="17" t="s">
        <v>113</v>
      </c>
      <c r="C12" s="18" t="s">
        <v>114</v>
      </c>
      <c r="D12" s="19" t="s">
        <v>350</v>
      </c>
      <c r="E12" s="29" t="s">
        <v>33</v>
      </c>
      <c r="F12" s="74">
        <v>10.1</v>
      </c>
      <c r="G12" s="20">
        <v>1.15</v>
      </c>
      <c r="H12" s="20">
        <v>6.6</v>
      </c>
      <c r="I12" s="20">
        <v>4.6</v>
      </c>
      <c r="J12" s="21" t="s">
        <v>136</v>
      </c>
      <c r="K12" s="4">
        <f>SUM(F13:J13)</f>
        <v>2324</v>
      </c>
    </row>
    <row r="13" spans="1:11" ht="12.75">
      <c r="A13" s="22"/>
      <c r="B13" s="23"/>
      <c r="C13" s="24" t="s">
        <v>33</v>
      </c>
      <c r="D13" s="25"/>
      <c r="E13" s="30"/>
      <c r="F13" s="62">
        <v>650</v>
      </c>
      <c r="G13" s="11">
        <f>IF(ISBLANK(G12),"",INT(1.84523*(G12*100-75)^1.348))</f>
        <v>266</v>
      </c>
      <c r="H13" s="11">
        <f>IF(ISBLANK(H12),"",INT(56.0211*(H12-1.5)^1.05))</f>
        <v>309</v>
      </c>
      <c r="I13" s="11">
        <f>IF(ISBLANK(I12),"",INT(0.188807*(I12*100-210)^1.41))</f>
        <v>454</v>
      </c>
      <c r="J13" s="11">
        <v>645</v>
      </c>
      <c r="K13" s="26">
        <f>K12</f>
        <v>2324</v>
      </c>
    </row>
    <row r="14" spans="1:11" ht="12.75">
      <c r="A14" s="4">
        <v>4</v>
      </c>
      <c r="B14" s="17" t="s">
        <v>46</v>
      </c>
      <c r="C14" s="18" t="s">
        <v>115</v>
      </c>
      <c r="D14" s="19" t="s">
        <v>116</v>
      </c>
      <c r="E14" s="29" t="s">
        <v>60</v>
      </c>
      <c r="F14" s="74">
        <v>12.9</v>
      </c>
      <c r="G14" s="20">
        <v>1.2</v>
      </c>
      <c r="H14" s="20">
        <v>9.3</v>
      </c>
      <c r="I14" s="20">
        <v>4.43</v>
      </c>
      <c r="J14" s="21" t="s">
        <v>137</v>
      </c>
      <c r="K14" s="4">
        <f>SUM(F15:J15)</f>
        <v>1768</v>
      </c>
    </row>
    <row r="15" spans="1:11" ht="12.75">
      <c r="A15" s="22"/>
      <c r="B15" s="23"/>
      <c r="C15" s="24" t="s">
        <v>60</v>
      </c>
      <c r="D15" s="25"/>
      <c r="E15" s="30"/>
      <c r="F15" s="62">
        <v>239</v>
      </c>
      <c r="G15" s="11">
        <f>IF(ISBLANK(G14),"",INT(1.84523*(G14*100-75)^1.348))</f>
        <v>312</v>
      </c>
      <c r="H15" s="11">
        <f>IF(ISBLANK(H14),"",INT(56.0211*(H14-1.5)^1.05))</f>
        <v>484</v>
      </c>
      <c r="I15" s="11">
        <f>IF(ISBLANK(I14),"",INT(0.188807*(I14*100-210)^1.41))</f>
        <v>411</v>
      </c>
      <c r="J15" s="11">
        <v>322</v>
      </c>
      <c r="K15" s="26">
        <f>K14</f>
        <v>1768</v>
      </c>
    </row>
    <row r="16" spans="1:11" s="27" customFormat="1" ht="12.75">
      <c r="A16" s="4">
        <v>5</v>
      </c>
      <c r="B16" s="17" t="s">
        <v>117</v>
      </c>
      <c r="C16" s="18" t="s">
        <v>118</v>
      </c>
      <c r="D16" s="19" t="s">
        <v>119</v>
      </c>
      <c r="E16" s="29" t="s">
        <v>60</v>
      </c>
      <c r="F16" s="74">
        <v>11.8</v>
      </c>
      <c r="G16" s="20">
        <v>1.2</v>
      </c>
      <c r="H16" s="20">
        <v>6.2</v>
      </c>
      <c r="I16" s="20">
        <v>4.58</v>
      </c>
      <c r="J16" s="21" t="s">
        <v>138</v>
      </c>
      <c r="K16" s="4">
        <f>SUM(F17:J17)</f>
        <v>1680</v>
      </c>
    </row>
    <row r="17" spans="1:11" s="27" customFormat="1" ht="12.75">
      <c r="A17" s="22"/>
      <c r="B17" s="23"/>
      <c r="C17" s="24" t="s">
        <v>60</v>
      </c>
      <c r="D17" s="25"/>
      <c r="E17" s="30"/>
      <c r="F17" s="62">
        <v>378</v>
      </c>
      <c r="G17" s="11">
        <f>IF(ISBLANK(G16),"",INT(1.84523*(G16*100-75)^1.348))</f>
        <v>312</v>
      </c>
      <c r="H17" s="11">
        <f>IF(ISBLANK(H16),"",INT(56.0211*(H16-1.5)^1.05))</f>
        <v>284</v>
      </c>
      <c r="I17" s="11">
        <f>IF(ISBLANK(I16),"",INT(0.188807*(I16*100-210)^1.41))</f>
        <v>448</v>
      </c>
      <c r="J17" s="11">
        <v>258</v>
      </c>
      <c r="K17" s="26">
        <f>K16</f>
        <v>1680</v>
      </c>
    </row>
    <row r="18" spans="1:11" ht="12.75">
      <c r="A18" s="4">
        <v>6</v>
      </c>
      <c r="B18" s="17" t="s">
        <v>120</v>
      </c>
      <c r="C18" s="18" t="s">
        <v>121</v>
      </c>
      <c r="D18" s="19" t="s">
        <v>122</v>
      </c>
      <c r="E18" s="29" t="s">
        <v>60</v>
      </c>
      <c r="F18" s="74">
        <v>11.3</v>
      </c>
      <c r="G18" s="20">
        <v>1.2</v>
      </c>
      <c r="H18" s="20">
        <v>4.4</v>
      </c>
      <c r="I18" s="20">
        <v>4.2</v>
      </c>
      <c r="J18" s="21" t="s">
        <v>139</v>
      </c>
      <c r="K18" s="4">
        <f>SUM(F19:J19)</f>
        <v>1572</v>
      </c>
    </row>
    <row r="19" spans="1:11" ht="12.75">
      <c r="A19" s="22"/>
      <c r="B19" s="23"/>
      <c r="C19" s="24" t="s">
        <v>60</v>
      </c>
      <c r="D19" s="25"/>
      <c r="E19" s="30"/>
      <c r="F19" s="62">
        <v>451</v>
      </c>
      <c r="G19" s="11">
        <f>IF(ISBLANK(G18),"",INT(1.84523*(G18*100-75)^1.348))</f>
        <v>312</v>
      </c>
      <c r="H19" s="11">
        <f>IF(ISBLANK(H18),"",INT(56.0211*(H18-1.5)^1.05))</f>
        <v>171</v>
      </c>
      <c r="I19" s="11">
        <f>IF(ISBLANK(I18),"",INT(0.188807*(I18*100-210)^1.41))</f>
        <v>355</v>
      </c>
      <c r="J19" s="11">
        <v>283</v>
      </c>
      <c r="K19" s="26">
        <f>K18</f>
        <v>1572</v>
      </c>
    </row>
    <row r="20" spans="1:11" ht="12.75">
      <c r="A20" s="4">
        <v>8</v>
      </c>
      <c r="B20" s="17" t="s">
        <v>27</v>
      </c>
      <c r="C20" s="18" t="s">
        <v>123</v>
      </c>
      <c r="D20" s="19" t="s">
        <v>124</v>
      </c>
      <c r="E20" s="29" t="s">
        <v>60</v>
      </c>
      <c r="F20" s="74">
        <v>10.4</v>
      </c>
      <c r="G20" s="20">
        <v>1.3</v>
      </c>
      <c r="H20" s="20">
        <v>5.9</v>
      </c>
      <c r="I20" s="20">
        <v>3.95</v>
      </c>
      <c r="J20" s="21" t="s">
        <v>140</v>
      </c>
      <c r="K20" s="4">
        <f>SUM(F21:J21)</f>
        <v>1553</v>
      </c>
    </row>
    <row r="21" spans="1:11" ht="12.75">
      <c r="A21" s="22"/>
      <c r="B21" s="23"/>
      <c r="C21" s="24" t="s">
        <v>60</v>
      </c>
      <c r="D21" s="25"/>
      <c r="E21" s="30"/>
      <c r="F21" s="62">
        <v>298</v>
      </c>
      <c r="G21" s="11">
        <f>IF(ISBLANK(G20),"",INT(1.84523*(G20*100-75)^1.348))</f>
        <v>409</v>
      </c>
      <c r="H21" s="11">
        <f>IF(ISBLANK(H20),"",INT(56.0211*(H20-1.5)^1.05))</f>
        <v>265</v>
      </c>
      <c r="I21" s="11">
        <f>IF(ISBLANK(I20),"",INT(0.188807*(I20*100-210)^1.41))</f>
        <v>296</v>
      </c>
      <c r="J21" s="11">
        <v>285</v>
      </c>
      <c r="K21" s="26">
        <f>K20</f>
        <v>1553</v>
      </c>
    </row>
    <row r="22" spans="1:11" s="27" customFormat="1" ht="12.75">
      <c r="A22" s="4">
        <v>9</v>
      </c>
      <c r="B22" s="17" t="s">
        <v>125</v>
      </c>
      <c r="C22" s="18" t="s">
        <v>126</v>
      </c>
      <c r="D22" s="19" t="s">
        <v>127</v>
      </c>
      <c r="E22" s="29" t="s">
        <v>38</v>
      </c>
      <c r="F22" s="74">
        <v>11.9</v>
      </c>
      <c r="G22" s="20">
        <v>1.2</v>
      </c>
      <c r="H22" s="20">
        <v>5.8</v>
      </c>
      <c r="I22" s="20">
        <v>3.78</v>
      </c>
      <c r="J22" s="21" t="s">
        <v>141</v>
      </c>
      <c r="K22" s="4">
        <f>SUM(F23:J23)</f>
        <v>1390</v>
      </c>
    </row>
    <row r="23" spans="1:11" s="27" customFormat="1" ht="12.75">
      <c r="A23" s="22"/>
      <c r="B23" s="23"/>
      <c r="C23" s="24" t="s">
        <v>38</v>
      </c>
      <c r="D23" s="25"/>
      <c r="E23" s="30"/>
      <c r="F23" s="62">
        <v>364</v>
      </c>
      <c r="G23" s="11">
        <f>IF(ISBLANK(G22),"",INT(1.84523*(G22*100-75)^1.348))</f>
        <v>312</v>
      </c>
      <c r="H23" s="11">
        <f>IF(ISBLANK(H22),"",INT(56.0211*(H22-1.5)^1.05))</f>
        <v>259</v>
      </c>
      <c r="I23" s="11">
        <f>IF(ISBLANK(I22),"",INT(0.188807*(I22*100-210)^1.41))</f>
        <v>259</v>
      </c>
      <c r="J23" s="11">
        <v>196</v>
      </c>
      <c r="K23" s="26">
        <f>K22</f>
        <v>1390</v>
      </c>
    </row>
    <row r="24" spans="1:11" s="27" customFormat="1" ht="12.75">
      <c r="A24" s="4">
        <v>10</v>
      </c>
      <c r="B24" s="17" t="s">
        <v>128</v>
      </c>
      <c r="C24" s="18" t="s">
        <v>129</v>
      </c>
      <c r="D24" s="19" t="s">
        <v>130</v>
      </c>
      <c r="E24" s="29" t="s">
        <v>60</v>
      </c>
      <c r="F24" s="74">
        <v>12.9</v>
      </c>
      <c r="G24" s="20">
        <v>1.2</v>
      </c>
      <c r="H24" s="20">
        <v>5.65</v>
      </c>
      <c r="I24" s="20">
        <v>3.68</v>
      </c>
      <c r="J24" s="21" t="s">
        <v>142</v>
      </c>
      <c r="K24" s="4">
        <f>SUM(F25:J25)</f>
        <v>1386</v>
      </c>
    </row>
    <row r="25" spans="1:11" s="27" customFormat="1" ht="12.75">
      <c r="A25" s="22"/>
      <c r="B25" s="23"/>
      <c r="C25" s="24" t="s">
        <v>60</v>
      </c>
      <c r="D25" s="25"/>
      <c r="E25" s="30"/>
      <c r="F25" s="62">
        <v>239</v>
      </c>
      <c r="G25" s="11">
        <f>IF(ISBLANK(G24),"",INT(1.84523*(G24*100-75)^1.348))</f>
        <v>312</v>
      </c>
      <c r="H25" s="11">
        <f>IF(ISBLANK(H24),"",INT(56.0211*(H24-1.5)^1.05))</f>
        <v>249</v>
      </c>
      <c r="I25" s="11">
        <f>IF(ISBLANK(I24),"",INT(0.188807*(I24*100-210)^1.41))</f>
        <v>237</v>
      </c>
      <c r="J25" s="11">
        <v>349</v>
      </c>
      <c r="K25" s="26">
        <f>K24</f>
        <v>1386</v>
      </c>
    </row>
    <row r="26" spans="1:11" ht="12.75">
      <c r="A26" s="4">
        <v>11</v>
      </c>
      <c r="B26" s="17" t="s">
        <v>131</v>
      </c>
      <c r="C26" s="18" t="s">
        <v>132</v>
      </c>
      <c r="D26" s="19" t="s">
        <v>133</v>
      </c>
      <c r="E26" s="29" t="s">
        <v>59</v>
      </c>
      <c r="F26" s="74">
        <v>12.7</v>
      </c>
      <c r="G26" s="72" t="s">
        <v>143</v>
      </c>
      <c r="H26" s="20">
        <v>6.5</v>
      </c>
      <c r="I26" s="20">
        <v>3.09</v>
      </c>
      <c r="J26" s="21" t="s">
        <v>144</v>
      </c>
      <c r="K26" s="4">
        <f>SUM(F27:J27)</f>
        <v>1087</v>
      </c>
    </row>
    <row r="27" spans="1:11" ht="12.75">
      <c r="A27" s="22"/>
      <c r="B27" s="23"/>
      <c r="C27" s="24" t="s">
        <v>59</v>
      </c>
      <c r="D27" s="25"/>
      <c r="E27" s="30"/>
      <c r="F27" s="62">
        <v>262</v>
      </c>
      <c r="G27" s="71" t="s">
        <v>143</v>
      </c>
      <c r="H27" s="11">
        <f>IF(ISBLANK(H26),"",INT(56.0211*(H26-1.5)^1.05))</f>
        <v>303</v>
      </c>
      <c r="I27" s="11">
        <f>IF(ISBLANK(I26),"",INT(0.188807*(I26*100-210)^1.41))</f>
        <v>122</v>
      </c>
      <c r="J27" s="11">
        <v>400</v>
      </c>
      <c r="K27" s="26">
        <f>K26</f>
        <v>1087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 topLeftCell="A3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00390625" style="0" customWidth="1"/>
    <col min="5" max="5" width="18.140625" style="0" customWidth="1"/>
    <col min="16" max="16" width="9.140625" style="31" customWidth="1"/>
  </cols>
  <sheetData>
    <row r="1" ht="15.75">
      <c r="F1" s="1" t="s">
        <v>61</v>
      </c>
    </row>
    <row r="2" spans="4:6" ht="5.25" customHeight="1">
      <c r="D2" s="28">
        <v>1.1574074074074073E-05</v>
      </c>
      <c r="F2" s="1"/>
    </row>
    <row r="3" spans="1:7" ht="12.75">
      <c r="A3" s="2" t="s">
        <v>62</v>
      </c>
      <c r="E3" s="73" t="s">
        <v>159</v>
      </c>
      <c r="F3" s="2" t="s">
        <v>344</v>
      </c>
      <c r="G3" s="126" t="s">
        <v>25</v>
      </c>
    </row>
    <row r="4" spans="1:11" ht="12.75">
      <c r="A4" s="2" t="s">
        <v>63</v>
      </c>
      <c r="E4" s="73"/>
      <c r="F4" s="2"/>
      <c r="G4" s="126" t="s">
        <v>336</v>
      </c>
      <c r="K4" s="3"/>
    </row>
    <row r="6" spans="1:11" s="10" customFormat="1" ht="12.75">
      <c r="A6" s="4" t="s">
        <v>1</v>
      </c>
      <c r="B6" s="5" t="s">
        <v>2</v>
      </c>
      <c r="C6" s="6" t="s">
        <v>3</v>
      </c>
      <c r="D6" s="7" t="s">
        <v>4</v>
      </c>
      <c r="E6" s="8" t="s">
        <v>13</v>
      </c>
      <c r="F6" s="9" t="s">
        <v>10</v>
      </c>
      <c r="G6" s="7" t="s">
        <v>9</v>
      </c>
      <c r="H6" s="7" t="s">
        <v>8</v>
      </c>
      <c r="I6" s="7" t="s">
        <v>7</v>
      </c>
      <c r="J6" s="7" t="s">
        <v>35</v>
      </c>
      <c r="K6" s="38" t="s">
        <v>335</v>
      </c>
    </row>
    <row r="7" spans="1:11" s="16" customFormat="1" ht="13.5">
      <c r="A7" s="11"/>
      <c r="B7" s="12"/>
      <c r="C7" s="13" t="s">
        <v>13</v>
      </c>
      <c r="D7" s="11"/>
      <c r="E7" s="14"/>
      <c r="F7" s="15"/>
      <c r="G7" s="11"/>
      <c r="H7" s="11"/>
      <c r="I7" s="11"/>
      <c r="J7" s="11"/>
      <c r="K7" s="11"/>
    </row>
    <row r="8" spans="1:11" ht="12.75">
      <c r="A8" s="4"/>
      <c r="B8" s="17" t="s">
        <v>154</v>
      </c>
      <c r="C8" s="18" t="s">
        <v>49</v>
      </c>
      <c r="D8" s="19" t="s">
        <v>155</v>
      </c>
      <c r="E8" s="29" t="s">
        <v>60</v>
      </c>
      <c r="F8" s="74">
        <v>10.7</v>
      </c>
      <c r="G8" s="20">
        <v>1.45</v>
      </c>
      <c r="H8" s="20">
        <v>6.2</v>
      </c>
      <c r="I8" s="20">
        <v>5.06</v>
      </c>
      <c r="J8" s="83" t="s">
        <v>19</v>
      </c>
      <c r="K8" s="4">
        <f>SUM(F9:J9)</f>
        <v>1972</v>
      </c>
    </row>
    <row r="9" spans="1:11" ht="12.75">
      <c r="A9" s="22"/>
      <c r="B9" s="23"/>
      <c r="C9" s="24" t="s">
        <v>60</v>
      </c>
      <c r="D9" s="25"/>
      <c r="E9" s="30"/>
      <c r="F9" s="62">
        <v>546</v>
      </c>
      <c r="G9" s="11">
        <f>IF(ISBLANK(G8),"",INT(1.84523*(G8*100-75)^1.348))</f>
        <v>566</v>
      </c>
      <c r="H9" s="11">
        <f>IF(ISBLANK(H8),"",INT(56.0211*(H8-1.5)^1.05))</f>
        <v>284</v>
      </c>
      <c r="I9" s="11">
        <f>IF(ISBLANK(I8),"",INT(0.188807*(I8*100-210)^1.41))</f>
        <v>576</v>
      </c>
      <c r="J9" s="62"/>
      <c r="K9" s="26">
        <f>K8</f>
        <v>1972</v>
      </c>
    </row>
    <row r="10" spans="1:11" s="27" customFormat="1" ht="12.75">
      <c r="A10" s="4"/>
      <c r="B10" s="17" t="s">
        <v>156</v>
      </c>
      <c r="C10" s="18" t="s">
        <v>157</v>
      </c>
      <c r="D10" s="19" t="s">
        <v>158</v>
      </c>
      <c r="E10" s="29" t="s">
        <v>150</v>
      </c>
      <c r="F10" s="74">
        <v>9.7</v>
      </c>
      <c r="G10" s="20">
        <v>1.25</v>
      </c>
      <c r="H10" s="20">
        <v>6.8</v>
      </c>
      <c r="I10" s="83" t="s">
        <v>19</v>
      </c>
      <c r="J10" s="83" t="s">
        <v>19</v>
      </c>
      <c r="K10" s="4"/>
    </row>
    <row r="11" spans="1:11" s="27" customFormat="1" ht="12.75">
      <c r="A11" s="22"/>
      <c r="B11" s="23"/>
      <c r="C11" s="24" t="s">
        <v>150</v>
      </c>
      <c r="D11" s="25"/>
      <c r="E11" s="30"/>
      <c r="F11" s="62">
        <v>723</v>
      </c>
      <c r="G11" s="11">
        <f>IF(ISBLANK(G10),"",INT(1.84523*(G10*100-75)^1.348))</f>
        <v>359</v>
      </c>
      <c r="H11" s="11">
        <f>IF(ISBLANK(H10),"",INT(56.0211*(H10-1.5)^1.05))</f>
        <v>322</v>
      </c>
      <c r="I11" s="62"/>
      <c r="J11" s="62"/>
      <c r="K11" s="26">
        <f>K10</f>
        <v>0</v>
      </c>
    </row>
    <row r="12" spans="1:11" s="27" customFormat="1" ht="12.75">
      <c r="A12" s="123"/>
      <c r="B12" s="124" t="s">
        <v>305</v>
      </c>
      <c r="C12" s="125" t="s">
        <v>306</v>
      </c>
      <c r="D12" s="119" t="s">
        <v>153</v>
      </c>
      <c r="E12" s="120" t="s">
        <v>60</v>
      </c>
      <c r="F12" s="107"/>
      <c r="G12" s="121"/>
      <c r="H12" s="121"/>
      <c r="I12" s="122">
        <v>4.53</v>
      </c>
      <c r="J12" s="122"/>
      <c r="K12" s="123"/>
    </row>
    <row r="13" spans="1:11" s="27" customFormat="1" ht="12.75">
      <c r="A13" s="93"/>
      <c r="B13" s="94"/>
      <c r="C13" s="95"/>
      <c r="D13" s="96"/>
      <c r="E13" s="95"/>
      <c r="F13" s="81"/>
      <c r="G13" s="97"/>
      <c r="H13" s="97"/>
      <c r="I13" s="97"/>
      <c r="J13" s="97"/>
      <c r="K13" s="98"/>
    </row>
    <row r="15" ht="15.75">
      <c r="F15" s="1" t="s">
        <v>61</v>
      </c>
    </row>
    <row r="16" spans="4:6" ht="5.25" customHeight="1">
      <c r="D16" s="28">
        <v>1.1574074074074073E-05</v>
      </c>
      <c r="F16" s="1"/>
    </row>
    <row r="17" spans="1:7" ht="12.75">
      <c r="A17" s="2" t="s">
        <v>62</v>
      </c>
      <c r="E17" s="73" t="s">
        <v>347</v>
      </c>
      <c r="F17" s="2" t="s">
        <v>345</v>
      </c>
      <c r="G17" s="126" t="s">
        <v>25</v>
      </c>
    </row>
    <row r="18" spans="1:11" ht="12.75">
      <c r="A18" s="2" t="s">
        <v>63</v>
      </c>
      <c r="E18" s="73"/>
      <c r="F18" s="2"/>
      <c r="G18" s="126" t="s">
        <v>346</v>
      </c>
      <c r="K18" s="3"/>
    </row>
    <row r="20" spans="1:11" s="10" customFormat="1" ht="12.75">
      <c r="A20" s="4" t="s">
        <v>1</v>
      </c>
      <c r="B20" s="5" t="s">
        <v>2</v>
      </c>
      <c r="C20" s="6" t="s">
        <v>3</v>
      </c>
      <c r="D20" s="7" t="s">
        <v>4</v>
      </c>
      <c r="E20" s="8" t="s">
        <v>13</v>
      </c>
      <c r="F20" s="9" t="s">
        <v>10</v>
      </c>
      <c r="G20" s="7" t="s">
        <v>9</v>
      </c>
      <c r="H20" s="7" t="s">
        <v>8</v>
      </c>
      <c r="I20" s="7" t="s">
        <v>7</v>
      </c>
      <c r="J20" s="7" t="s">
        <v>35</v>
      </c>
      <c r="K20" s="38" t="s">
        <v>335</v>
      </c>
    </row>
    <row r="21" spans="1:11" s="16" customFormat="1" ht="13.5">
      <c r="A21" s="11"/>
      <c r="B21" s="12"/>
      <c r="C21" s="13" t="s">
        <v>13</v>
      </c>
      <c r="D21" s="11"/>
      <c r="E21" s="14"/>
      <c r="F21" s="15"/>
      <c r="G21" s="11"/>
      <c r="H21" s="11"/>
      <c r="I21" s="11"/>
      <c r="J21" s="11"/>
      <c r="K21" s="11"/>
    </row>
    <row r="22" spans="1:11" ht="12.75">
      <c r="A22" s="4">
        <v>1</v>
      </c>
      <c r="B22" s="17" t="s">
        <v>30</v>
      </c>
      <c r="C22" s="18" t="s">
        <v>152</v>
      </c>
      <c r="D22" s="19" t="s">
        <v>153</v>
      </c>
      <c r="E22" s="29" t="s">
        <v>150</v>
      </c>
      <c r="F22" s="74">
        <v>9.3</v>
      </c>
      <c r="G22" s="20">
        <v>1.4</v>
      </c>
      <c r="H22" s="20">
        <v>8.7</v>
      </c>
      <c r="I22" s="20">
        <v>5.07</v>
      </c>
      <c r="J22" s="21" t="s">
        <v>161</v>
      </c>
      <c r="K22" s="4">
        <f>SUM(F23:J23)</f>
        <v>2773</v>
      </c>
    </row>
    <row r="23" spans="1:11" ht="12.75">
      <c r="A23" s="22">
        <v>2</v>
      </c>
      <c r="B23" s="23"/>
      <c r="C23" s="24" t="s">
        <v>150</v>
      </c>
      <c r="D23" s="25"/>
      <c r="E23" s="30"/>
      <c r="F23" s="62">
        <v>800</v>
      </c>
      <c r="G23" s="11">
        <f>IF(ISBLANK(G22),"",INT(1.84523*(G22*100-75)^1.348))</f>
        <v>512</v>
      </c>
      <c r="H23" s="11">
        <f>IF(ISBLANK(H22),"",INT(56.0211*(H22-1.5)^1.05))</f>
        <v>445</v>
      </c>
      <c r="I23" s="11">
        <f>IF(ISBLANK(I22),"",INT(0.188807*(I22*100-210)^1.41))</f>
        <v>578</v>
      </c>
      <c r="J23" s="11">
        <v>438</v>
      </c>
      <c r="K23" s="26">
        <f>K22</f>
        <v>2773</v>
      </c>
    </row>
    <row r="24" spans="1:11" ht="12.75">
      <c r="A24" s="4">
        <v>2</v>
      </c>
      <c r="B24" s="17" t="s">
        <v>148</v>
      </c>
      <c r="C24" s="18" t="s">
        <v>149</v>
      </c>
      <c r="D24" s="19" t="s">
        <v>151</v>
      </c>
      <c r="E24" s="29" t="s">
        <v>150</v>
      </c>
      <c r="F24" s="74">
        <v>9.3</v>
      </c>
      <c r="G24" s="20">
        <v>1.2</v>
      </c>
      <c r="H24" s="20">
        <v>5.65</v>
      </c>
      <c r="I24" s="20">
        <v>3.68</v>
      </c>
      <c r="J24" s="21" t="s">
        <v>160</v>
      </c>
      <c r="K24" s="4">
        <f>SUM(F25:J25)</f>
        <v>2219</v>
      </c>
    </row>
    <row r="25" spans="1:11" ht="12.75">
      <c r="A25" s="22"/>
      <c r="B25" s="23"/>
      <c r="C25" s="24" t="s">
        <v>150</v>
      </c>
      <c r="D25" s="25"/>
      <c r="E25" s="30"/>
      <c r="F25" s="62">
        <v>800</v>
      </c>
      <c r="G25" s="11">
        <f>IF(ISBLANK(G24),"",INT(1.84523*(G24*100-75)^1.348))</f>
        <v>312</v>
      </c>
      <c r="H25" s="11">
        <f>IF(ISBLANK(H24),"",INT(56.0211*(H24-1.5)^1.05))</f>
        <v>249</v>
      </c>
      <c r="I25" s="11">
        <f>IF(ISBLANK(I24),"",INT(0.188807*(I24*100-210)^1.41))</f>
        <v>237</v>
      </c>
      <c r="J25" s="11">
        <v>621</v>
      </c>
      <c r="K25" s="26">
        <f>K24</f>
        <v>2219</v>
      </c>
    </row>
  </sheetData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34"/>
  <sheetViews>
    <sheetView workbookViewId="0" topLeftCell="A5">
      <selection activeCell="K6" sqref="K6"/>
    </sheetView>
  </sheetViews>
  <sheetFormatPr defaultColWidth="9.140625" defaultRowHeight="12.75"/>
  <cols>
    <col min="1" max="1" width="5.57421875" style="32" customWidth="1"/>
    <col min="2" max="2" width="9.140625" style="32" customWidth="1"/>
    <col min="3" max="3" width="12.7109375" style="32" customWidth="1"/>
    <col min="4" max="4" width="9.57421875" style="32" customWidth="1"/>
    <col min="5" max="5" width="17.8515625" style="32" customWidth="1"/>
    <col min="6" max="10" width="7.7109375" style="32" customWidth="1"/>
    <col min="11" max="11" width="10.00390625" style="32" customWidth="1"/>
    <col min="12" max="16384" width="9.140625" style="32" customWidth="1"/>
  </cols>
  <sheetData>
    <row r="1" spans="7:16" ht="15.75">
      <c r="G1" s="1" t="s">
        <v>61</v>
      </c>
      <c r="P1" s="31"/>
    </row>
    <row r="2" spans="4:16" ht="5.25" customHeight="1">
      <c r="D2" s="28">
        <v>1.1574074074074073E-05</v>
      </c>
      <c r="G2" s="1"/>
      <c r="P2" s="31"/>
    </row>
    <row r="3" spans="1:13" ht="12.75">
      <c r="A3" s="2" t="s">
        <v>62</v>
      </c>
      <c r="E3" s="65" t="s">
        <v>66</v>
      </c>
      <c r="G3" s="126" t="s">
        <v>334</v>
      </c>
      <c r="M3" s="31"/>
    </row>
    <row r="4" spans="1:13" ht="12.75">
      <c r="A4" s="2" t="s">
        <v>343</v>
      </c>
      <c r="E4" s="65"/>
      <c r="G4" s="126" t="s">
        <v>337</v>
      </c>
      <c r="M4" s="31"/>
    </row>
    <row r="5" ht="16.5" customHeight="1"/>
    <row r="6" spans="1:11" s="39" customFormat="1" ht="12.75">
      <c r="A6" s="34" t="s">
        <v>1</v>
      </c>
      <c r="B6" s="35" t="s">
        <v>2</v>
      </c>
      <c r="C6" s="36" t="s">
        <v>3</v>
      </c>
      <c r="D6" s="33" t="s">
        <v>4</v>
      </c>
      <c r="E6" s="8" t="s">
        <v>13</v>
      </c>
      <c r="F6" s="38" t="s">
        <v>10</v>
      </c>
      <c r="G6" s="38" t="s">
        <v>7</v>
      </c>
      <c r="H6" s="38" t="s">
        <v>8</v>
      </c>
      <c r="I6" s="38" t="s">
        <v>9</v>
      </c>
      <c r="J6" s="38" t="s">
        <v>366</v>
      </c>
      <c r="K6" s="38" t="s">
        <v>335</v>
      </c>
    </row>
    <row r="7" spans="1:11" s="47" customFormat="1" ht="13.5">
      <c r="A7" s="41"/>
      <c r="B7" s="42"/>
      <c r="C7" s="43" t="s">
        <v>13</v>
      </c>
      <c r="D7" s="40"/>
      <c r="E7" s="14"/>
      <c r="F7" s="46"/>
      <c r="G7" s="40"/>
      <c r="H7" s="45"/>
      <c r="I7" s="45"/>
      <c r="J7" s="45"/>
      <c r="K7" s="40"/>
    </row>
    <row r="8" spans="1:11" ht="12.75">
      <c r="A8" s="34">
        <v>1</v>
      </c>
      <c r="B8" s="48" t="s">
        <v>22</v>
      </c>
      <c r="C8" s="49" t="s">
        <v>67</v>
      </c>
      <c r="D8" s="50" t="s">
        <v>68</v>
      </c>
      <c r="E8" s="29" t="s">
        <v>59</v>
      </c>
      <c r="F8" s="74">
        <v>11.2</v>
      </c>
      <c r="G8" s="53" t="s">
        <v>65</v>
      </c>
      <c r="H8" s="52">
        <v>7.3</v>
      </c>
      <c r="I8" s="52">
        <v>1.35</v>
      </c>
      <c r="J8" s="56" t="s">
        <v>69</v>
      </c>
      <c r="K8" s="57">
        <f>SUM(F9:J9)</f>
        <v>1748</v>
      </c>
    </row>
    <row r="9" spans="1:11" ht="12.75">
      <c r="A9" s="58"/>
      <c r="B9" s="59"/>
      <c r="C9" s="60" t="s">
        <v>59</v>
      </c>
      <c r="D9" s="64"/>
      <c r="E9" s="30"/>
      <c r="F9" s="62">
        <v>302</v>
      </c>
      <c r="G9" s="40">
        <f>IF(ISBLANK(G8),"",TRUNC(0.14354*(G8*100-220)^1.4))</f>
        <v>267</v>
      </c>
      <c r="H9" s="62">
        <f>IF(ISBLANK(H8),"",TRUNC(51.39*(H8-1.5)^1.05))</f>
        <v>325</v>
      </c>
      <c r="I9" s="62">
        <f>IF(ISBLANK(I8),"",TRUNC(0.8465*(I8*100-75)^1.42))</f>
        <v>283</v>
      </c>
      <c r="J9" s="40">
        <v>571</v>
      </c>
      <c r="K9" s="63">
        <f>K8</f>
        <v>1748</v>
      </c>
    </row>
    <row r="10" spans="1:11" ht="12.75">
      <c r="A10" s="34">
        <v>2</v>
      </c>
      <c r="B10" s="48" t="s">
        <v>70</v>
      </c>
      <c r="C10" s="49" t="s">
        <v>71</v>
      </c>
      <c r="D10" s="50" t="s">
        <v>72</v>
      </c>
      <c r="E10" s="29" t="s">
        <v>60</v>
      </c>
      <c r="F10" s="74">
        <v>10.4</v>
      </c>
      <c r="G10" s="53" t="s">
        <v>73</v>
      </c>
      <c r="H10" s="52">
        <v>8.5</v>
      </c>
      <c r="I10" s="52">
        <v>1.4</v>
      </c>
      <c r="J10" s="56" t="s">
        <v>74</v>
      </c>
      <c r="K10" s="57">
        <f>SUM(F11:J11)</f>
        <v>1722</v>
      </c>
    </row>
    <row r="11" spans="1:11" ht="12.75">
      <c r="A11" s="58"/>
      <c r="B11" s="59"/>
      <c r="C11" s="60" t="s">
        <v>101</v>
      </c>
      <c r="D11" s="64"/>
      <c r="E11" s="30"/>
      <c r="F11" s="62">
        <v>427</v>
      </c>
      <c r="G11" s="40">
        <f>IF(ISBLANK(G10),"",TRUNC(0.14354*(G10*100-220)^1.4))</f>
        <v>271</v>
      </c>
      <c r="H11" s="62">
        <f>IF(ISBLANK(H10),"",TRUNC(51.39*(H10-1.5)^1.05))</f>
        <v>396</v>
      </c>
      <c r="I11" s="62">
        <f>IF(ISBLANK(I10),"",TRUNC(0.8465*(I10*100-75)^1.42))</f>
        <v>317</v>
      </c>
      <c r="J11" s="40">
        <v>311</v>
      </c>
      <c r="K11" s="63">
        <f>K10</f>
        <v>1722</v>
      </c>
    </row>
    <row r="12" spans="1:11" ht="12.75">
      <c r="A12" s="34">
        <v>3</v>
      </c>
      <c r="B12" s="48" t="s">
        <v>75</v>
      </c>
      <c r="C12" s="49" t="s">
        <v>76</v>
      </c>
      <c r="D12" s="50" t="s">
        <v>351</v>
      </c>
      <c r="E12" s="29" t="s">
        <v>102</v>
      </c>
      <c r="F12" s="74">
        <v>11.2</v>
      </c>
      <c r="G12" s="53" t="s">
        <v>77</v>
      </c>
      <c r="H12" s="52">
        <v>8.2</v>
      </c>
      <c r="I12" s="52">
        <v>1.3</v>
      </c>
      <c r="J12" s="56" t="s">
        <v>78</v>
      </c>
      <c r="K12" s="57">
        <f>SUM(F13:J13)</f>
        <v>1687</v>
      </c>
    </row>
    <row r="13" spans="1:11" ht="12.75">
      <c r="A13" s="58"/>
      <c r="B13" s="59"/>
      <c r="C13" s="60" t="s">
        <v>102</v>
      </c>
      <c r="D13" s="64"/>
      <c r="E13" s="30"/>
      <c r="F13" s="62">
        <v>302</v>
      </c>
      <c r="G13" s="40">
        <f>IF(ISBLANK(G12),"",TRUNC(0.14354*(G12*100-220)^1.4))</f>
        <v>184</v>
      </c>
      <c r="H13" s="62">
        <f>IF(ISBLANK(H12),"",TRUNC(51.39*(H12-1.5)^1.05))</f>
        <v>378</v>
      </c>
      <c r="I13" s="62">
        <f>IF(ISBLANK(I12),"",TRUNC(0.8465*(I12*100-75)^1.42))</f>
        <v>250</v>
      </c>
      <c r="J13" s="40">
        <v>573</v>
      </c>
      <c r="K13" s="63">
        <f>K12</f>
        <v>1687</v>
      </c>
    </row>
    <row r="14" spans="1:11" ht="12.75">
      <c r="A14" s="34">
        <v>4</v>
      </c>
      <c r="B14" s="48" t="s">
        <v>17</v>
      </c>
      <c r="C14" s="49" t="s">
        <v>79</v>
      </c>
      <c r="D14" s="50" t="s">
        <v>352</v>
      </c>
      <c r="E14" s="29" t="s">
        <v>33</v>
      </c>
      <c r="F14" s="74">
        <v>11.8</v>
      </c>
      <c r="G14" s="53" t="s">
        <v>80</v>
      </c>
      <c r="H14" s="52">
        <v>6.25</v>
      </c>
      <c r="I14" s="52">
        <v>1.4</v>
      </c>
      <c r="J14" s="56" t="s">
        <v>81</v>
      </c>
      <c r="K14" s="57">
        <f>SUM(F15:J15)</f>
        <v>1476</v>
      </c>
    </row>
    <row r="15" spans="1:11" ht="12.75">
      <c r="A15" s="58"/>
      <c r="B15" s="59"/>
      <c r="C15" s="60" t="s">
        <v>33</v>
      </c>
      <c r="D15" s="64"/>
      <c r="E15" s="30"/>
      <c r="F15" s="62">
        <v>222</v>
      </c>
      <c r="G15" s="40">
        <f>IF(ISBLANK(G14),"",TRUNC(0.14354*(G14*100-220)^1.4))</f>
        <v>211</v>
      </c>
      <c r="H15" s="62">
        <f>IF(ISBLANK(H14),"",TRUNC(51.39*(H14-1.5)^1.05))</f>
        <v>263</v>
      </c>
      <c r="I15" s="62">
        <f>IF(ISBLANK(I14),"",TRUNC(0.8465*(I14*100-75)^1.42))</f>
        <v>317</v>
      </c>
      <c r="J15" s="40">
        <v>463</v>
      </c>
      <c r="K15" s="63">
        <f>K14</f>
        <v>1476</v>
      </c>
    </row>
    <row r="16" spans="1:11" ht="12.75">
      <c r="A16" s="34">
        <v>5</v>
      </c>
      <c r="B16" s="48" t="s">
        <v>82</v>
      </c>
      <c r="C16" s="49" t="s">
        <v>83</v>
      </c>
      <c r="D16" s="50" t="s">
        <v>84</v>
      </c>
      <c r="E16" s="29" t="s">
        <v>103</v>
      </c>
      <c r="F16" s="74">
        <v>11</v>
      </c>
      <c r="G16" s="53" t="s">
        <v>85</v>
      </c>
      <c r="H16" s="52">
        <v>9</v>
      </c>
      <c r="I16" s="52">
        <v>0</v>
      </c>
      <c r="J16" s="56" t="s">
        <v>86</v>
      </c>
      <c r="K16" s="57">
        <f>SUM(F17:J17)</f>
        <v>1341</v>
      </c>
    </row>
    <row r="17" spans="1:11" ht="12.75">
      <c r="A17" s="58"/>
      <c r="B17" s="59"/>
      <c r="C17" s="60" t="s">
        <v>103</v>
      </c>
      <c r="D17" s="64"/>
      <c r="E17" s="30"/>
      <c r="F17" s="62">
        <v>331</v>
      </c>
      <c r="G17" s="40">
        <f>IF(ISBLANK(G16),"",TRUNC(0.14354*(G16*100-220)^1.4))</f>
        <v>264</v>
      </c>
      <c r="H17" s="62">
        <f>IF(ISBLANK(H16),"",TRUNC(51.39*(H16-1.5)^1.05))</f>
        <v>426</v>
      </c>
      <c r="I17" s="62">
        <v>0</v>
      </c>
      <c r="J17" s="40">
        <v>320</v>
      </c>
      <c r="K17" s="63">
        <f>K16</f>
        <v>1341</v>
      </c>
    </row>
    <row r="18" spans="1:11" ht="12.75">
      <c r="A18" s="34">
        <v>6</v>
      </c>
      <c r="B18" s="48" t="s">
        <v>87</v>
      </c>
      <c r="C18" s="49" t="s">
        <v>88</v>
      </c>
      <c r="D18" s="50" t="s">
        <v>89</v>
      </c>
      <c r="E18" s="29" t="s">
        <v>60</v>
      </c>
      <c r="F18" s="74">
        <v>11.3</v>
      </c>
      <c r="G18" s="53" t="s">
        <v>90</v>
      </c>
      <c r="H18" s="52">
        <v>6.5</v>
      </c>
      <c r="I18" s="52">
        <v>1.1</v>
      </c>
      <c r="J18" s="56" t="s">
        <v>91</v>
      </c>
      <c r="K18" s="57">
        <f>SUM(F19:J19)</f>
        <v>1280</v>
      </c>
    </row>
    <row r="19" spans="1:11" ht="12.75">
      <c r="A19" s="58"/>
      <c r="B19" s="59"/>
      <c r="C19" s="60" t="s">
        <v>101</v>
      </c>
      <c r="D19" s="64"/>
      <c r="E19" s="30"/>
      <c r="F19" s="62">
        <v>288</v>
      </c>
      <c r="G19" s="40">
        <f>IF(ISBLANK(G18),"",TRUNC(0.14354*(G18*100-220)^1.4))</f>
        <v>187</v>
      </c>
      <c r="H19" s="62">
        <f>IF(ISBLANK(H18),"",TRUNC(51.39*(H18-1.5)^1.05))</f>
        <v>278</v>
      </c>
      <c r="I19" s="62">
        <f>IF(ISBLANK(I18),"",TRUNC(0.8465*(I18*100-75)^1.42))</f>
        <v>131</v>
      </c>
      <c r="J19" s="40">
        <v>396</v>
      </c>
      <c r="K19" s="63">
        <f>K18</f>
        <v>1280</v>
      </c>
    </row>
    <row r="20" spans="1:11" ht="12.75">
      <c r="A20" s="45">
        <v>7</v>
      </c>
      <c r="B20" s="67" t="s">
        <v>104</v>
      </c>
      <c r="C20" s="49" t="s">
        <v>105</v>
      </c>
      <c r="D20" s="69" t="s">
        <v>106</v>
      </c>
      <c r="E20" s="29" t="s">
        <v>103</v>
      </c>
      <c r="F20" s="74">
        <v>12.6</v>
      </c>
      <c r="G20" s="53" t="s">
        <v>107</v>
      </c>
      <c r="H20" s="52">
        <v>5.6</v>
      </c>
      <c r="I20" s="52">
        <v>1.15</v>
      </c>
      <c r="J20" s="56" t="s">
        <v>108</v>
      </c>
      <c r="K20" s="57">
        <f>SUM(F21:J21)</f>
        <v>942</v>
      </c>
    </row>
    <row r="21" spans="1:11" ht="12.75">
      <c r="A21" s="66"/>
      <c r="B21" s="67"/>
      <c r="C21" s="68" t="s">
        <v>103</v>
      </c>
      <c r="D21" s="69"/>
      <c r="E21" s="30"/>
      <c r="F21" s="62">
        <v>134</v>
      </c>
      <c r="G21" s="40">
        <f>IF(ISBLANK(G20),"",TRUNC(0.14354*(G20*100-220)^1.4))</f>
        <v>147</v>
      </c>
      <c r="H21" s="62">
        <f>IF(ISBLANK(H20),"",TRUNC(51.39*(H20-1.5)^1.05))</f>
        <v>226</v>
      </c>
      <c r="I21" s="62">
        <f>IF(ISBLANK(I20),"",TRUNC(0.8465*(I20*100-75)^1.42))</f>
        <v>159</v>
      </c>
      <c r="J21" s="40">
        <v>276</v>
      </c>
      <c r="K21" s="70"/>
    </row>
    <row r="22" spans="1:11" ht="12.75">
      <c r="A22" s="34">
        <v>8</v>
      </c>
      <c r="B22" s="48" t="s">
        <v>92</v>
      </c>
      <c r="C22" s="49" t="s">
        <v>93</v>
      </c>
      <c r="D22" s="50" t="s">
        <v>94</v>
      </c>
      <c r="E22" s="29" t="s">
        <v>103</v>
      </c>
      <c r="F22" s="74">
        <v>14.2</v>
      </c>
      <c r="G22" s="53" t="s">
        <v>95</v>
      </c>
      <c r="H22" s="52">
        <v>4.7</v>
      </c>
      <c r="I22" s="52">
        <v>1.05</v>
      </c>
      <c r="J22" s="56" t="s">
        <v>96</v>
      </c>
      <c r="K22" s="57">
        <f>SUM(F23:J23)</f>
        <v>685</v>
      </c>
    </row>
    <row r="23" spans="1:11" ht="12.75">
      <c r="A23" s="58"/>
      <c r="B23" s="59"/>
      <c r="C23" s="60" t="s">
        <v>103</v>
      </c>
      <c r="D23" s="64"/>
      <c r="E23" s="30"/>
      <c r="F23" s="62">
        <v>22</v>
      </c>
      <c r="G23" s="40">
        <f>IF(ISBLANK(G22),"",TRUNC(0.14354*(G22*100-220)^1.4))</f>
        <v>90</v>
      </c>
      <c r="H23" s="62">
        <f>IF(ISBLANK(H22),"",TRUNC(51.39*(H22-1.5)^1.05))</f>
        <v>174</v>
      </c>
      <c r="I23" s="62">
        <f>IF(ISBLANK(I22),"",TRUNC(0.8465*(I22*100-75)^1.42))</f>
        <v>105</v>
      </c>
      <c r="J23" s="40">
        <v>294</v>
      </c>
      <c r="K23" s="63">
        <f>K22</f>
        <v>685</v>
      </c>
    </row>
    <row r="24" spans="1:11" ht="12.75">
      <c r="A24" s="34">
        <v>9</v>
      </c>
      <c r="B24" s="48" t="s">
        <v>64</v>
      </c>
      <c r="C24" s="49" t="s">
        <v>97</v>
      </c>
      <c r="D24" s="50" t="s">
        <v>98</v>
      </c>
      <c r="E24" s="29" t="s">
        <v>103</v>
      </c>
      <c r="F24" s="74">
        <v>14.2</v>
      </c>
      <c r="G24" s="53" t="s">
        <v>99</v>
      </c>
      <c r="H24" s="52">
        <v>5.9</v>
      </c>
      <c r="I24" s="52">
        <v>1.05</v>
      </c>
      <c r="J24" s="56" t="s">
        <v>100</v>
      </c>
      <c r="K24" s="57">
        <f>SUM(F25:J25)</f>
        <v>515</v>
      </c>
    </row>
    <row r="25" spans="1:11" ht="12.75">
      <c r="A25" s="58"/>
      <c r="B25" s="59"/>
      <c r="C25" s="60" t="s">
        <v>103</v>
      </c>
      <c r="D25" s="64"/>
      <c r="E25" s="30"/>
      <c r="F25" s="62">
        <v>22</v>
      </c>
      <c r="G25" s="40">
        <f>IF(ISBLANK(G24),"",TRUNC(0.14354*(G24*100-220)^1.4))</f>
        <v>49</v>
      </c>
      <c r="H25" s="62">
        <f>IF(ISBLANK(H24),"",TRUNC(51.39*(H24-1.5)^1.05))</f>
        <v>243</v>
      </c>
      <c r="I25" s="62">
        <f>IF(ISBLANK(I24),"",TRUNC(0.8465*(I24*100-75)^1.42))</f>
        <v>105</v>
      </c>
      <c r="J25" s="40">
        <v>96</v>
      </c>
      <c r="K25" s="63">
        <f>K24</f>
        <v>515</v>
      </c>
    </row>
    <row r="26" spans="1:11" s="92" customFormat="1" ht="12.75">
      <c r="A26" s="76"/>
      <c r="B26" s="77"/>
      <c r="C26" s="78"/>
      <c r="D26" s="79"/>
      <c r="E26" s="80"/>
      <c r="F26" s="81"/>
      <c r="G26" s="81"/>
      <c r="H26" s="81"/>
      <c r="I26" s="81"/>
      <c r="J26" s="81"/>
      <c r="K26" s="82"/>
    </row>
    <row r="27" spans="1:11" s="92" customFormat="1" ht="12.75">
      <c r="A27" s="76"/>
      <c r="B27" s="77"/>
      <c r="C27" s="78"/>
      <c r="D27" s="79"/>
      <c r="E27" s="80"/>
      <c r="F27" s="81"/>
      <c r="G27" s="81"/>
      <c r="H27" s="81"/>
      <c r="I27" s="81"/>
      <c r="J27" s="81"/>
      <c r="K27" s="82"/>
    </row>
    <row r="28" spans="1:8" s="92" customFormat="1" ht="12.75">
      <c r="A28" s="76"/>
      <c r="B28" s="77"/>
      <c r="C28" s="78"/>
      <c r="D28" s="79"/>
      <c r="E28" s="80"/>
      <c r="F28" s="38"/>
      <c r="G28" s="38" t="s">
        <v>7</v>
      </c>
      <c r="H28" s="38" t="s">
        <v>8</v>
      </c>
    </row>
    <row r="29" spans="1:8" s="27" customFormat="1" ht="12.75">
      <c r="A29" s="123"/>
      <c r="B29" s="124" t="s">
        <v>14</v>
      </c>
      <c r="C29" s="125" t="s">
        <v>327</v>
      </c>
      <c r="D29" s="119" t="s">
        <v>328</v>
      </c>
      <c r="E29" s="116" t="s">
        <v>60</v>
      </c>
      <c r="F29" s="107"/>
      <c r="G29" s="121"/>
      <c r="H29" s="121">
        <v>9.2</v>
      </c>
    </row>
    <row r="30" spans="1:8" s="27" customFormat="1" ht="12.75">
      <c r="A30" s="123"/>
      <c r="B30" s="124" t="s">
        <v>317</v>
      </c>
      <c r="C30" s="125" t="s">
        <v>318</v>
      </c>
      <c r="D30" s="119" t="s">
        <v>319</v>
      </c>
      <c r="E30" s="116" t="s">
        <v>60</v>
      </c>
      <c r="F30" s="107"/>
      <c r="G30" s="121"/>
      <c r="H30" s="121">
        <v>8</v>
      </c>
    </row>
    <row r="31" spans="1:8" s="27" customFormat="1" ht="12.75">
      <c r="A31" s="123"/>
      <c r="B31" s="124" t="s">
        <v>320</v>
      </c>
      <c r="C31" s="125" t="s">
        <v>321</v>
      </c>
      <c r="D31" s="119">
        <v>1993</v>
      </c>
      <c r="E31" s="116" t="s">
        <v>60</v>
      </c>
      <c r="F31" s="107"/>
      <c r="G31" s="121">
        <v>3.81</v>
      </c>
      <c r="H31" s="121"/>
    </row>
    <row r="32" spans="1:8" s="27" customFormat="1" ht="12.75">
      <c r="A32" s="123"/>
      <c r="B32" s="124" t="s">
        <v>238</v>
      </c>
      <c r="C32" s="125" t="s">
        <v>322</v>
      </c>
      <c r="D32" s="119" t="s">
        <v>353</v>
      </c>
      <c r="E32" s="116" t="s">
        <v>60</v>
      </c>
      <c r="F32" s="107"/>
      <c r="G32" s="121">
        <v>3.29</v>
      </c>
      <c r="H32" s="121"/>
    </row>
    <row r="33" spans="1:8" s="27" customFormat="1" ht="12.75">
      <c r="A33" s="123"/>
      <c r="B33" s="124" t="s">
        <v>323</v>
      </c>
      <c r="C33" s="125" t="s">
        <v>324</v>
      </c>
      <c r="D33" s="119">
        <v>1993</v>
      </c>
      <c r="E33" s="116" t="s">
        <v>60</v>
      </c>
      <c r="F33" s="107"/>
      <c r="G33" s="121">
        <v>3.53</v>
      </c>
      <c r="H33" s="121"/>
    </row>
    <row r="34" spans="1:8" s="27" customFormat="1" ht="12.75">
      <c r="A34" s="123"/>
      <c r="B34" s="124" t="s">
        <v>325</v>
      </c>
      <c r="C34" s="125" t="s">
        <v>326</v>
      </c>
      <c r="D34" s="119" t="s">
        <v>354</v>
      </c>
      <c r="E34" s="116" t="s">
        <v>60</v>
      </c>
      <c r="F34" s="107"/>
      <c r="G34" s="121">
        <v>3.91</v>
      </c>
      <c r="H34" s="121"/>
    </row>
  </sheetData>
  <printOptions/>
  <pageMargins left="0.9448818897637796" right="0.7480314960629921" top="0.7086614173228347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tabSelected="1" workbookViewId="0" topLeftCell="A5">
      <selection activeCell="K29" sqref="K29"/>
    </sheetView>
  </sheetViews>
  <sheetFormatPr defaultColWidth="9.140625" defaultRowHeight="12.75"/>
  <cols>
    <col min="1" max="1" width="5.57421875" style="32" customWidth="1"/>
    <col min="2" max="2" width="9.140625" style="32" customWidth="1"/>
    <col min="3" max="3" width="12.7109375" style="32" customWidth="1"/>
    <col min="4" max="4" width="9.57421875" style="32" customWidth="1"/>
    <col min="5" max="5" width="15.8515625" style="32" customWidth="1"/>
    <col min="6" max="13" width="7.7109375" style="32" customWidth="1"/>
    <col min="14" max="16384" width="9.140625" style="32" customWidth="1"/>
  </cols>
  <sheetData>
    <row r="1" spans="6:15" ht="15.75">
      <c r="F1" s="1" t="s">
        <v>61</v>
      </c>
      <c r="M1" s="32"/>
      <c r="O1" s="31"/>
    </row>
    <row r="2" spans="3:15" ht="5.25" customHeight="1">
      <c r="C2" s="28">
        <v>1.1574074074074073E-05</v>
      </c>
      <c r="F2" s="1"/>
      <c r="O2" s="31"/>
    </row>
    <row r="3" spans="1:15" ht="12.75">
      <c r="A3" s="2" t="s">
        <v>62</v>
      </c>
      <c r="E3" s="65" t="s">
        <v>202</v>
      </c>
      <c r="F3" s="3"/>
      <c r="G3" s="126" t="s">
        <v>340</v>
      </c>
      <c r="K3" s="32"/>
      <c r="O3" s="31"/>
    </row>
    <row r="4" spans="1:13" ht="12.75">
      <c r="A4" s="2" t="s">
        <v>343</v>
      </c>
      <c r="E4" s="65"/>
      <c r="G4" s="126" t="s">
        <v>338</v>
      </c>
      <c r="M4" s="31"/>
    </row>
    <row r="5" ht="16.5" customHeight="1"/>
    <row r="6" spans="1:13" s="39" customFormat="1" ht="12.75">
      <c r="A6" s="34" t="s">
        <v>1</v>
      </c>
      <c r="B6" s="35" t="s">
        <v>2</v>
      </c>
      <c r="C6" s="36" t="s">
        <v>3</v>
      </c>
      <c r="D6" s="33" t="s">
        <v>4</v>
      </c>
      <c r="E6" s="8" t="s">
        <v>13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8" t="s">
        <v>12</v>
      </c>
      <c r="M6" s="38" t="s">
        <v>335</v>
      </c>
    </row>
    <row r="7" spans="1:13" s="47" customFormat="1" ht="13.5">
      <c r="A7" s="41">
        <v>0</v>
      </c>
      <c r="B7" s="42"/>
      <c r="C7" s="43" t="s">
        <v>13</v>
      </c>
      <c r="D7" s="40"/>
      <c r="E7" s="103"/>
      <c r="F7" s="45"/>
      <c r="G7" s="40"/>
      <c r="H7" s="45"/>
      <c r="I7" s="45"/>
      <c r="J7" s="46"/>
      <c r="K7" s="40"/>
      <c r="L7" s="45"/>
      <c r="M7" s="40"/>
    </row>
    <row r="8" spans="1:13" ht="12.75">
      <c r="A8" s="34">
        <v>1</v>
      </c>
      <c r="B8" s="48" t="s">
        <v>15</v>
      </c>
      <c r="C8" s="49" t="s">
        <v>162</v>
      </c>
      <c r="D8" s="99" t="s">
        <v>163</v>
      </c>
      <c r="E8" s="104" t="s">
        <v>38</v>
      </c>
      <c r="F8" s="101">
        <v>7.9</v>
      </c>
      <c r="G8" s="53" t="s">
        <v>164</v>
      </c>
      <c r="H8" s="52">
        <v>8.05</v>
      </c>
      <c r="I8" s="52">
        <v>1.5</v>
      </c>
      <c r="J8" s="74">
        <v>10.5</v>
      </c>
      <c r="K8" s="54">
        <v>1.9</v>
      </c>
      <c r="L8" s="56" t="s">
        <v>165</v>
      </c>
      <c r="M8" s="57">
        <f>SUM(F9:L9)</f>
        <v>2708</v>
      </c>
    </row>
    <row r="9" spans="1:13" ht="12.75">
      <c r="A9" s="58"/>
      <c r="B9" s="59"/>
      <c r="C9" s="60" t="s">
        <v>38</v>
      </c>
      <c r="D9" s="100"/>
      <c r="E9" s="105"/>
      <c r="F9" s="102">
        <v>520</v>
      </c>
      <c r="G9" s="40">
        <f>IF(ISBLANK(G8),"",TRUNC(0.14354*(G8*100-220)^1.4))</f>
        <v>367</v>
      </c>
      <c r="H9" s="62">
        <f>IF(ISBLANK(H8),"",TRUNC(51.39*(H8-1.5)^1.05))</f>
        <v>369</v>
      </c>
      <c r="I9" s="62">
        <f>IF(ISBLANK(I8),"",TRUNC(0.8465*(I8*100-75)^1.42))</f>
        <v>389</v>
      </c>
      <c r="J9" s="62">
        <v>410</v>
      </c>
      <c r="K9" s="40">
        <f>IF(ISBLANK(K8),"",TRUNC(0.2797*(K8*100-100)^1.35))</f>
        <v>121</v>
      </c>
      <c r="L9" s="40">
        <v>532</v>
      </c>
      <c r="M9" s="63">
        <f>M8</f>
        <v>2708</v>
      </c>
    </row>
    <row r="10" spans="1:13" ht="12.75">
      <c r="A10" s="34">
        <v>2</v>
      </c>
      <c r="B10" s="48" t="s">
        <v>166</v>
      </c>
      <c r="C10" s="49" t="s">
        <v>167</v>
      </c>
      <c r="D10" s="50" t="s">
        <v>168</v>
      </c>
      <c r="E10" s="104" t="s">
        <v>180</v>
      </c>
      <c r="F10" s="74">
        <v>8</v>
      </c>
      <c r="G10" s="53" t="s">
        <v>169</v>
      </c>
      <c r="H10" s="52">
        <v>8.65</v>
      </c>
      <c r="I10" s="52">
        <v>1.5</v>
      </c>
      <c r="J10" s="74">
        <v>10.4</v>
      </c>
      <c r="K10" s="54">
        <v>2.5</v>
      </c>
      <c r="L10" s="56" t="s">
        <v>291</v>
      </c>
      <c r="M10" s="57">
        <f>SUM(F11:L11)</f>
        <v>2622</v>
      </c>
    </row>
    <row r="11" spans="1:13" ht="12.75">
      <c r="A11" s="58"/>
      <c r="B11" s="59"/>
      <c r="C11" s="60" t="s">
        <v>180</v>
      </c>
      <c r="D11" s="64"/>
      <c r="E11" s="105"/>
      <c r="F11" s="62">
        <v>492</v>
      </c>
      <c r="G11" s="40">
        <f>IF(ISBLANK(G10),"",TRUNC(0.14354*(G10*100-220)^1.4))</f>
        <v>335</v>
      </c>
      <c r="H11" s="62">
        <f>IF(ISBLANK(H10),"",TRUNC(51.39*(H10-1.5)^1.05))</f>
        <v>405</v>
      </c>
      <c r="I11" s="62">
        <f>IF(ISBLANK(I10),"",TRUNC(0.8465*(I10*100-75)^1.42))</f>
        <v>389</v>
      </c>
      <c r="J11" s="62">
        <v>427</v>
      </c>
      <c r="K11" s="40">
        <f>IF(ISBLANK(K10),"",TRUNC(0.2797*(K10*100-100)^1.35))</f>
        <v>242</v>
      </c>
      <c r="L11" s="40">
        <v>332</v>
      </c>
      <c r="M11" s="63">
        <f>M10</f>
        <v>2622</v>
      </c>
    </row>
    <row r="12" spans="1:13" ht="12.75">
      <c r="A12" s="34">
        <v>3</v>
      </c>
      <c r="B12" s="48" t="s">
        <v>203</v>
      </c>
      <c r="C12" s="49" t="s">
        <v>204</v>
      </c>
      <c r="D12" s="50" t="s">
        <v>205</v>
      </c>
      <c r="E12" s="104" t="s">
        <v>38</v>
      </c>
      <c r="F12" s="74">
        <v>7.8</v>
      </c>
      <c r="G12" s="53" t="s">
        <v>206</v>
      </c>
      <c r="H12" s="52">
        <v>11.4</v>
      </c>
      <c r="I12" s="52">
        <v>1.45</v>
      </c>
      <c r="J12" s="74">
        <v>15.7</v>
      </c>
      <c r="K12" s="54">
        <v>1.5</v>
      </c>
      <c r="L12" s="56" t="s">
        <v>292</v>
      </c>
      <c r="M12" s="57">
        <f>SUM(F13:L13)</f>
        <v>2417</v>
      </c>
    </row>
    <row r="13" spans="1:13" ht="12.75">
      <c r="A13" s="58"/>
      <c r="B13" s="59"/>
      <c r="C13" s="60" t="s">
        <v>38</v>
      </c>
      <c r="D13" s="64"/>
      <c r="E13" s="105"/>
      <c r="F13" s="62">
        <v>548</v>
      </c>
      <c r="G13" s="40">
        <f>IF(ISBLANK(G12),"",TRUNC(0.14354*(G12*100-220)^1.4))</f>
        <v>473</v>
      </c>
      <c r="H13" s="62">
        <f>IF(ISBLANK(H12),"",TRUNC(51.39*(H12-1.5)^1.05))</f>
        <v>570</v>
      </c>
      <c r="I13" s="62">
        <f>IF(ISBLANK(I12),"",TRUNC(0.8465*(I12*100-75)^1.42))</f>
        <v>352</v>
      </c>
      <c r="J13" s="62">
        <v>0</v>
      </c>
      <c r="K13" s="40">
        <f>IF(ISBLANK(K12),"",TRUNC(0.2797*(K12*100-100)^1.35))</f>
        <v>54</v>
      </c>
      <c r="L13" s="40">
        <v>420</v>
      </c>
      <c r="M13" s="63">
        <f>M12</f>
        <v>2417</v>
      </c>
    </row>
    <row r="14" spans="1:13" ht="12.75">
      <c r="A14" s="34">
        <v>4</v>
      </c>
      <c r="B14" s="48" t="s">
        <v>23</v>
      </c>
      <c r="C14" s="49" t="s">
        <v>207</v>
      </c>
      <c r="D14" s="50" t="s">
        <v>208</v>
      </c>
      <c r="E14" s="104" t="s">
        <v>103</v>
      </c>
      <c r="F14" s="74">
        <v>8.4</v>
      </c>
      <c r="G14" s="53" t="s">
        <v>209</v>
      </c>
      <c r="H14" s="52">
        <v>9</v>
      </c>
      <c r="I14" s="52">
        <v>1.5</v>
      </c>
      <c r="J14" s="74">
        <v>11.2</v>
      </c>
      <c r="K14" s="54">
        <v>2.1</v>
      </c>
      <c r="L14" s="56" t="s">
        <v>210</v>
      </c>
      <c r="M14" s="57">
        <f>SUM(F15:L15)</f>
        <v>2228</v>
      </c>
    </row>
    <row r="15" spans="1:13" ht="12.75">
      <c r="A15" s="58"/>
      <c r="B15" s="59"/>
      <c r="C15" s="60" t="s">
        <v>103</v>
      </c>
      <c r="D15" s="64"/>
      <c r="E15" s="105"/>
      <c r="F15" s="62">
        <v>388</v>
      </c>
      <c r="G15" s="40">
        <f>IF(ISBLANK(G14),"",TRUNC(0.14354*(G14*100-220)^1.4))</f>
        <v>281</v>
      </c>
      <c r="H15" s="62">
        <f>IF(ISBLANK(H14),"",TRUNC(51.39*(H14-1.5)^1.05))</f>
        <v>426</v>
      </c>
      <c r="I15" s="62">
        <f>IF(ISBLANK(I14),"",TRUNC(0.8465*(I14*100-75)^1.42))</f>
        <v>389</v>
      </c>
      <c r="J15" s="62">
        <v>302</v>
      </c>
      <c r="K15" s="40">
        <f>IF(ISBLANK(K14),"",TRUNC(0.2797*(K14*100-100)^1.35))</f>
        <v>159</v>
      </c>
      <c r="L15" s="40">
        <v>283</v>
      </c>
      <c r="M15" s="63">
        <f>M14</f>
        <v>2228</v>
      </c>
    </row>
    <row r="16" spans="1:13" ht="12.75">
      <c r="A16" s="34">
        <v>5</v>
      </c>
      <c r="B16" s="48" t="s">
        <v>170</v>
      </c>
      <c r="C16" s="49" t="s">
        <v>171</v>
      </c>
      <c r="D16" s="50" t="s">
        <v>172</v>
      </c>
      <c r="E16" s="104" t="s">
        <v>150</v>
      </c>
      <c r="F16" s="74">
        <v>8.6</v>
      </c>
      <c r="G16" s="53" t="s">
        <v>173</v>
      </c>
      <c r="H16" s="52">
        <v>8.5</v>
      </c>
      <c r="I16" s="52">
        <v>1.55</v>
      </c>
      <c r="J16" s="74">
        <v>10.3</v>
      </c>
      <c r="K16" s="54">
        <v>0</v>
      </c>
      <c r="L16" s="56" t="s">
        <v>289</v>
      </c>
      <c r="M16" s="57">
        <f>SUM(F17:L17)</f>
        <v>2211</v>
      </c>
    </row>
    <row r="17" spans="1:13" ht="12.75">
      <c r="A17" s="58"/>
      <c r="B17" s="59"/>
      <c r="C17" s="60" t="s">
        <v>150</v>
      </c>
      <c r="D17" s="64"/>
      <c r="E17" s="105"/>
      <c r="F17" s="62">
        <v>340</v>
      </c>
      <c r="G17" s="40">
        <f>IF(ISBLANK(G16),"",TRUNC(0.14354*(G16*100-220)^1.4))</f>
        <v>346</v>
      </c>
      <c r="H17" s="62">
        <f>IF(ISBLANK(H16),"",TRUNC(51.39*(H16-1.5)^1.05))</f>
        <v>396</v>
      </c>
      <c r="I17" s="62">
        <f>IF(ISBLANK(I16),"",TRUNC(0.8465*(I16*100-75)^1.42))</f>
        <v>426</v>
      </c>
      <c r="J17" s="62">
        <v>444</v>
      </c>
      <c r="K17" s="40">
        <v>0</v>
      </c>
      <c r="L17" s="40">
        <v>259</v>
      </c>
      <c r="M17" s="63">
        <f>M16</f>
        <v>2211</v>
      </c>
    </row>
    <row r="18" spans="1:13" ht="12.75">
      <c r="A18" s="34">
        <v>6</v>
      </c>
      <c r="B18" s="48" t="s">
        <v>211</v>
      </c>
      <c r="C18" s="49" t="s">
        <v>212</v>
      </c>
      <c r="D18" s="50" t="s">
        <v>213</v>
      </c>
      <c r="E18" s="104" t="s">
        <v>180</v>
      </c>
      <c r="F18" s="74">
        <v>8.3</v>
      </c>
      <c r="G18" s="53" t="s">
        <v>214</v>
      </c>
      <c r="H18" s="52">
        <v>8.95</v>
      </c>
      <c r="I18" s="52">
        <v>1.5</v>
      </c>
      <c r="J18" s="74">
        <v>12.7</v>
      </c>
      <c r="K18" s="54">
        <v>2.5</v>
      </c>
      <c r="L18" s="56" t="s">
        <v>215</v>
      </c>
      <c r="M18" s="57">
        <f>SUM(F19:L19)</f>
        <v>2158</v>
      </c>
    </row>
    <row r="19" spans="1:13" ht="12.75">
      <c r="A19" s="58"/>
      <c r="B19" s="59"/>
      <c r="C19" s="60" t="s">
        <v>180</v>
      </c>
      <c r="D19" s="64"/>
      <c r="E19" s="105"/>
      <c r="F19" s="62">
        <v>413</v>
      </c>
      <c r="G19" s="40">
        <f>IF(ISBLANK(G18),"",TRUNC(0.14354*(G18*100-220)^1.4))</f>
        <v>363</v>
      </c>
      <c r="H19" s="62">
        <f>IF(ISBLANK(H18),"",TRUNC(51.39*(H18-1.5)^1.05))</f>
        <v>423</v>
      </c>
      <c r="I19" s="62">
        <f>IF(ISBLANK(I18),"",TRUNC(0.8465*(I18*100-75)^1.42))</f>
        <v>389</v>
      </c>
      <c r="J19" s="62">
        <v>124</v>
      </c>
      <c r="K19" s="40">
        <f>IF(ISBLANK(K18),"",TRUNC(0.2797*(K18*100-100)^1.35))</f>
        <v>242</v>
      </c>
      <c r="L19" s="40">
        <v>204</v>
      </c>
      <c r="M19" s="63">
        <f>M18</f>
        <v>2158</v>
      </c>
    </row>
    <row r="20" spans="1:13" ht="12.75">
      <c r="A20" s="34">
        <v>7</v>
      </c>
      <c r="B20" s="48" t="s">
        <v>22</v>
      </c>
      <c r="C20" s="49" t="s">
        <v>219</v>
      </c>
      <c r="D20" s="50" t="s">
        <v>221</v>
      </c>
      <c r="E20" s="104" t="s">
        <v>59</v>
      </c>
      <c r="F20" s="74">
        <v>7.9</v>
      </c>
      <c r="G20" s="53" t="s">
        <v>222</v>
      </c>
      <c r="H20" s="52">
        <v>6.44</v>
      </c>
      <c r="I20" s="75">
        <v>0</v>
      </c>
      <c r="J20" s="74">
        <v>11.2</v>
      </c>
      <c r="K20" s="54">
        <v>1.7</v>
      </c>
      <c r="L20" s="56" t="s">
        <v>223</v>
      </c>
      <c r="M20" s="57">
        <f>SUM(F21:L21)</f>
        <v>2040</v>
      </c>
    </row>
    <row r="21" spans="1:13" ht="12.75">
      <c r="A21" s="58"/>
      <c r="B21" s="59"/>
      <c r="C21" s="60" t="s">
        <v>59</v>
      </c>
      <c r="D21" s="64"/>
      <c r="E21" s="105"/>
      <c r="F21" s="62">
        <v>520</v>
      </c>
      <c r="G21" s="40">
        <f>IF(ISBLANK(G20),"",TRUNC(0.14354*(G20*100-220)^1.4))</f>
        <v>252</v>
      </c>
      <c r="H21" s="62">
        <f>IF(ISBLANK(H20),"",TRUNC(51.39*(H20-1.5)^1.05))</f>
        <v>274</v>
      </c>
      <c r="I21" s="62">
        <v>0</v>
      </c>
      <c r="J21" s="62">
        <v>302</v>
      </c>
      <c r="K21" s="40">
        <f>IF(ISBLANK(K20),"",TRUNC(0.2797*(K20*100-100)^1.35))</f>
        <v>86</v>
      </c>
      <c r="L21" s="40">
        <v>606</v>
      </c>
      <c r="M21" s="63">
        <f>M20</f>
        <v>2040</v>
      </c>
    </row>
    <row r="22" spans="1:13" ht="12.75">
      <c r="A22" s="34">
        <v>8</v>
      </c>
      <c r="B22" s="48" t="s">
        <v>216</v>
      </c>
      <c r="C22" s="49" t="s">
        <v>217</v>
      </c>
      <c r="D22" s="50" t="s">
        <v>220</v>
      </c>
      <c r="E22" s="104" t="s">
        <v>180</v>
      </c>
      <c r="F22" s="74">
        <v>8.8</v>
      </c>
      <c r="G22" s="53" t="s">
        <v>218</v>
      </c>
      <c r="H22" s="52">
        <v>8</v>
      </c>
      <c r="I22" s="52">
        <v>1.45</v>
      </c>
      <c r="J22" s="74">
        <v>11.8</v>
      </c>
      <c r="K22" s="54">
        <v>2.1</v>
      </c>
      <c r="L22" s="56" t="s">
        <v>293</v>
      </c>
      <c r="M22" s="57">
        <f>SUM(F23:L23)</f>
        <v>1917</v>
      </c>
    </row>
    <row r="23" spans="1:13" ht="12.75">
      <c r="A23" s="58"/>
      <c r="B23" s="59"/>
      <c r="C23" s="60" t="s">
        <v>180</v>
      </c>
      <c r="D23" s="64"/>
      <c r="E23" s="105"/>
      <c r="F23" s="62">
        <v>295</v>
      </c>
      <c r="G23" s="40">
        <f>IF(ISBLANK(G22),"",TRUNC(0.14354*(G22*100-220)^1.4))</f>
        <v>222</v>
      </c>
      <c r="H23" s="62">
        <f>IF(ISBLANK(H22),"",TRUNC(51.39*(H22-1.5)^1.05))</f>
        <v>366</v>
      </c>
      <c r="I23" s="62">
        <f>IF(ISBLANK(I22),"",TRUNC(0.8465*(I22*100-75)^1.42))</f>
        <v>352</v>
      </c>
      <c r="J23" s="62">
        <v>222</v>
      </c>
      <c r="K23" s="40">
        <f>IF(ISBLANK(K22),"",TRUNC(0.2797*(K22*100-100)^1.35))</f>
        <v>159</v>
      </c>
      <c r="L23" s="40">
        <v>301</v>
      </c>
      <c r="M23" s="63">
        <f>M22</f>
        <v>1917</v>
      </c>
    </row>
    <row r="24" spans="1:13" ht="12.75">
      <c r="A24" s="34"/>
      <c r="B24" s="48" t="s">
        <v>24</v>
      </c>
      <c r="C24" s="49" t="s">
        <v>224</v>
      </c>
      <c r="D24" s="50" t="s">
        <v>225</v>
      </c>
      <c r="E24" s="104" t="s">
        <v>59</v>
      </c>
      <c r="F24" s="74">
        <v>8.5</v>
      </c>
      <c r="G24" s="53" t="s">
        <v>226</v>
      </c>
      <c r="H24" s="52">
        <v>8.35</v>
      </c>
      <c r="I24" s="75">
        <v>0</v>
      </c>
      <c r="J24" s="74">
        <v>11.2</v>
      </c>
      <c r="K24" s="83" t="s">
        <v>19</v>
      </c>
      <c r="L24" s="56" t="s">
        <v>290</v>
      </c>
      <c r="M24" s="57">
        <f>SUM(F25:L25)</f>
        <v>1617</v>
      </c>
    </row>
    <row r="25" spans="1:13" ht="12.75">
      <c r="A25" s="58"/>
      <c r="B25" s="59"/>
      <c r="C25" s="60" t="s">
        <v>59</v>
      </c>
      <c r="D25" s="64"/>
      <c r="E25" s="105"/>
      <c r="F25" s="62">
        <v>364</v>
      </c>
      <c r="G25" s="40">
        <f>IF(ISBLANK(G24),"",TRUNC(0.14354*(G24*100-220)^1.4))</f>
        <v>146</v>
      </c>
      <c r="H25" s="62">
        <f>IF(ISBLANK(H24),"",TRUNC(51.39*(H24-1.5)^1.05))</f>
        <v>387</v>
      </c>
      <c r="I25" s="62">
        <v>0</v>
      </c>
      <c r="J25" s="62">
        <v>302</v>
      </c>
      <c r="K25" s="62"/>
      <c r="L25" s="40">
        <v>418</v>
      </c>
      <c r="M25" s="63">
        <f>M24</f>
        <v>1617</v>
      </c>
    </row>
    <row r="26" spans="1:13" ht="12.75">
      <c r="A26" s="34"/>
      <c r="B26" s="48" t="s">
        <v>227</v>
      </c>
      <c r="C26" s="49" t="s">
        <v>228</v>
      </c>
      <c r="D26" s="50" t="s">
        <v>355</v>
      </c>
      <c r="E26" s="104" t="s">
        <v>102</v>
      </c>
      <c r="F26" s="74">
        <v>8</v>
      </c>
      <c r="G26" s="53" t="s">
        <v>229</v>
      </c>
      <c r="H26" s="52">
        <v>6.65</v>
      </c>
      <c r="I26" s="75">
        <v>0</v>
      </c>
      <c r="J26" s="75">
        <v>0</v>
      </c>
      <c r="K26" s="83" t="s">
        <v>19</v>
      </c>
      <c r="L26" s="83" t="s">
        <v>19</v>
      </c>
      <c r="M26" s="34">
        <f>SUM(F27:L27)</f>
        <v>1140</v>
      </c>
    </row>
    <row r="27" spans="1:13" ht="12.75">
      <c r="A27" s="58"/>
      <c r="B27" s="59"/>
      <c r="C27" s="60" t="s">
        <v>102</v>
      </c>
      <c r="D27" s="64"/>
      <c r="E27" s="105"/>
      <c r="F27" s="62">
        <v>492</v>
      </c>
      <c r="G27" s="40">
        <f>IF(ISBLANK(G26),"",TRUNC(0.14354*(G26*100-220)^1.4))</f>
        <v>361</v>
      </c>
      <c r="H27" s="62">
        <f>IF(ISBLANK(H26),"",TRUNC(51.39*(H26-1.5)^1.05))</f>
        <v>287</v>
      </c>
      <c r="I27" s="62">
        <v>0</v>
      </c>
      <c r="J27" s="62">
        <v>0</v>
      </c>
      <c r="K27" s="62"/>
      <c r="L27" s="62"/>
      <c r="M27" s="63">
        <f>M26</f>
        <v>1140</v>
      </c>
    </row>
    <row r="28" spans="1:13" ht="12.75">
      <c r="A28" s="34"/>
      <c r="B28" s="48" t="s">
        <v>14</v>
      </c>
      <c r="C28" s="49" t="s">
        <v>230</v>
      </c>
      <c r="D28" s="50" t="s">
        <v>213</v>
      </c>
      <c r="E28" s="104" t="s">
        <v>180</v>
      </c>
      <c r="F28" s="74">
        <v>8.5</v>
      </c>
      <c r="G28" s="53" t="s">
        <v>231</v>
      </c>
      <c r="H28" s="75" t="s">
        <v>19</v>
      </c>
      <c r="I28" s="52">
        <v>1.3</v>
      </c>
      <c r="J28" s="74">
        <v>11.9</v>
      </c>
      <c r="K28" s="106" t="s">
        <v>19</v>
      </c>
      <c r="L28" s="56" t="s">
        <v>232</v>
      </c>
      <c r="M28" s="57">
        <f>SUM(F29:L29)</f>
        <v>1623</v>
      </c>
    </row>
    <row r="29" spans="1:13" ht="12.75">
      <c r="A29" s="58"/>
      <c r="B29" s="59"/>
      <c r="C29" s="60" t="s">
        <v>180</v>
      </c>
      <c r="D29" s="64"/>
      <c r="E29" s="105"/>
      <c r="F29" s="62">
        <v>364</v>
      </c>
      <c r="G29" s="40">
        <f>IF(ISBLANK(G28),"",TRUNC(0.14354*(G28*100-220)^1.4))</f>
        <v>292</v>
      </c>
      <c r="H29" s="62"/>
      <c r="I29" s="62">
        <f>IF(ISBLANK(I28),"",TRUNC(0.8465*(I28*100-75)^1.42))</f>
        <v>250</v>
      </c>
      <c r="J29" s="62">
        <v>210</v>
      </c>
      <c r="K29" s="40"/>
      <c r="L29" s="40">
        <v>507</v>
      </c>
      <c r="M29" s="63">
        <f>M28</f>
        <v>1623</v>
      </c>
    </row>
    <row r="30" spans="1:13" ht="12.75">
      <c r="A30" s="34"/>
      <c r="B30" s="48" t="s">
        <v>64</v>
      </c>
      <c r="C30" s="49" t="s">
        <v>233</v>
      </c>
      <c r="D30" s="50" t="s">
        <v>234</v>
      </c>
      <c r="E30" s="51" t="s">
        <v>59</v>
      </c>
      <c r="F30" s="107">
        <v>8.7</v>
      </c>
      <c r="G30" s="108" t="s">
        <v>235</v>
      </c>
      <c r="H30" s="109"/>
      <c r="I30" s="109"/>
      <c r="J30" s="109"/>
      <c r="K30" s="109"/>
      <c r="L30" s="109"/>
      <c r="M30" s="110"/>
    </row>
    <row r="31" spans="1:13" ht="12.75">
      <c r="A31" s="34"/>
      <c r="B31" s="48" t="s">
        <v>236</v>
      </c>
      <c r="C31" s="49" t="s">
        <v>237</v>
      </c>
      <c r="D31" s="114" t="s">
        <v>356</v>
      </c>
      <c r="E31" s="51" t="s">
        <v>60</v>
      </c>
      <c r="F31" s="107">
        <v>7.9</v>
      </c>
      <c r="G31" s="108"/>
      <c r="H31" s="111">
        <v>8.85</v>
      </c>
      <c r="I31" s="111"/>
      <c r="J31" s="107">
        <v>9.4</v>
      </c>
      <c r="K31" s="111"/>
      <c r="L31" s="112"/>
      <c r="M31" s="110"/>
    </row>
    <row r="32" spans="1:13" ht="12.75">
      <c r="A32" s="34"/>
      <c r="B32" s="48" t="s">
        <v>238</v>
      </c>
      <c r="C32" s="49" t="s">
        <v>239</v>
      </c>
      <c r="D32" s="50" t="s">
        <v>240</v>
      </c>
      <c r="E32" s="51" t="s">
        <v>241</v>
      </c>
      <c r="F32" s="107">
        <v>14.2</v>
      </c>
      <c r="G32" s="108"/>
      <c r="H32" s="111"/>
      <c r="I32" s="111"/>
      <c r="J32" s="107">
        <v>14.2</v>
      </c>
      <c r="K32" s="111"/>
      <c r="L32" s="112" t="s">
        <v>279</v>
      </c>
      <c r="M32" s="110"/>
    </row>
    <row r="33" spans="1:13" ht="12.75">
      <c r="A33" s="34"/>
      <c r="B33" s="48" t="s">
        <v>14</v>
      </c>
      <c r="C33" s="49" t="s">
        <v>364</v>
      </c>
      <c r="D33" s="50" t="s">
        <v>297</v>
      </c>
      <c r="E33" s="51" t="s">
        <v>103</v>
      </c>
      <c r="F33" s="107">
        <v>7.8</v>
      </c>
      <c r="G33" s="113"/>
      <c r="H33" s="113"/>
      <c r="I33" s="113"/>
      <c r="J33" s="113"/>
      <c r="K33" s="54">
        <v>3</v>
      </c>
      <c r="L33" s="113"/>
      <c r="M33" s="113"/>
    </row>
    <row r="34" spans="1:13" ht="12.75">
      <c r="A34" s="34"/>
      <c r="B34" s="48" t="s">
        <v>298</v>
      </c>
      <c r="C34" s="49" t="s">
        <v>299</v>
      </c>
      <c r="D34" s="50" t="s">
        <v>300</v>
      </c>
      <c r="E34" s="51" t="s">
        <v>103</v>
      </c>
      <c r="F34" s="107">
        <v>8</v>
      </c>
      <c r="G34" s="113"/>
      <c r="H34" s="113"/>
      <c r="I34" s="113"/>
      <c r="J34" s="113"/>
      <c r="K34" s="113"/>
      <c r="L34" s="113"/>
      <c r="M34" s="113"/>
    </row>
    <row r="35" spans="1:13" ht="12.75">
      <c r="A35" s="34"/>
      <c r="B35" s="48" t="s">
        <v>365</v>
      </c>
      <c r="C35" s="49" t="s">
        <v>301</v>
      </c>
      <c r="D35" s="50" t="s">
        <v>302</v>
      </c>
      <c r="E35" s="51" t="s">
        <v>60</v>
      </c>
      <c r="F35" s="107">
        <v>8.2</v>
      </c>
      <c r="G35" s="113"/>
      <c r="H35" s="111">
        <v>11.4</v>
      </c>
      <c r="I35" s="113"/>
      <c r="J35" s="113"/>
      <c r="K35" s="113"/>
      <c r="L35" s="113"/>
      <c r="M35" s="113"/>
    </row>
    <row r="36" spans="1:13" ht="12.75">
      <c r="A36" s="110"/>
      <c r="B36" s="127" t="s">
        <v>273</v>
      </c>
      <c r="C36" s="128" t="s">
        <v>303</v>
      </c>
      <c r="D36" s="115" t="s">
        <v>357</v>
      </c>
      <c r="E36" s="116" t="s">
        <v>60</v>
      </c>
      <c r="F36" s="107"/>
      <c r="G36" s="113"/>
      <c r="H36" s="111">
        <v>13</v>
      </c>
      <c r="I36" s="113"/>
      <c r="J36" s="113"/>
      <c r="K36" s="113"/>
      <c r="L36" s="113"/>
      <c r="M36" s="113"/>
    </row>
  </sheetData>
  <printOptions/>
  <pageMargins left="0.9448818897637796" right="0.7480314960629921" top="0.7086614173228347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3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32" customWidth="1"/>
    <col min="2" max="2" width="9.140625" style="32" customWidth="1"/>
    <col min="3" max="3" width="12.7109375" style="32" customWidth="1"/>
    <col min="4" max="4" width="9.57421875" style="32" customWidth="1"/>
    <col min="5" max="5" width="15.57421875" style="32" customWidth="1"/>
    <col min="6" max="13" width="7.7109375" style="32" customWidth="1"/>
    <col min="14" max="16384" width="9.140625" style="32" customWidth="1"/>
  </cols>
  <sheetData>
    <row r="1" spans="6:15" ht="15.75">
      <c r="F1" s="1" t="s">
        <v>61</v>
      </c>
      <c r="M1" s="32"/>
      <c r="O1" s="31"/>
    </row>
    <row r="2" spans="3:15" ht="5.25" customHeight="1">
      <c r="C2" s="28">
        <v>1.1574074074074073E-05</v>
      </c>
      <c r="F2" s="1"/>
      <c r="O2" s="31"/>
    </row>
    <row r="3" spans="1:15" ht="12.75">
      <c r="A3" s="2" t="s">
        <v>62</v>
      </c>
      <c r="E3" s="65" t="s">
        <v>296</v>
      </c>
      <c r="F3" s="3"/>
      <c r="G3" s="126" t="s">
        <v>0</v>
      </c>
      <c r="K3" s="32"/>
      <c r="O3" s="31"/>
    </row>
    <row r="4" spans="1:13" ht="12.75">
      <c r="A4" s="2" t="s">
        <v>343</v>
      </c>
      <c r="E4" s="65"/>
      <c r="G4" s="126" t="s">
        <v>339</v>
      </c>
      <c r="M4" s="31"/>
    </row>
    <row r="5" ht="16.5" customHeight="1"/>
    <row r="6" spans="1:13" s="39" customFormat="1" ht="12.75">
      <c r="A6" s="34" t="s">
        <v>1</v>
      </c>
      <c r="B6" s="35" t="s">
        <v>2</v>
      </c>
      <c r="C6" s="36" t="s">
        <v>3</v>
      </c>
      <c r="D6" s="33" t="s">
        <v>4</v>
      </c>
      <c r="E6" s="8" t="s">
        <v>13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8" t="s">
        <v>12</v>
      </c>
      <c r="M6" s="38" t="s">
        <v>335</v>
      </c>
    </row>
    <row r="7" spans="1:13" s="47" customFormat="1" ht="13.5">
      <c r="A7" s="41">
        <v>0</v>
      </c>
      <c r="B7" s="42"/>
      <c r="C7" s="43" t="s">
        <v>13</v>
      </c>
      <c r="D7" s="40"/>
      <c r="E7" s="14"/>
      <c r="F7" s="45"/>
      <c r="G7" s="40"/>
      <c r="H7" s="45"/>
      <c r="I7" s="45"/>
      <c r="J7" s="46"/>
      <c r="K7" s="40"/>
      <c r="L7" s="45"/>
      <c r="M7" s="40"/>
    </row>
    <row r="8" spans="1:13" ht="12.75">
      <c r="A8" s="34">
        <v>1</v>
      </c>
      <c r="B8" s="48" t="s">
        <v>174</v>
      </c>
      <c r="C8" s="49" t="s">
        <v>175</v>
      </c>
      <c r="D8" s="50" t="s">
        <v>176</v>
      </c>
      <c r="E8" s="29" t="s">
        <v>180</v>
      </c>
      <c r="F8" s="74">
        <v>7.9</v>
      </c>
      <c r="G8" s="53" t="s">
        <v>177</v>
      </c>
      <c r="H8" s="52">
        <v>12.25</v>
      </c>
      <c r="I8" s="52">
        <v>1.75</v>
      </c>
      <c r="J8" s="74">
        <v>9.7</v>
      </c>
      <c r="K8" s="55">
        <v>3</v>
      </c>
      <c r="L8" s="56" t="s">
        <v>363</v>
      </c>
      <c r="M8" s="57">
        <f>SUM(F9:L9)</f>
        <v>3594</v>
      </c>
    </row>
    <row r="9" spans="1:13" ht="12.75">
      <c r="A9" s="58"/>
      <c r="B9" s="59"/>
      <c r="C9" s="60" t="s">
        <v>180</v>
      </c>
      <c r="D9" s="64"/>
      <c r="E9" s="30"/>
      <c r="F9" s="62">
        <v>520</v>
      </c>
      <c r="G9" s="40">
        <f>IF(ISBLANK(G8),"",TRUNC(0.14354*(G8*100-220)^1.4))</f>
        <v>453</v>
      </c>
      <c r="H9" s="62">
        <f>IF(ISBLANK(H8),"",TRUNC(51.39*(H8-1.5)^1.05))</f>
        <v>622</v>
      </c>
      <c r="I9" s="62">
        <f>IF(ISBLANK(I8),"",TRUNC(0.8465*(I8*100-75)^1.42))</f>
        <v>585</v>
      </c>
      <c r="J9" s="62">
        <v>552</v>
      </c>
      <c r="K9" s="62">
        <f>IF(ISBLANK(K8),"",TRUNC(0.2797*(K8*100-100)^1.35))</f>
        <v>357</v>
      </c>
      <c r="L9" s="40">
        <v>505</v>
      </c>
      <c r="M9" s="63">
        <f>M8</f>
        <v>3594</v>
      </c>
    </row>
    <row r="10" spans="1:13" ht="12.75">
      <c r="A10" s="34">
        <v>2</v>
      </c>
      <c r="B10" s="48" t="s">
        <v>16</v>
      </c>
      <c r="C10" s="49" t="s">
        <v>178</v>
      </c>
      <c r="D10" s="50" t="s">
        <v>179</v>
      </c>
      <c r="E10" s="29" t="s">
        <v>180</v>
      </c>
      <c r="F10" s="74">
        <v>7.8</v>
      </c>
      <c r="G10" s="53" t="s">
        <v>181</v>
      </c>
      <c r="H10" s="52">
        <v>9.35</v>
      </c>
      <c r="I10" s="52">
        <v>1.7</v>
      </c>
      <c r="J10" s="74">
        <v>10.6</v>
      </c>
      <c r="K10" s="55">
        <v>2.9</v>
      </c>
      <c r="L10" s="56" t="s">
        <v>182</v>
      </c>
      <c r="M10" s="57">
        <f>SUM(F11:L11)</f>
        <v>3252</v>
      </c>
    </row>
    <row r="11" spans="1:13" ht="12.75">
      <c r="A11" s="58"/>
      <c r="B11" s="59"/>
      <c r="C11" s="60" t="s">
        <v>180</v>
      </c>
      <c r="D11" s="64"/>
      <c r="E11" s="30"/>
      <c r="F11" s="62">
        <v>548</v>
      </c>
      <c r="G11" s="40">
        <f>IF(ISBLANK(G10),"",TRUNC(0.14354*(G10*100-220)^1.4))</f>
        <v>413</v>
      </c>
      <c r="H11" s="62">
        <f>IF(ISBLANK(H10),"",TRUNC(51.39*(H10-1.5)^1.05))</f>
        <v>447</v>
      </c>
      <c r="I11" s="62">
        <f>IF(ISBLANK(I10),"",TRUNC(0.8465*(I10*100-75)^1.42))</f>
        <v>544</v>
      </c>
      <c r="J11" s="62">
        <v>393</v>
      </c>
      <c r="K11" s="62">
        <f>IF(ISBLANK(K10),"",TRUNC(0.2797*(K10*100-100)^1.35))</f>
        <v>333</v>
      </c>
      <c r="L11" s="40">
        <v>574</v>
      </c>
      <c r="M11" s="63">
        <f>M10</f>
        <v>3252</v>
      </c>
    </row>
    <row r="12" spans="1:13" ht="12.75">
      <c r="A12" s="34">
        <v>3</v>
      </c>
      <c r="B12" s="48" t="s">
        <v>183</v>
      </c>
      <c r="C12" s="49" t="s">
        <v>184</v>
      </c>
      <c r="D12" s="50" t="s">
        <v>185</v>
      </c>
      <c r="E12" s="104" t="s">
        <v>103</v>
      </c>
      <c r="F12" s="74">
        <v>7.6</v>
      </c>
      <c r="G12" s="53" t="s">
        <v>186</v>
      </c>
      <c r="H12" s="52">
        <v>11</v>
      </c>
      <c r="I12" s="52">
        <v>1.6</v>
      </c>
      <c r="J12" s="74">
        <v>10.5</v>
      </c>
      <c r="K12" s="55">
        <v>2.7</v>
      </c>
      <c r="L12" s="56" t="s">
        <v>295</v>
      </c>
      <c r="M12" s="57">
        <f>SUM(F13:L13)</f>
        <v>3120</v>
      </c>
    </row>
    <row r="13" spans="1:13" ht="12.75">
      <c r="A13" s="58"/>
      <c r="B13" s="59"/>
      <c r="C13" s="60" t="s">
        <v>103</v>
      </c>
      <c r="D13" s="64"/>
      <c r="E13" s="30"/>
      <c r="F13" s="62">
        <v>607</v>
      </c>
      <c r="G13" s="40">
        <f>IF(ISBLANK(G12),"",TRUNC(0.14354*(G12*100-220)^1.4))</f>
        <v>449</v>
      </c>
      <c r="H13" s="62">
        <f>IF(ISBLANK(H12),"",TRUNC(51.39*(H12-1.5)^1.05))</f>
        <v>546</v>
      </c>
      <c r="I13" s="62">
        <f>IF(ISBLANK(I12),"",TRUNC(0.8465*(I12*100-75)^1.42))</f>
        <v>464</v>
      </c>
      <c r="J13" s="62">
        <v>410</v>
      </c>
      <c r="K13" s="62">
        <f>IF(ISBLANK(K12),"",TRUNC(0.2797*(K12*100-100)^1.35))</f>
        <v>286</v>
      </c>
      <c r="L13" s="40">
        <v>358</v>
      </c>
      <c r="M13" s="63">
        <f>M12</f>
        <v>3120</v>
      </c>
    </row>
    <row r="14" spans="1:13" ht="12.75">
      <c r="A14" s="34">
        <v>4</v>
      </c>
      <c r="B14" s="48" t="s">
        <v>18</v>
      </c>
      <c r="C14" s="49" t="s">
        <v>243</v>
      </c>
      <c r="D14" s="50" t="s">
        <v>244</v>
      </c>
      <c r="E14" s="29" t="s">
        <v>38</v>
      </c>
      <c r="F14" s="74">
        <v>7.5</v>
      </c>
      <c r="G14" s="53" t="s">
        <v>245</v>
      </c>
      <c r="H14" s="52">
        <v>9</v>
      </c>
      <c r="I14" s="52">
        <v>1.5</v>
      </c>
      <c r="J14" s="74">
        <v>9.9</v>
      </c>
      <c r="K14" s="55">
        <v>1.7</v>
      </c>
      <c r="L14" s="56" t="s">
        <v>294</v>
      </c>
      <c r="M14" s="57">
        <f>SUM(F15:L15)</f>
        <v>3068</v>
      </c>
    </row>
    <row r="15" spans="1:13" ht="12.75">
      <c r="A15" s="58"/>
      <c r="B15" s="59"/>
      <c r="C15" s="60" t="s">
        <v>38</v>
      </c>
      <c r="D15" s="64"/>
      <c r="E15" s="30"/>
      <c r="F15" s="62">
        <v>637</v>
      </c>
      <c r="G15" s="40">
        <f>IF(ISBLANK(G14),"",TRUNC(0.14354*(G14*100-220)^1.4))</f>
        <v>405</v>
      </c>
      <c r="H15" s="62">
        <f>IF(ISBLANK(H14),"",TRUNC(51.39*(H14-1.5)^1.05))</f>
        <v>426</v>
      </c>
      <c r="I15" s="62">
        <f>IF(ISBLANK(I14),"",TRUNC(0.8465*(I14*100-75)^1.42))</f>
        <v>389</v>
      </c>
      <c r="J15" s="62">
        <v>515</v>
      </c>
      <c r="K15" s="62">
        <f>IF(ISBLANK(K14),"",TRUNC(0.2797*(K14*100-100)^1.35))</f>
        <v>86</v>
      </c>
      <c r="L15" s="40">
        <v>610</v>
      </c>
      <c r="M15" s="63">
        <f>M14</f>
        <v>3068</v>
      </c>
    </row>
    <row r="16" spans="1:13" ht="12.75">
      <c r="A16" s="34">
        <v>5</v>
      </c>
      <c r="B16" s="48" t="s">
        <v>17</v>
      </c>
      <c r="C16" s="49" t="s">
        <v>256</v>
      </c>
      <c r="D16" s="50" t="s">
        <v>257</v>
      </c>
      <c r="E16" s="29" t="s">
        <v>103</v>
      </c>
      <c r="F16" s="74">
        <v>8.2</v>
      </c>
      <c r="G16" s="53" t="s">
        <v>258</v>
      </c>
      <c r="H16" s="52">
        <v>10.4</v>
      </c>
      <c r="I16" s="52">
        <v>1.55</v>
      </c>
      <c r="J16" s="74">
        <v>11.7</v>
      </c>
      <c r="K16" s="55">
        <v>1.9</v>
      </c>
      <c r="L16" s="56" t="s">
        <v>259</v>
      </c>
      <c r="M16" s="57">
        <f>SUM(F17:L17)</f>
        <v>2525</v>
      </c>
    </row>
    <row r="17" spans="1:13" ht="12.75">
      <c r="A17" s="58"/>
      <c r="B17" s="59"/>
      <c r="C17" s="60" t="s">
        <v>103</v>
      </c>
      <c r="D17" s="64"/>
      <c r="E17" s="30"/>
      <c r="F17" s="62">
        <v>439</v>
      </c>
      <c r="G17" s="40">
        <f>IF(ISBLANK(G16),"",TRUNC(0.14354*(G16*100-220)^1.4))</f>
        <v>354</v>
      </c>
      <c r="H17" s="62">
        <f>IF(ISBLANK(H16),"",TRUNC(51.39*(H16-1.5)^1.05))</f>
        <v>510</v>
      </c>
      <c r="I17" s="62">
        <f>IF(ISBLANK(I16),"",TRUNC(0.8465*(I16*100-75)^1.42))</f>
        <v>426</v>
      </c>
      <c r="J17" s="62">
        <v>234</v>
      </c>
      <c r="K17" s="62">
        <f>IF(ISBLANK(K16),"",TRUNC(0.2797*(K16*100-100)^1.35))</f>
        <v>121</v>
      </c>
      <c r="L17" s="40">
        <v>441</v>
      </c>
      <c r="M17" s="63">
        <f>M16</f>
        <v>2525</v>
      </c>
    </row>
    <row r="18" spans="1:13" ht="12.75">
      <c r="A18" s="34">
        <v>6</v>
      </c>
      <c r="B18" s="48" t="s">
        <v>227</v>
      </c>
      <c r="C18" s="49" t="s">
        <v>260</v>
      </c>
      <c r="D18" s="50" t="s">
        <v>261</v>
      </c>
      <c r="E18" s="29" t="s">
        <v>103</v>
      </c>
      <c r="F18" s="74">
        <v>8.4</v>
      </c>
      <c r="G18" s="53" t="s">
        <v>262</v>
      </c>
      <c r="H18" s="52">
        <v>7.45</v>
      </c>
      <c r="I18" s="52">
        <v>1.5</v>
      </c>
      <c r="J18" s="74">
        <v>12.2</v>
      </c>
      <c r="K18" s="55">
        <v>2.7</v>
      </c>
      <c r="L18" s="56" t="s">
        <v>263</v>
      </c>
      <c r="M18" s="57">
        <f>SUM(F19:L19)</f>
        <v>2457</v>
      </c>
    </row>
    <row r="19" spans="1:13" ht="12.75">
      <c r="A19" s="58"/>
      <c r="B19" s="59"/>
      <c r="C19" s="60" t="s">
        <v>103</v>
      </c>
      <c r="D19" s="64"/>
      <c r="E19" s="30"/>
      <c r="F19" s="62">
        <v>388</v>
      </c>
      <c r="G19" s="40">
        <f>IF(ISBLANK(G18),"",TRUNC(0.14354*(G18*100-220)^1.4))</f>
        <v>315</v>
      </c>
      <c r="H19" s="62">
        <f>IF(ISBLANK(H18),"",TRUNC(51.39*(H18-1.5)^1.05))</f>
        <v>334</v>
      </c>
      <c r="I19" s="62">
        <f>IF(ISBLANK(I18),"",TRUNC(0.8465*(I18*100-75)^1.42))</f>
        <v>389</v>
      </c>
      <c r="J19" s="62">
        <v>175</v>
      </c>
      <c r="K19" s="62">
        <f>IF(ISBLANK(K18),"",TRUNC(0.2797*(K18*100-100)^1.35))</f>
        <v>286</v>
      </c>
      <c r="L19" s="40">
        <v>570</v>
      </c>
      <c r="M19" s="63">
        <f>M18</f>
        <v>2457</v>
      </c>
    </row>
    <row r="20" spans="1:13" ht="12.75">
      <c r="A20" s="34">
        <v>7</v>
      </c>
      <c r="B20" s="48" t="s">
        <v>264</v>
      </c>
      <c r="C20" s="49" t="s">
        <v>265</v>
      </c>
      <c r="D20" s="50" t="s">
        <v>266</v>
      </c>
      <c r="E20" s="29" t="s">
        <v>103</v>
      </c>
      <c r="F20" s="74">
        <v>8.8</v>
      </c>
      <c r="G20" s="53" t="s">
        <v>267</v>
      </c>
      <c r="H20" s="52">
        <v>7.75</v>
      </c>
      <c r="I20" s="52">
        <v>1.4</v>
      </c>
      <c r="J20" s="74">
        <v>12.1</v>
      </c>
      <c r="K20" s="55">
        <v>2.5</v>
      </c>
      <c r="L20" s="56" t="s">
        <v>268</v>
      </c>
      <c r="M20" s="57">
        <f>SUM(F21:L21)</f>
        <v>1961</v>
      </c>
    </row>
    <row r="21" spans="1:13" ht="12.75">
      <c r="A21" s="58"/>
      <c r="B21" s="59"/>
      <c r="C21" s="60" t="s">
        <v>103</v>
      </c>
      <c r="D21" s="64"/>
      <c r="E21" s="30"/>
      <c r="F21" s="62">
        <v>295</v>
      </c>
      <c r="G21" s="40">
        <f>IF(ISBLANK(G20),"",TRUNC(0.14354*(G20*100-220)^1.4))</f>
        <v>276</v>
      </c>
      <c r="H21" s="62">
        <f>IF(ISBLANK(H20),"",TRUNC(51.39*(H20-1.5)^1.05))</f>
        <v>352</v>
      </c>
      <c r="I21" s="62">
        <f>IF(ISBLANK(I20),"",TRUNC(0.8465*(I20*100-75)^1.42))</f>
        <v>317</v>
      </c>
      <c r="J21" s="62">
        <v>186</v>
      </c>
      <c r="K21" s="62">
        <f>IF(ISBLANK(K20),"",TRUNC(0.2797*(K20*100-100)^1.35))</f>
        <v>242</v>
      </c>
      <c r="L21" s="40">
        <v>293</v>
      </c>
      <c r="M21" s="63">
        <f>M20</f>
        <v>1961</v>
      </c>
    </row>
    <row r="22" spans="1:13" ht="12.75">
      <c r="A22" s="34">
        <v>8</v>
      </c>
      <c r="B22" s="48" t="s">
        <v>269</v>
      </c>
      <c r="C22" s="49" t="s">
        <v>175</v>
      </c>
      <c r="D22" s="50" t="s">
        <v>270</v>
      </c>
      <c r="E22" s="29" t="s">
        <v>103</v>
      </c>
      <c r="F22" s="74">
        <v>8.7</v>
      </c>
      <c r="G22" s="53" t="s">
        <v>271</v>
      </c>
      <c r="H22" s="52">
        <v>7.9</v>
      </c>
      <c r="I22" s="52">
        <v>1.35</v>
      </c>
      <c r="J22" s="74" t="s">
        <v>21</v>
      </c>
      <c r="K22" s="55">
        <v>1.9</v>
      </c>
      <c r="L22" s="56" t="s">
        <v>272</v>
      </c>
      <c r="M22" s="57">
        <f>SUM(F23:L23)</f>
        <v>1615</v>
      </c>
    </row>
    <row r="23" spans="1:13" ht="12.75">
      <c r="A23" s="58"/>
      <c r="B23" s="59"/>
      <c r="C23" s="60" t="s">
        <v>103</v>
      </c>
      <c r="D23" s="64"/>
      <c r="E23" s="30"/>
      <c r="F23" s="62">
        <v>318</v>
      </c>
      <c r="G23" s="40">
        <f>IF(ISBLANK(G22),"",TRUNC(0.14354*(G22*100-220)^1.4))</f>
        <v>266</v>
      </c>
      <c r="H23" s="62">
        <f>IF(ISBLANK(H22),"",TRUNC(51.39*(H22-1.5)^1.05))</f>
        <v>360</v>
      </c>
      <c r="I23" s="62">
        <f>IF(ISBLANK(I22),"",TRUNC(0.8465*(I22*100-75)^1.42))</f>
        <v>283</v>
      </c>
      <c r="J23" s="62">
        <v>0</v>
      </c>
      <c r="K23" s="62">
        <f>IF(ISBLANK(K22),"",TRUNC(0.2797*(K22*100-100)^1.35))</f>
        <v>121</v>
      </c>
      <c r="L23" s="40">
        <v>267</v>
      </c>
      <c r="M23" s="63">
        <f>M22</f>
        <v>1615</v>
      </c>
    </row>
    <row r="24" spans="1:13" ht="12.75">
      <c r="A24" s="34"/>
      <c r="B24" s="48" t="s">
        <v>246</v>
      </c>
      <c r="C24" s="49" t="s">
        <v>247</v>
      </c>
      <c r="D24" s="50" t="s">
        <v>248</v>
      </c>
      <c r="E24" s="29" t="s">
        <v>150</v>
      </c>
      <c r="F24" s="74">
        <v>7.9</v>
      </c>
      <c r="G24" s="53" t="s">
        <v>249</v>
      </c>
      <c r="H24" s="52">
        <v>8.8</v>
      </c>
      <c r="I24" s="52">
        <v>1.6</v>
      </c>
      <c r="J24" s="74">
        <v>10.9</v>
      </c>
      <c r="K24" s="83" t="s">
        <v>19</v>
      </c>
      <c r="L24" s="56" t="s">
        <v>250</v>
      </c>
      <c r="M24" s="57">
        <f>SUM(F25:L25)</f>
        <v>2779</v>
      </c>
    </row>
    <row r="25" spans="1:13" ht="12.75">
      <c r="A25" s="58"/>
      <c r="B25" s="59"/>
      <c r="C25" s="60" t="s">
        <v>150</v>
      </c>
      <c r="D25" s="64"/>
      <c r="E25" s="30"/>
      <c r="F25" s="62">
        <v>520</v>
      </c>
      <c r="G25" s="40">
        <f>IF(ISBLANK(G24),"",TRUNC(0.14354*(G24*100-220)^1.4))</f>
        <v>535</v>
      </c>
      <c r="H25" s="62">
        <f>IF(ISBLANK(H24),"",TRUNC(51.39*(H24-1.5)^1.05))</f>
        <v>414</v>
      </c>
      <c r="I25" s="62">
        <f>IF(ISBLANK(I24),"",TRUNC(0.8465*(I24*100-75)^1.42))</f>
        <v>464</v>
      </c>
      <c r="J25" s="62">
        <v>346</v>
      </c>
      <c r="K25" s="62"/>
      <c r="L25" s="40">
        <v>500</v>
      </c>
      <c r="M25" s="63">
        <f>M24</f>
        <v>2779</v>
      </c>
    </row>
    <row r="26" spans="1:13" ht="12.75">
      <c r="A26" s="34"/>
      <c r="B26" s="48" t="s">
        <v>251</v>
      </c>
      <c r="C26" s="49" t="s">
        <v>252</v>
      </c>
      <c r="D26" s="50" t="s">
        <v>253</v>
      </c>
      <c r="E26" s="29" t="s">
        <v>150</v>
      </c>
      <c r="F26" s="74">
        <v>7.8</v>
      </c>
      <c r="G26" s="53" t="s">
        <v>254</v>
      </c>
      <c r="H26" s="52">
        <v>8.5</v>
      </c>
      <c r="I26" s="52">
        <v>1.55</v>
      </c>
      <c r="J26" s="74">
        <v>10.9</v>
      </c>
      <c r="K26" s="83" t="s">
        <v>19</v>
      </c>
      <c r="L26" s="56" t="s">
        <v>255</v>
      </c>
      <c r="M26" s="57">
        <f>SUM(F27:L27)</f>
        <v>2672</v>
      </c>
    </row>
    <row r="27" spans="1:13" ht="12.75">
      <c r="A27" s="58"/>
      <c r="B27" s="59"/>
      <c r="C27" s="60" t="s">
        <v>150</v>
      </c>
      <c r="D27" s="64"/>
      <c r="E27" s="30"/>
      <c r="F27" s="62">
        <v>548</v>
      </c>
      <c r="G27" s="40">
        <f>IF(ISBLANK(G26),"",TRUNC(0.14354*(G26*100-220)^1.4))</f>
        <v>445</v>
      </c>
      <c r="H27" s="62">
        <f>IF(ISBLANK(H26),"",TRUNC(51.39*(H26-1.5)^1.05))</f>
        <v>396</v>
      </c>
      <c r="I27" s="62">
        <f>IF(ISBLANK(I26),"",TRUNC(0.8465*(I26*100-75)^1.42))</f>
        <v>426</v>
      </c>
      <c r="J27" s="62">
        <v>346</v>
      </c>
      <c r="K27" s="62"/>
      <c r="L27" s="40">
        <v>511</v>
      </c>
      <c r="M27" s="63">
        <f>M26</f>
        <v>2672</v>
      </c>
    </row>
    <row r="28" spans="1:13" ht="12.75">
      <c r="A28" s="34"/>
      <c r="B28" s="48" t="s">
        <v>273</v>
      </c>
      <c r="C28" s="49" t="s">
        <v>274</v>
      </c>
      <c r="D28" s="50" t="s">
        <v>358</v>
      </c>
      <c r="E28" s="51" t="s">
        <v>102</v>
      </c>
      <c r="F28" s="74">
        <v>7.3</v>
      </c>
      <c r="G28" s="53" t="s">
        <v>275</v>
      </c>
      <c r="H28" s="52">
        <v>8.9</v>
      </c>
      <c r="I28" s="83" t="s">
        <v>19</v>
      </c>
      <c r="J28" s="74">
        <v>8.8</v>
      </c>
      <c r="K28" s="83" t="s">
        <v>19</v>
      </c>
      <c r="L28" s="56" t="s">
        <v>276</v>
      </c>
      <c r="M28" s="57">
        <f>SUM(F29:L29)</f>
        <v>3068</v>
      </c>
    </row>
    <row r="29" spans="1:13" ht="12.75">
      <c r="A29" s="58"/>
      <c r="B29" s="59"/>
      <c r="C29" s="60" t="s">
        <v>102</v>
      </c>
      <c r="D29" s="64"/>
      <c r="E29" s="61"/>
      <c r="F29" s="62">
        <v>700</v>
      </c>
      <c r="G29" s="40">
        <f>IF(ISBLANK(G28),"",TRUNC(0.14354*(G28*100-220)^1.4))</f>
        <v>554</v>
      </c>
      <c r="H29" s="62">
        <f>IF(ISBLANK(H28),"",TRUNC(51.39*(H28-1.5)^1.05))</f>
        <v>420</v>
      </c>
      <c r="I29" s="62"/>
      <c r="J29" s="62">
        <v>737</v>
      </c>
      <c r="K29" s="62"/>
      <c r="L29" s="40">
        <v>657</v>
      </c>
      <c r="M29" s="63">
        <f>M28</f>
        <v>3068</v>
      </c>
    </row>
    <row r="30" spans="1:13" ht="12.75">
      <c r="A30" s="34"/>
      <c r="B30" s="48" t="s">
        <v>14</v>
      </c>
      <c r="C30" s="49" t="s">
        <v>20</v>
      </c>
      <c r="D30" s="50" t="s">
        <v>277</v>
      </c>
      <c r="E30" s="51" t="s">
        <v>278</v>
      </c>
      <c r="F30" s="74">
        <v>9.8</v>
      </c>
      <c r="G30" s="53" t="s">
        <v>90</v>
      </c>
      <c r="H30" s="52">
        <v>6.85</v>
      </c>
      <c r="I30" s="83" t="s">
        <v>19</v>
      </c>
      <c r="J30" s="83" t="s">
        <v>19</v>
      </c>
      <c r="K30" s="83" t="s">
        <v>19</v>
      </c>
      <c r="L30" s="83" t="s">
        <v>19</v>
      </c>
      <c r="M30" s="57">
        <f>SUM(F31:L31)</f>
        <v>600</v>
      </c>
    </row>
    <row r="31" spans="1:13" ht="12.75">
      <c r="A31" s="58"/>
      <c r="B31" s="59"/>
      <c r="C31" s="60" t="s">
        <v>278</v>
      </c>
      <c r="D31" s="64"/>
      <c r="E31" s="61"/>
      <c r="F31" s="62">
        <v>115</v>
      </c>
      <c r="G31" s="40">
        <f>IF(ISBLANK(G30),"",TRUNC(0.14354*(G30*100-220)^1.4))</f>
        <v>187</v>
      </c>
      <c r="H31" s="62">
        <f>IF(ISBLANK(H30),"",TRUNC(51.39*(H30-1.5)^1.05))</f>
        <v>298</v>
      </c>
      <c r="I31" s="62"/>
      <c r="J31" s="62"/>
      <c r="K31" s="62"/>
      <c r="L31" s="62"/>
      <c r="M31" s="63">
        <f>M30</f>
        <v>600</v>
      </c>
    </row>
    <row r="32" spans="1:13" ht="12.75">
      <c r="A32" s="110"/>
      <c r="B32" s="117" t="s">
        <v>18</v>
      </c>
      <c r="C32" s="118" t="s">
        <v>304</v>
      </c>
      <c r="D32" s="115" t="s">
        <v>359</v>
      </c>
      <c r="E32" s="116" t="s">
        <v>60</v>
      </c>
      <c r="F32" s="107"/>
      <c r="G32" s="113"/>
      <c r="H32" s="111">
        <v>8.5</v>
      </c>
      <c r="I32" s="113"/>
      <c r="J32" s="113"/>
      <c r="K32" s="113"/>
      <c r="L32" s="113"/>
      <c r="M32" s="113"/>
    </row>
    <row r="33" spans="1:13" s="92" customFormat="1" ht="12.75">
      <c r="A33" s="110"/>
      <c r="B33" s="117" t="s">
        <v>307</v>
      </c>
      <c r="C33" s="118" t="s">
        <v>308</v>
      </c>
      <c r="D33" s="115" t="s">
        <v>309</v>
      </c>
      <c r="E33" s="116" t="s">
        <v>241</v>
      </c>
      <c r="F33" s="107"/>
      <c r="G33" s="113"/>
      <c r="H33" s="111"/>
      <c r="I33" s="113"/>
      <c r="J33" s="107">
        <v>9.6</v>
      </c>
      <c r="K33" s="113"/>
      <c r="L33" s="112" t="s">
        <v>310</v>
      </c>
      <c r="M33" s="113"/>
    </row>
    <row r="34" spans="1:13" s="92" customFormat="1" ht="12.75">
      <c r="A34" s="81"/>
      <c r="B34" s="77"/>
      <c r="C34" s="85"/>
      <c r="D34" s="86"/>
      <c r="E34" s="87"/>
      <c r="F34" s="88"/>
      <c r="G34" s="89"/>
      <c r="H34" s="90"/>
      <c r="I34" s="90"/>
      <c r="J34" s="88"/>
      <c r="K34" s="90"/>
      <c r="L34" s="91"/>
      <c r="M34" s="81"/>
    </row>
    <row r="35" spans="1:13" s="92" customFormat="1" ht="12.75">
      <c r="A35" s="76"/>
      <c r="B35" s="77"/>
      <c r="C35" s="78"/>
      <c r="D35" s="79"/>
      <c r="E35" s="80"/>
      <c r="F35" s="81"/>
      <c r="G35" s="81"/>
      <c r="H35" s="81"/>
      <c r="I35" s="81"/>
      <c r="J35" s="81"/>
      <c r="K35" s="81"/>
      <c r="L35" s="81"/>
      <c r="M35" s="82"/>
    </row>
    <row r="36" s="92" customFormat="1" ht="12.75"/>
  </sheetData>
  <printOptions/>
  <pageMargins left="0.9448818897637796" right="0.7480314960629921" top="0.7086614173228347" bottom="0.708661417322834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O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32" customWidth="1"/>
    <col min="2" max="2" width="9.140625" style="32" customWidth="1"/>
    <col min="3" max="3" width="12.7109375" style="32" customWidth="1"/>
    <col min="4" max="4" width="9.57421875" style="32" customWidth="1"/>
    <col min="5" max="5" width="15.57421875" style="32" customWidth="1"/>
    <col min="6" max="13" width="7.7109375" style="32" customWidth="1"/>
    <col min="14" max="16384" width="9.140625" style="32" customWidth="1"/>
  </cols>
  <sheetData>
    <row r="1" spans="6:15" ht="15.75">
      <c r="F1" s="1" t="s">
        <v>61</v>
      </c>
      <c r="M1" s="32"/>
      <c r="O1" s="31"/>
    </row>
    <row r="2" spans="3:15" ht="5.25" customHeight="1">
      <c r="C2" s="28"/>
      <c r="F2" s="1"/>
      <c r="O2" s="31"/>
    </row>
    <row r="4" spans="1:15" ht="12.75">
      <c r="A4" s="2" t="s">
        <v>62</v>
      </c>
      <c r="E4" s="65" t="s">
        <v>347</v>
      </c>
      <c r="F4" s="3"/>
      <c r="G4" s="126" t="s">
        <v>342</v>
      </c>
      <c r="K4" s="32"/>
      <c r="O4" s="31"/>
    </row>
    <row r="5" spans="1:13" ht="12.75">
      <c r="A5" s="2" t="s">
        <v>343</v>
      </c>
      <c r="E5" s="65"/>
      <c r="G5" s="126" t="s">
        <v>341</v>
      </c>
      <c r="M5" s="31"/>
    </row>
    <row r="6" ht="16.5" customHeight="1"/>
    <row r="7" spans="1:13" s="39" customFormat="1" ht="12.75">
      <c r="A7" s="34" t="s">
        <v>1</v>
      </c>
      <c r="B7" s="35" t="s">
        <v>2</v>
      </c>
      <c r="C7" s="36" t="s">
        <v>3</v>
      </c>
      <c r="D7" s="33" t="s">
        <v>4</v>
      </c>
      <c r="E7" s="37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10</v>
      </c>
      <c r="K7" s="38" t="s">
        <v>11</v>
      </c>
      <c r="L7" s="38" t="s">
        <v>12</v>
      </c>
      <c r="M7" s="38" t="s">
        <v>335</v>
      </c>
    </row>
    <row r="8" spans="1:13" s="47" customFormat="1" ht="13.5">
      <c r="A8" s="41">
        <v>0</v>
      </c>
      <c r="B8" s="42"/>
      <c r="C8" s="43" t="s">
        <v>13</v>
      </c>
      <c r="D8" s="40"/>
      <c r="E8" s="44"/>
      <c r="F8" s="45"/>
      <c r="G8" s="40"/>
      <c r="H8" s="45"/>
      <c r="I8" s="45"/>
      <c r="J8" s="46"/>
      <c r="K8" s="40"/>
      <c r="L8" s="45"/>
      <c r="M8" s="40"/>
    </row>
    <row r="9" spans="1:13" ht="12.75">
      <c r="A9" s="34">
        <v>1</v>
      </c>
      <c r="B9" s="48" t="s">
        <v>187</v>
      </c>
      <c r="C9" s="49" t="s">
        <v>188</v>
      </c>
      <c r="D9" s="50" t="s">
        <v>242</v>
      </c>
      <c r="E9" s="29" t="s">
        <v>150</v>
      </c>
      <c r="F9" s="74">
        <v>6.8</v>
      </c>
      <c r="G9" s="53" t="s">
        <v>189</v>
      </c>
      <c r="H9" s="52">
        <v>8.6</v>
      </c>
      <c r="I9" s="52">
        <v>1.75</v>
      </c>
      <c r="J9" s="74">
        <v>9.8</v>
      </c>
      <c r="K9" s="54">
        <v>1.9</v>
      </c>
      <c r="L9" s="56" t="s">
        <v>360</v>
      </c>
      <c r="M9" s="57">
        <f>SUM(F10:L10)</f>
        <v>3772</v>
      </c>
    </row>
    <row r="10" spans="1:13" ht="12.75">
      <c r="A10" s="58"/>
      <c r="B10" s="59"/>
      <c r="C10" s="60" t="s">
        <v>150</v>
      </c>
      <c r="D10" s="64"/>
      <c r="E10" s="30"/>
      <c r="F10" s="62">
        <v>868</v>
      </c>
      <c r="G10" s="40">
        <f>IF(ISBLANK(G9),"",TRUNC(0.14354*(G9*100-220)^1.4))</f>
        <v>604</v>
      </c>
      <c r="H10" s="62">
        <f>IF(ISBLANK(H9),"",TRUNC(51.39*(H9-1.5)^1.05))</f>
        <v>402</v>
      </c>
      <c r="I10" s="62">
        <f>IF(ISBLANK(I9),"",TRUNC(0.8465*(I9*100-75)^1.42))</f>
        <v>585</v>
      </c>
      <c r="J10" s="62">
        <v>533</v>
      </c>
      <c r="K10" s="40">
        <f>IF(ISBLANK(K9),"",TRUNC(0.2797*(K9*100-100)^1.35))</f>
        <v>121</v>
      </c>
      <c r="L10" s="40">
        <v>659</v>
      </c>
      <c r="M10" s="63">
        <f>M9</f>
        <v>3772</v>
      </c>
    </row>
    <row r="11" spans="1:13" ht="12.75">
      <c r="A11" s="34">
        <v>2</v>
      </c>
      <c r="B11" s="48" t="s">
        <v>190</v>
      </c>
      <c r="C11" s="49" t="s">
        <v>191</v>
      </c>
      <c r="D11" s="50" t="s">
        <v>192</v>
      </c>
      <c r="E11" s="29" t="s">
        <v>180</v>
      </c>
      <c r="F11" s="74">
        <v>7.7</v>
      </c>
      <c r="G11" s="53" t="s">
        <v>193</v>
      </c>
      <c r="H11" s="52">
        <v>10.9</v>
      </c>
      <c r="I11" s="52">
        <v>1.7</v>
      </c>
      <c r="J11" s="74">
        <v>9.4</v>
      </c>
      <c r="K11" s="54">
        <v>3.2</v>
      </c>
      <c r="L11" s="56" t="s">
        <v>361</v>
      </c>
      <c r="M11" s="57">
        <f>SUM(F12:L12)</f>
        <v>3699</v>
      </c>
    </row>
    <row r="12" spans="1:13" ht="12.75">
      <c r="A12" s="58"/>
      <c r="B12" s="59"/>
      <c r="C12" s="60" t="s">
        <v>180</v>
      </c>
      <c r="D12" s="64"/>
      <c r="E12" s="30"/>
      <c r="F12" s="62">
        <v>577</v>
      </c>
      <c r="G12" s="40">
        <f>IF(ISBLANK(G11),"",TRUNC(0.14354*(G11*100-220)^1.4))</f>
        <v>527</v>
      </c>
      <c r="H12" s="62">
        <f>IF(ISBLANK(H11),"",TRUNC(51.39*(H11-1.5)^1.05))</f>
        <v>540</v>
      </c>
      <c r="I12" s="62">
        <f>IF(ISBLANK(I11),"",TRUNC(0.8465*(I11*100-75)^1.42))</f>
        <v>544</v>
      </c>
      <c r="J12" s="62">
        <v>611</v>
      </c>
      <c r="K12" s="40">
        <f>IF(ISBLANK(K11),"",TRUNC(0.2797*(K11*100-100)^1.35))</f>
        <v>406</v>
      </c>
      <c r="L12" s="40">
        <v>494</v>
      </c>
      <c r="M12" s="63">
        <f>M11</f>
        <v>3699</v>
      </c>
    </row>
    <row r="13" spans="1:13" ht="12.75">
      <c r="A13" s="34">
        <v>3</v>
      </c>
      <c r="B13" s="48" t="s">
        <v>18</v>
      </c>
      <c r="C13" s="49" t="s">
        <v>194</v>
      </c>
      <c r="D13" s="50" t="s">
        <v>195</v>
      </c>
      <c r="E13" s="29" t="s">
        <v>150</v>
      </c>
      <c r="F13" s="74">
        <v>7.2</v>
      </c>
      <c r="G13" s="53" t="s">
        <v>196</v>
      </c>
      <c r="H13" s="52">
        <v>8.9</v>
      </c>
      <c r="I13" s="52">
        <v>1.5</v>
      </c>
      <c r="J13" s="74">
        <v>8.2</v>
      </c>
      <c r="K13" s="54">
        <v>1.9</v>
      </c>
      <c r="L13" s="56" t="s">
        <v>362</v>
      </c>
      <c r="M13" s="57">
        <f>SUM(F14:L14)</f>
        <v>3651</v>
      </c>
    </row>
    <row r="14" spans="1:13" ht="12.75">
      <c r="A14" s="58"/>
      <c r="B14" s="59"/>
      <c r="C14" s="60" t="s">
        <v>150</v>
      </c>
      <c r="D14" s="64"/>
      <c r="E14" s="30"/>
      <c r="F14" s="62">
        <v>732</v>
      </c>
      <c r="G14" s="40">
        <f>IF(ISBLANK(G13),"",TRUNC(0.14354*(G13*100-220)^1.4))</f>
        <v>437</v>
      </c>
      <c r="H14" s="62">
        <f>IF(ISBLANK(H13),"",TRUNC(51.39*(H13-1.5)^1.05))</f>
        <v>420</v>
      </c>
      <c r="I14" s="62">
        <f>IF(ISBLANK(I13),"",TRUNC(0.8465*(I13*100-75)^1.42))</f>
        <v>389</v>
      </c>
      <c r="J14" s="62">
        <v>874</v>
      </c>
      <c r="K14" s="40">
        <f>IF(ISBLANK(K13),"",TRUNC(0.2797*(K13*100-100)^1.35))</f>
        <v>121</v>
      </c>
      <c r="L14" s="40">
        <v>678</v>
      </c>
      <c r="M14" s="63">
        <f>M13</f>
        <v>3651</v>
      </c>
    </row>
    <row r="15" spans="1:13" ht="12.75">
      <c r="A15" s="34">
        <v>4</v>
      </c>
      <c r="B15" s="48" t="s">
        <v>197</v>
      </c>
      <c r="C15" s="49" t="s">
        <v>198</v>
      </c>
      <c r="D15" s="50" t="s">
        <v>199</v>
      </c>
      <c r="E15" s="29" t="s">
        <v>150</v>
      </c>
      <c r="F15" s="74">
        <v>7.6</v>
      </c>
      <c r="G15" s="53" t="s">
        <v>200</v>
      </c>
      <c r="H15" s="52">
        <v>9.7</v>
      </c>
      <c r="I15" s="52">
        <v>1.55</v>
      </c>
      <c r="J15" s="74">
        <v>9.9</v>
      </c>
      <c r="K15" s="54">
        <v>1.7</v>
      </c>
      <c r="L15" s="56" t="s">
        <v>201</v>
      </c>
      <c r="M15" s="57">
        <f>SUM(F16:L16)</f>
        <v>2656</v>
      </c>
    </row>
    <row r="16" spans="1:13" ht="12.75">
      <c r="A16" s="58"/>
      <c r="B16" s="59"/>
      <c r="C16" s="60" t="s">
        <v>150</v>
      </c>
      <c r="D16" s="64"/>
      <c r="E16" s="30"/>
      <c r="F16" s="62">
        <v>607</v>
      </c>
      <c r="G16" s="40">
        <v>0</v>
      </c>
      <c r="H16" s="62">
        <f>IF(ISBLANK(H15),"",TRUNC(51.39*(H15-1.5)^1.05))</f>
        <v>468</v>
      </c>
      <c r="I16" s="62">
        <f>IF(ISBLANK(I15),"",TRUNC(0.8465*(I15*100-75)^1.42))</f>
        <v>426</v>
      </c>
      <c r="J16" s="62">
        <v>515</v>
      </c>
      <c r="K16" s="40">
        <f>IF(ISBLANK(K15),"",TRUNC(0.2797*(K15*100-100)^1.35))</f>
        <v>86</v>
      </c>
      <c r="L16" s="40">
        <v>554</v>
      </c>
      <c r="M16" s="63">
        <f>M15</f>
        <v>2656</v>
      </c>
    </row>
    <row r="17" spans="1:13" ht="12.75">
      <c r="A17" s="110"/>
      <c r="B17" s="117" t="s">
        <v>311</v>
      </c>
      <c r="C17" s="118" t="s">
        <v>312</v>
      </c>
      <c r="D17" s="115" t="s">
        <v>313</v>
      </c>
      <c r="E17" s="116" t="s">
        <v>102</v>
      </c>
      <c r="F17" s="107"/>
      <c r="G17" s="108">
        <v>6.37</v>
      </c>
      <c r="H17" s="111"/>
      <c r="I17" s="113"/>
      <c r="J17" s="113"/>
      <c r="K17" s="113"/>
      <c r="L17" s="113"/>
      <c r="M17" s="113"/>
    </row>
  </sheetData>
  <printOptions/>
  <pageMargins left="0.9448818897637796" right="0.7480314960629921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stepas</cp:lastModifiedBy>
  <cp:lastPrinted>2005-03-19T14:14:48Z</cp:lastPrinted>
  <dcterms:created xsi:type="dcterms:W3CDTF">2004-12-24T06:28:14Z</dcterms:created>
  <dcterms:modified xsi:type="dcterms:W3CDTF">2005-03-21T20:16:37Z</dcterms:modified>
  <cp:category/>
  <cp:version/>
  <cp:contentType/>
  <cp:contentStatus/>
</cp:coreProperties>
</file>