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Mergaitės" sheetId="1" r:id="rId1"/>
    <sheet name="Jaunutės" sheetId="2" r:id="rId2"/>
    <sheet name="Jaunučiai" sheetId="3" r:id="rId3"/>
    <sheet name="Berniukai" sheetId="4" r:id="rId4"/>
  </sheets>
  <definedNames/>
  <calcPr fullCalcOnLoad="1"/>
</workbook>
</file>

<file path=xl/sharedStrings.xml><?xml version="1.0" encoding="utf-8"?>
<sst xmlns="http://schemas.openxmlformats.org/spreadsheetml/2006/main" count="233" uniqueCount="152">
  <si>
    <t>Kaunas, LKKA maniežas</t>
  </si>
  <si>
    <t>Vieta</t>
  </si>
  <si>
    <t>Vardas</t>
  </si>
  <si>
    <t>Pavardė</t>
  </si>
  <si>
    <t>G.data</t>
  </si>
  <si>
    <t>60 m b.b.</t>
  </si>
  <si>
    <t>Aukštis</t>
  </si>
  <si>
    <t>Rutulys</t>
  </si>
  <si>
    <t>Tolis</t>
  </si>
  <si>
    <t>800 m</t>
  </si>
  <si>
    <t>Viso t.</t>
  </si>
  <si>
    <t>Treneris</t>
  </si>
  <si>
    <t>(3 kg.)</t>
  </si>
  <si>
    <t>Jaunutės(1991-92)</t>
  </si>
  <si>
    <t>Rutulys-3 kg.</t>
  </si>
  <si>
    <t>D.Jankauskaitė,N.Sabaliauskienė</t>
  </si>
  <si>
    <t>60 m</t>
  </si>
  <si>
    <t>Kartis</t>
  </si>
  <si>
    <t>1000 m</t>
  </si>
  <si>
    <t>60 m b.b.-0,76-8,00</t>
  </si>
  <si>
    <t>Rutulys-4 kg.</t>
  </si>
  <si>
    <t>60 m b.b.-0,84-8,50</t>
  </si>
  <si>
    <t>Ignas</t>
  </si>
  <si>
    <t>Lukoševičius</t>
  </si>
  <si>
    <t>91 10 07</t>
  </si>
  <si>
    <t>R.Sadzevičienė,V.Šilinskas</t>
  </si>
  <si>
    <t>Rytis</t>
  </si>
  <si>
    <t>Leščinskas</t>
  </si>
  <si>
    <t>92 03 04</t>
  </si>
  <si>
    <t>Eitvydas</t>
  </si>
  <si>
    <t>Sadauskas</t>
  </si>
  <si>
    <t>91 06 06</t>
  </si>
  <si>
    <t>60 m b.b.-12,00-0,76-7,50</t>
  </si>
  <si>
    <t>Linas</t>
  </si>
  <si>
    <t>Paškevičius</t>
  </si>
  <si>
    <t>93 05 11</t>
  </si>
  <si>
    <t>Ruslanas</t>
  </si>
  <si>
    <t>Marčenko</t>
  </si>
  <si>
    <t>I.Jakubaitytė</t>
  </si>
  <si>
    <t>93 03 29</t>
  </si>
  <si>
    <t>Gytis</t>
  </si>
  <si>
    <t>Dovydaitis</t>
  </si>
  <si>
    <t>92 06 20</t>
  </si>
  <si>
    <t>L.Rolskis</t>
  </si>
  <si>
    <t>Julius</t>
  </si>
  <si>
    <t>Jurevičius</t>
  </si>
  <si>
    <t>93 07 07</t>
  </si>
  <si>
    <t>Robertas</t>
  </si>
  <si>
    <t>Kisel</t>
  </si>
  <si>
    <t>92 11 16</t>
  </si>
  <si>
    <t>Marius</t>
  </si>
  <si>
    <t>Urbaitis</t>
  </si>
  <si>
    <t>93 05 26</t>
  </si>
  <si>
    <t>Lukas</t>
  </si>
  <si>
    <t>Ručinskas</t>
  </si>
  <si>
    <t>Rokas</t>
  </si>
  <si>
    <t>Miciulevičius</t>
  </si>
  <si>
    <t>91 10 11</t>
  </si>
  <si>
    <t>Karolis</t>
  </si>
  <si>
    <t>Ambrazevičius</t>
  </si>
  <si>
    <t>R.Ančlauskas</t>
  </si>
  <si>
    <t>92 02 02</t>
  </si>
  <si>
    <t>Donatas</t>
  </si>
  <si>
    <t>Nedzinskas</t>
  </si>
  <si>
    <t>93 12 15</t>
  </si>
  <si>
    <t>Jonas</t>
  </si>
  <si>
    <t>90 06 18</t>
  </si>
  <si>
    <t>Vaivada</t>
  </si>
  <si>
    <t>91 02 25</t>
  </si>
  <si>
    <t>Gediminas</t>
  </si>
  <si>
    <t>Navickas</t>
  </si>
  <si>
    <t>91 07 12</t>
  </si>
  <si>
    <t>Laurynas</t>
  </si>
  <si>
    <t>Kavaliauskas</t>
  </si>
  <si>
    <t>90 08 10</t>
  </si>
  <si>
    <t>Vytautas</t>
  </si>
  <si>
    <t>Stanius</t>
  </si>
  <si>
    <t xml:space="preserve">90 08 21 </t>
  </si>
  <si>
    <t>Denisas</t>
  </si>
  <si>
    <t>Kolpakovas</t>
  </si>
  <si>
    <t>91 07 31</t>
  </si>
  <si>
    <t>Audrius</t>
  </si>
  <si>
    <t>Pravdzinskas</t>
  </si>
  <si>
    <t>90 09 21</t>
  </si>
  <si>
    <t>Arūnas</t>
  </si>
  <si>
    <t>Tamošiūnas</t>
  </si>
  <si>
    <t>91 12 12</t>
  </si>
  <si>
    <t>90 12 21</t>
  </si>
  <si>
    <t>Kirilas</t>
  </si>
  <si>
    <t>Dannik</t>
  </si>
  <si>
    <t>Jaunučiai(1992-93)</t>
  </si>
  <si>
    <t>2007 03 16-17</t>
  </si>
  <si>
    <t>Romas Vasiliauskas</t>
  </si>
  <si>
    <t>Algirdas</t>
  </si>
  <si>
    <t>Stuknys</t>
  </si>
  <si>
    <t>95 03 25</t>
  </si>
  <si>
    <t>Daumantas</t>
  </si>
  <si>
    <t>Matulis</t>
  </si>
  <si>
    <t>94 02 21</t>
  </si>
  <si>
    <t>Skaudžius</t>
  </si>
  <si>
    <t>94 05 18</t>
  </si>
  <si>
    <t>Urbanas</t>
  </si>
  <si>
    <t>Stačokas</t>
  </si>
  <si>
    <t>b.k.</t>
  </si>
  <si>
    <t>A.Starkevičius</t>
  </si>
  <si>
    <t>Rūta</t>
  </si>
  <si>
    <t>Bielskytė</t>
  </si>
  <si>
    <t>V.Streckis</t>
  </si>
  <si>
    <t>94 07 14</t>
  </si>
  <si>
    <t>Viktorija</t>
  </si>
  <si>
    <t>Zelenkova</t>
  </si>
  <si>
    <t>96 07 26</t>
  </si>
  <si>
    <t>Indrė</t>
  </si>
  <si>
    <t>Celiešiūtė</t>
  </si>
  <si>
    <t>94 07 01</t>
  </si>
  <si>
    <t>O</t>
  </si>
  <si>
    <t>Eglė</t>
  </si>
  <si>
    <t>Andrijauskaitė</t>
  </si>
  <si>
    <t>A.Gavėnas</t>
  </si>
  <si>
    <t>92 04 03</t>
  </si>
  <si>
    <t>Giedrė</t>
  </si>
  <si>
    <t>Vikniūtė</t>
  </si>
  <si>
    <t>93 10 10</t>
  </si>
  <si>
    <t>Karolina</t>
  </si>
  <si>
    <t>Sodeikaitė</t>
  </si>
  <si>
    <t>92 08 23</t>
  </si>
  <si>
    <t>Neringa</t>
  </si>
  <si>
    <t>Starkevičiūtė</t>
  </si>
  <si>
    <t>92 08 02</t>
  </si>
  <si>
    <t>Justė</t>
  </si>
  <si>
    <t>Žarnauskaitė</t>
  </si>
  <si>
    <t>92 11 27</t>
  </si>
  <si>
    <t>Laura</t>
  </si>
  <si>
    <t>Abromavičiūtė</t>
  </si>
  <si>
    <t>I.Sabaliauskaitė</t>
  </si>
  <si>
    <t>93 07 19</t>
  </si>
  <si>
    <t>Katiliovaitė</t>
  </si>
  <si>
    <t>93 08 30</t>
  </si>
  <si>
    <t>Ernesta</t>
  </si>
  <si>
    <t>Kulvietytė</t>
  </si>
  <si>
    <t>93 09 06</t>
  </si>
  <si>
    <t>(0,76-8,00)</t>
  </si>
  <si>
    <t>2006  03 17</t>
  </si>
  <si>
    <t>DNS</t>
  </si>
  <si>
    <t>600 m</t>
  </si>
  <si>
    <t>60 m b.b.-0,76-7,50</t>
  </si>
  <si>
    <t>Mergaitės(1994 ir jaun.)</t>
  </si>
  <si>
    <t>2006 03 16</t>
  </si>
  <si>
    <t>Berniukai(1994 ir jaun.)</t>
  </si>
  <si>
    <t>Varžybų vyr.teisėjas</t>
  </si>
  <si>
    <t>Kauno jaunučių-vaikų lengvosios atletikos daugiakovių varžybos</t>
  </si>
  <si>
    <t>(0,75-7,50)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</si>
</sst>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m:ss.00"/>
    <numFmt numFmtId="166" formatCode="mm:ss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:ss.0"/>
    <numFmt numFmtId="172" formatCode="mmm/yyyy"/>
    <numFmt numFmtId="173" formatCode="0.000"/>
    <numFmt numFmtId="174" formatCode="0.0000"/>
    <numFmt numFmtId="175" formatCode="yy/mm/dd"/>
    <numFmt numFmtId="176" formatCode="0.0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sz val="8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7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3" fillId="0" borderId="6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0" xfId="0" applyFont="1" applyAlignment="1">
      <alignment/>
    </xf>
    <xf numFmtId="17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7" xfId="0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1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8.00390625" style="0" customWidth="1"/>
  </cols>
  <sheetData>
    <row r="1" ht="15.75">
      <c r="E1" s="1" t="s">
        <v>150</v>
      </c>
    </row>
    <row r="2" spans="4:5" ht="5.25" customHeight="1">
      <c r="D2" s="2">
        <v>1.1574074074074073E-05</v>
      </c>
      <c r="E2" s="1"/>
    </row>
    <row r="3" spans="1:11" ht="12.75">
      <c r="A3" s="3" t="s">
        <v>0</v>
      </c>
      <c r="D3" s="4" t="s">
        <v>146</v>
      </c>
      <c r="E3" s="5"/>
      <c r="G3" t="s">
        <v>145</v>
      </c>
      <c r="I3" t="s">
        <v>14</v>
      </c>
      <c r="K3" s="5" t="s">
        <v>142</v>
      </c>
    </row>
    <row r="5" spans="1:10" s="11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5</v>
      </c>
      <c r="F5" s="9" t="s">
        <v>6</v>
      </c>
      <c r="G5" s="9" t="s">
        <v>7</v>
      </c>
      <c r="H5" s="9" t="s">
        <v>8</v>
      </c>
      <c r="I5" s="9" t="s">
        <v>144</v>
      </c>
      <c r="J5" s="9" t="s">
        <v>10</v>
      </c>
    </row>
    <row r="6" spans="1:10" s="16" customFormat="1" ht="13.5">
      <c r="A6" s="12"/>
      <c r="B6" s="13"/>
      <c r="C6" s="14" t="s">
        <v>11</v>
      </c>
      <c r="D6" s="12"/>
      <c r="E6" s="15" t="s">
        <v>151</v>
      </c>
      <c r="F6" s="12"/>
      <c r="G6" s="12" t="s">
        <v>12</v>
      </c>
      <c r="H6" s="12"/>
      <c r="I6" s="12"/>
      <c r="J6" s="12"/>
    </row>
    <row r="7" spans="1:10" ht="12" customHeight="1">
      <c r="A7" s="6">
        <f>A6+1</f>
        <v>1</v>
      </c>
      <c r="B7" s="17" t="s">
        <v>105</v>
      </c>
      <c r="C7" s="18" t="s">
        <v>106</v>
      </c>
      <c r="D7" s="19" t="s">
        <v>108</v>
      </c>
      <c r="E7" s="28">
        <v>13.3</v>
      </c>
      <c r="F7" s="20">
        <v>1.35</v>
      </c>
      <c r="G7" s="20">
        <v>7.02</v>
      </c>
      <c r="H7" s="20">
        <v>3.66</v>
      </c>
      <c r="I7" s="27">
        <v>0.0015208333333333332</v>
      </c>
      <c r="J7" s="6">
        <f>SUM(E8:I8)</f>
        <v>1673</v>
      </c>
    </row>
    <row r="8" spans="1:10" ht="12" customHeight="1">
      <c r="A8" s="21">
        <f>A7</f>
        <v>1</v>
      </c>
      <c r="B8" s="22"/>
      <c r="C8" s="23" t="s">
        <v>107</v>
      </c>
      <c r="D8" s="24"/>
      <c r="E8" s="12">
        <v>195</v>
      </c>
      <c r="F8" s="12">
        <f>IF(ISBLANK(F7),"",INT(1.84523*(F7*100-75)^1.348))</f>
        <v>460</v>
      </c>
      <c r="G8" s="12">
        <f>IF(ISBLANK(G7),"",INT(56.0211*(G7-1.5)^1.05))</f>
        <v>336</v>
      </c>
      <c r="H8" s="12">
        <f>IF(ISBLANK(H7),"",INT(0.188807*(H7*100-210)^1.41))</f>
        <v>233</v>
      </c>
      <c r="I8" s="12">
        <v>449</v>
      </c>
      <c r="J8" s="25">
        <f>J7</f>
        <v>1673</v>
      </c>
    </row>
    <row r="9" spans="1:10" ht="12" customHeight="1">
      <c r="A9" s="6">
        <f>A8+1</f>
        <v>2</v>
      </c>
      <c r="B9" s="17" t="s">
        <v>109</v>
      </c>
      <c r="C9" s="18" t="s">
        <v>110</v>
      </c>
      <c r="D9" s="19" t="s">
        <v>111</v>
      </c>
      <c r="E9" s="28">
        <v>13.7</v>
      </c>
      <c r="F9" s="20">
        <v>1.1</v>
      </c>
      <c r="G9" s="20">
        <v>5.36</v>
      </c>
      <c r="H9" s="20">
        <v>3.38</v>
      </c>
      <c r="I9" s="27">
        <v>0.0015081018518518518</v>
      </c>
      <c r="J9" s="6">
        <f>SUM(E10:I10)</f>
        <v>1245</v>
      </c>
    </row>
    <row r="10" spans="1:10" ht="12" customHeight="1">
      <c r="A10" s="21">
        <f>A9</f>
        <v>2</v>
      </c>
      <c r="B10" s="22"/>
      <c r="C10" s="23" t="s">
        <v>38</v>
      </c>
      <c r="D10" s="24"/>
      <c r="E10" s="12">
        <v>156</v>
      </c>
      <c r="F10" s="12">
        <f>IF(ISBLANK(F9),"",INT(1.84523*(F9*100-75)^1.348))</f>
        <v>222</v>
      </c>
      <c r="G10" s="12">
        <f>IF(ISBLANK(G9),"",INT(56.0211*(G9-1.5)^1.05))</f>
        <v>231</v>
      </c>
      <c r="H10" s="12">
        <f>IF(ISBLANK(H9),"",INT(0.188807*(H9*100-210)^1.41))</f>
        <v>176</v>
      </c>
      <c r="I10" s="12">
        <v>460</v>
      </c>
      <c r="J10" s="25">
        <f>J9</f>
        <v>1245</v>
      </c>
    </row>
    <row r="11" spans="1:10" ht="12" customHeight="1">
      <c r="A11" s="6">
        <f>A10+1</f>
        <v>3</v>
      </c>
      <c r="B11" s="17" t="s">
        <v>112</v>
      </c>
      <c r="C11" s="18" t="s">
        <v>113</v>
      </c>
      <c r="D11" s="19" t="s">
        <v>114</v>
      </c>
      <c r="E11" s="47" t="s">
        <v>115</v>
      </c>
      <c r="F11" s="20">
        <v>0.8</v>
      </c>
      <c r="G11" s="20">
        <v>5.4</v>
      </c>
      <c r="H11" s="20">
        <v>3.2</v>
      </c>
      <c r="I11" s="27">
        <v>0.0018275462962962965</v>
      </c>
      <c r="J11" s="6">
        <f>SUM(E12:I12)</f>
        <v>608</v>
      </c>
    </row>
    <row r="12" spans="1:10" ht="12" customHeight="1">
      <c r="A12" s="21">
        <f>A11</f>
        <v>3</v>
      </c>
      <c r="B12" s="22"/>
      <c r="C12" s="23" t="s">
        <v>107</v>
      </c>
      <c r="D12" s="24"/>
      <c r="E12" s="12">
        <v>0</v>
      </c>
      <c r="F12" s="12">
        <f>IF(ISBLANK(F11),"",INT(1.84523*(F11*100-75)^1.348))</f>
        <v>16</v>
      </c>
      <c r="G12" s="12">
        <f>IF(ISBLANK(G11),"",INT(56.0211*(G11-1.5)^1.05))</f>
        <v>233</v>
      </c>
      <c r="H12" s="12">
        <f>IF(ISBLANK(H11),"",INT(0.188807*(H11*100-210)^1.41))</f>
        <v>142</v>
      </c>
      <c r="I12" s="12">
        <v>217</v>
      </c>
      <c r="J12" s="25">
        <f>J11</f>
        <v>608</v>
      </c>
    </row>
    <row r="14" ht="15.75">
      <c r="E14" s="26"/>
    </row>
    <row r="16" ht="15.75">
      <c r="E16" s="26"/>
    </row>
    <row r="18" ht="15.75">
      <c r="E18" s="26"/>
    </row>
    <row r="20" ht="15.75">
      <c r="E20" s="26"/>
    </row>
    <row r="22" ht="15.75">
      <c r="E22" s="26"/>
    </row>
    <row r="24" ht="15.75">
      <c r="E24" s="26"/>
    </row>
    <row r="26" ht="15.75">
      <c r="E26" s="26"/>
    </row>
  </sheetData>
  <printOptions/>
  <pageMargins left="1.0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C1" sqref="C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8.00390625" style="0" customWidth="1"/>
  </cols>
  <sheetData>
    <row r="1" ht="15.75">
      <c r="E1" s="1" t="s">
        <v>150</v>
      </c>
    </row>
    <row r="2" spans="4:5" ht="5.25" customHeight="1">
      <c r="D2" s="2">
        <v>1.1574074074074073E-05</v>
      </c>
      <c r="E2" s="1"/>
    </row>
    <row r="3" spans="1:11" ht="12.75">
      <c r="A3" s="3" t="s">
        <v>0</v>
      </c>
      <c r="D3" s="4" t="s">
        <v>13</v>
      </c>
      <c r="E3" s="5"/>
      <c r="G3" t="s">
        <v>19</v>
      </c>
      <c r="I3" t="s">
        <v>14</v>
      </c>
      <c r="K3" s="5" t="s">
        <v>142</v>
      </c>
    </row>
    <row r="5" spans="1:10" s="11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1:10" s="16" customFormat="1" ht="13.5">
      <c r="A6" s="12"/>
      <c r="B6" s="13"/>
      <c r="C6" s="14" t="s">
        <v>11</v>
      </c>
      <c r="D6" s="12"/>
      <c r="E6" s="15" t="s">
        <v>141</v>
      </c>
      <c r="F6" s="12"/>
      <c r="G6" s="12" t="s">
        <v>12</v>
      </c>
      <c r="H6" s="12"/>
      <c r="I6" s="12"/>
      <c r="J6" s="12"/>
    </row>
    <row r="7" spans="1:10" ht="12" customHeight="1">
      <c r="A7" s="6">
        <f>A6+1</f>
        <v>1</v>
      </c>
      <c r="B7" s="17" t="s">
        <v>116</v>
      </c>
      <c r="C7" s="18" t="s">
        <v>117</v>
      </c>
      <c r="D7" s="19" t="s">
        <v>119</v>
      </c>
      <c r="E7" s="28">
        <v>9.3</v>
      </c>
      <c r="F7" s="20">
        <v>1.55</v>
      </c>
      <c r="G7" s="20">
        <v>11.07</v>
      </c>
      <c r="H7" s="20">
        <v>5.06</v>
      </c>
      <c r="I7" s="27">
        <v>0.0018530092592592593</v>
      </c>
      <c r="J7" s="6">
        <f>SUM(E8:I8)</f>
        <v>3226</v>
      </c>
    </row>
    <row r="8" spans="1:10" ht="12" customHeight="1">
      <c r="A8" s="21">
        <f>A7</f>
        <v>1</v>
      </c>
      <c r="B8" s="22"/>
      <c r="C8" s="23" t="s">
        <v>118</v>
      </c>
      <c r="D8" s="24"/>
      <c r="E8" s="12">
        <v>800</v>
      </c>
      <c r="F8" s="12">
        <f>IF(ISBLANK(F7),"",INT(1.84523*(F7*100-75)^1.348))</f>
        <v>678</v>
      </c>
      <c r="G8" s="12">
        <f>IF(ISBLANK(G7),"",INT(56.0211*(G7-1.5)^1.05))</f>
        <v>600</v>
      </c>
      <c r="H8" s="12">
        <f>IF(ISBLANK(H7),"",INT(0.188807*(H7*100-210)^1.41))</f>
        <v>576</v>
      </c>
      <c r="I8" s="12">
        <f>IF(ISBLANK(I7),"",INT(0.11193*(254-(I7/$D$2))^1.88))</f>
        <v>572</v>
      </c>
      <c r="J8" s="25">
        <f>J7</f>
        <v>3226</v>
      </c>
    </row>
    <row r="9" spans="1:10" ht="12" customHeight="1">
      <c r="A9" s="6">
        <f>A8+1</f>
        <v>2</v>
      </c>
      <c r="B9" s="17" t="s">
        <v>123</v>
      </c>
      <c r="C9" s="18" t="s">
        <v>124</v>
      </c>
      <c r="D9" s="19" t="s">
        <v>125</v>
      </c>
      <c r="E9" s="28">
        <v>10.4</v>
      </c>
      <c r="F9" s="20">
        <v>1.35</v>
      </c>
      <c r="G9" s="20">
        <v>6.79</v>
      </c>
      <c r="H9" s="20">
        <v>4.63</v>
      </c>
      <c r="I9" s="27">
        <v>0.0018668981481481481</v>
      </c>
      <c r="J9" s="6">
        <f>SUM(E10:I10)</f>
        <v>2398</v>
      </c>
    </row>
    <row r="10" spans="1:10" ht="12" customHeight="1">
      <c r="A10" s="21">
        <f>A9</f>
        <v>2</v>
      </c>
      <c r="B10" s="22"/>
      <c r="C10" s="23" t="s">
        <v>15</v>
      </c>
      <c r="D10" s="24"/>
      <c r="E10" s="12">
        <v>597</v>
      </c>
      <c r="F10" s="12">
        <f>IF(ISBLANK(F9),"",INT(1.84523*(F9*100-75)^1.348))</f>
        <v>460</v>
      </c>
      <c r="G10" s="12">
        <f>IF(ISBLANK(G9),"",INT(56.0211*(G9-1.5)^1.05))</f>
        <v>322</v>
      </c>
      <c r="H10" s="12">
        <f>IF(ISBLANK(H9),"",INT(0.188807*(H9*100-210)^1.41))</f>
        <v>461</v>
      </c>
      <c r="I10" s="12">
        <f>IF(ISBLANK(I9),"",INT(0.11193*(254-(I9/$D$2))^1.88))</f>
        <v>558</v>
      </c>
      <c r="J10" s="25">
        <f>J9</f>
        <v>2398</v>
      </c>
    </row>
    <row r="11" spans="1:10" ht="12" customHeight="1">
      <c r="A11" s="6">
        <f>A10+1</f>
        <v>3</v>
      </c>
      <c r="B11" s="17" t="s">
        <v>126</v>
      </c>
      <c r="C11" s="18" t="s">
        <v>127</v>
      </c>
      <c r="D11" s="19" t="s">
        <v>128</v>
      </c>
      <c r="E11" s="28">
        <v>10.5</v>
      </c>
      <c r="F11" s="20">
        <v>1.4</v>
      </c>
      <c r="G11" s="20">
        <v>5.22</v>
      </c>
      <c r="H11" s="20">
        <v>4.6</v>
      </c>
      <c r="I11" s="27">
        <v>0.001861111111111111</v>
      </c>
      <c r="J11" s="6">
        <f>SUM(E12:I12)</f>
        <v>2332</v>
      </c>
    </row>
    <row r="12" spans="1:10" ht="12" customHeight="1">
      <c r="A12" s="21">
        <f>A11</f>
        <v>3</v>
      </c>
      <c r="B12" s="22"/>
      <c r="C12" s="23" t="s">
        <v>104</v>
      </c>
      <c r="D12" s="24"/>
      <c r="E12" s="12">
        <v>580</v>
      </c>
      <c r="F12" s="12">
        <f>IF(ISBLANK(F11),"",INT(1.84523*(F11*100-75)^1.348))</f>
        <v>512</v>
      </c>
      <c r="G12" s="12">
        <f>IF(ISBLANK(G11),"",INT(56.0211*(G11-1.5)^1.05))</f>
        <v>222</v>
      </c>
      <c r="H12" s="12">
        <f>IF(ISBLANK(H11),"",INT(0.188807*(H11*100-210)^1.41))</f>
        <v>454</v>
      </c>
      <c r="I12" s="12">
        <f>IF(ISBLANK(I11),"",INT(0.11193*(254-(I11/$D$2))^1.88))</f>
        <v>564</v>
      </c>
      <c r="J12" s="25">
        <f>J11</f>
        <v>2332</v>
      </c>
    </row>
    <row r="13" spans="1:10" ht="12" customHeight="1">
      <c r="A13" s="6">
        <f>A12+1</f>
        <v>4</v>
      </c>
      <c r="B13" s="17" t="s">
        <v>120</v>
      </c>
      <c r="C13" s="18" t="s">
        <v>121</v>
      </c>
      <c r="D13" s="19" t="s">
        <v>122</v>
      </c>
      <c r="E13" s="28">
        <v>10.3</v>
      </c>
      <c r="F13" s="20">
        <v>1.4</v>
      </c>
      <c r="G13" s="20">
        <v>6.53</v>
      </c>
      <c r="H13" s="20">
        <v>4.1</v>
      </c>
      <c r="I13" s="27">
        <v>0.002295138888888889</v>
      </c>
      <c r="J13" s="6">
        <f>SUM(E14:I14)</f>
        <v>1976</v>
      </c>
    </row>
    <row r="14" spans="1:10" ht="12" customHeight="1">
      <c r="A14" s="21">
        <f>A13</f>
        <v>4</v>
      </c>
      <c r="B14" s="22"/>
      <c r="C14" s="23" t="s">
        <v>25</v>
      </c>
      <c r="D14" s="24"/>
      <c r="E14" s="12">
        <v>614</v>
      </c>
      <c r="F14" s="12">
        <f>IF(ISBLANK(F13),"",INT(1.84523*(F13*100-75)^1.348))</f>
        <v>512</v>
      </c>
      <c r="G14" s="12">
        <f>IF(ISBLANK(G13),"",INT(56.0211*(G13-1.5)^1.05))</f>
        <v>305</v>
      </c>
      <c r="H14" s="12">
        <f>IF(ISBLANK(H13),"",INT(0.188807*(H13*100-210)^1.41))</f>
        <v>331</v>
      </c>
      <c r="I14" s="12">
        <f>IF(ISBLANK(I13),"",INT(0.11193*(254-(I13/$D$2))^1.88))</f>
        <v>214</v>
      </c>
      <c r="J14" s="25">
        <f>J13</f>
        <v>1976</v>
      </c>
    </row>
    <row r="15" spans="1:10" ht="12" customHeight="1">
      <c r="A15" s="6">
        <f>A14+1</f>
        <v>5</v>
      </c>
      <c r="B15" s="17" t="s">
        <v>129</v>
      </c>
      <c r="C15" s="18" t="s">
        <v>130</v>
      </c>
      <c r="D15" s="19" t="s">
        <v>131</v>
      </c>
      <c r="E15" s="28">
        <v>11.8</v>
      </c>
      <c r="F15" s="20">
        <v>1.2</v>
      </c>
      <c r="G15" s="20">
        <v>6.87</v>
      </c>
      <c r="H15" s="20">
        <v>4.4</v>
      </c>
      <c r="I15" s="27">
        <v>0.00215162037037037</v>
      </c>
      <c r="J15" s="6">
        <f>SUM(E16:I16)</f>
        <v>1732</v>
      </c>
    </row>
    <row r="16" spans="1:10" ht="12" customHeight="1">
      <c r="A16" s="21">
        <f>A15</f>
        <v>5</v>
      </c>
      <c r="B16" s="22"/>
      <c r="C16" s="23" t="s">
        <v>15</v>
      </c>
      <c r="D16" s="24"/>
      <c r="E16" s="12">
        <v>378</v>
      </c>
      <c r="F16" s="12">
        <f>IF(ISBLANK(F15),"",INT(1.84523*(F15*100-75)^1.348))</f>
        <v>312</v>
      </c>
      <c r="G16" s="12">
        <f>IF(ISBLANK(G15),"",INT(56.0211*(G15-1.5)^1.05))</f>
        <v>327</v>
      </c>
      <c r="H16" s="12">
        <f>IF(ISBLANK(H15),"",INT(0.188807*(H15*100-210)^1.41))</f>
        <v>403</v>
      </c>
      <c r="I16" s="12">
        <f>IF(ISBLANK(I15),"",INT(0.11193*(254-(I15/$D$2))^1.88))</f>
        <v>312</v>
      </c>
      <c r="J16" s="25">
        <f>J15</f>
        <v>1732</v>
      </c>
    </row>
    <row r="17" spans="1:10" ht="12" customHeight="1">
      <c r="A17" s="6">
        <f>A16+1</f>
        <v>6</v>
      </c>
      <c r="B17" s="17" t="s">
        <v>132</v>
      </c>
      <c r="C17" s="18" t="s">
        <v>133</v>
      </c>
      <c r="D17" s="19" t="s">
        <v>135</v>
      </c>
      <c r="E17" s="28">
        <v>12.4</v>
      </c>
      <c r="F17" s="20">
        <v>1.25</v>
      </c>
      <c r="G17" s="20">
        <v>5.43</v>
      </c>
      <c r="H17" s="20">
        <v>3.87</v>
      </c>
      <c r="I17" s="27">
        <v>0.0022025462962962966</v>
      </c>
      <c r="J17" s="6">
        <f>SUM(E18:I18)</f>
        <v>1446</v>
      </c>
    </row>
    <row r="18" spans="1:10" ht="12" customHeight="1">
      <c r="A18" s="21">
        <f>A17</f>
        <v>6</v>
      </c>
      <c r="B18" s="22"/>
      <c r="C18" s="23" t="s">
        <v>134</v>
      </c>
      <c r="D18" s="24"/>
      <c r="E18" s="12">
        <v>298</v>
      </c>
      <c r="F18" s="12">
        <f>IF(ISBLANK(F17),"",INT(1.84523*(F17*100-75)^1.348))</f>
        <v>359</v>
      </c>
      <c r="G18" s="12">
        <f>IF(ISBLANK(G17),"",INT(56.0211*(G17-1.5)^1.05))</f>
        <v>235</v>
      </c>
      <c r="H18" s="12">
        <f>IF(ISBLANK(H17),"",INT(0.188807*(H17*100-210)^1.41))</f>
        <v>279</v>
      </c>
      <c r="I18" s="12">
        <f>IF(ISBLANK(I17),"",INT(0.11193*(254-(I17/$D$2))^1.88))</f>
        <v>275</v>
      </c>
      <c r="J18" s="25">
        <f>J17</f>
        <v>1446</v>
      </c>
    </row>
    <row r="19" spans="1:10" ht="12" customHeight="1">
      <c r="A19" s="6">
        <f>A18+1</f>
        <v>7</v>
      </c>
      <c r="B19" s="17" t="s">
        <v>112</v>
      </c>
      <c r="C19" s="18" t="s">
        <v>136</v>
      </c>
      <c r="D19" s="19" t="s">
        <v>137</v>
      </c>
      <c r="E19" s="28">
        <v>12.6</v>
      </c>
      <c r="F19" s="20">
        <v>1.2</v>
      </c>
      <c r="G19" s="20">
        <v>4.79</v>
      </c>
      <c r="H19" s="20">
        <v>3.95</v>
      </c>
      <c r="I19" s="27">
        <v>0.0025960648148148145</v>
      </c>
      <c r="J19" s="6">
        <f>SUM(E20:I20)</f>
        <v>1142</v>
      </c>
    </row>
    <row r="20" spans="1:10" ht="12" customHeight="1">
      <c r="A20" s="21">
        <f>A19</f>
        <v>7</v>
      </c>
      <c r="B20" s="22"/>
      <c r="C20" s="23" t="s">
        <v>134</v>
      </c>
      <c r="D20" s="24"/>
      <c r="E20" s="12">
        <v>274</v>
      </c>
      <c r="F20" s="12">
        <f>IF(ISBLANK(F19),"",INT(1.84523*(F19*100-75)^1.348))</f>
        <v>312</v>
      </c>
      <c r="G20" s="12">
        <f>IF(ISBLANK(G19),"",INT(56.0211*(G19-1.5)^1.05))</f>
        <v>195</v>
      </c>
      <c r="H20" s="12">
        <f>IF(ISBLANK(H19),"",INT(0.188807*(H19*100-210)^1.41))</f>
        <v>296</v>
      </c>
      <c r="I20" s="12">
        <f>IF(ISBLANK(I19),"",INT(0.11193*(254-(I19/$D$2))^1.88))</f>
        <v>65</v>
      </c>
      <c r="J20" s="25">
        <f>J19</f>
        <v>1142</v>
      </c>
    </row>
    <row r="21" spans="1:10" ht="12" customHeight="1">
      <c r="A21" s="6">
        <f>A20+1</f>
        <v>8</v>
      </c>
      <c r="B21" s="17" t="s">
        <v>138</v>
      </c>
      <c r="C21" s="18" t="s">
        <v>139</v>
      </c>
      <c r="D21" s="19" t="s">
        <v>140</v>
      </c>
      <c r="E21" s="28">
        <v>14</v>
      </c>
      <c r="F21" s="20">
        <v>1.05</v>
      </c>
      <c r="G21" s="20">
        <v>6.18</v>
      </c>
      <c r="H21" s="20">
        <v>3.27</v>
      </c>
      <c r="I21" s="27">
        <v>0.0027916666666666663</v>
      </c>
      <c r="J21" s="6">
        <f>SUM(E22:I22)</f>
        <v>760</v>
      </c>
    </row>
    <row r="22" spans="1:10" ht="12" customHeight="1">
      <c r="A22" s="21">
        <f>A21</f>
        <v>8</v>
      </c>
      <c r="B22" s="22"/>
      <c r="C22" s="23" t="s">
        <v>134</v>
      </c>
      <c r="D22" s="24"/>
      <c r="E22" s="12">
        <v>129</v>
      </c>
      <c r="F22" s="12">
        <f>IF(ISBLANK(F21),"",INT(1.84523*(F21*100-75)^1.348))</f>
        <v>180</v>
      </c>
      <c r="G22" s="12">
        <f>IF(ISBLANK(G21),"",INT(56.0211*(G21-1.5)^1.05))</f>
        <v>283</v>
      </c>
      <c r="H22" s="12">
        <f>IF(ISBLANK(H21),"",INT(0.188807*(H21*100-210)^1.41))</f>
        <v>155</v>
      </c>
      <c r="I22" s="12">
        <f>IF(ISBLANK(I21),"",INT(0.11193*(254-(I21/$D$2))^1.88))</f>
        <v>13</v>
      </c>
      <c r="J22" s="25">
        <f>J21</f>
        <v>760</v>
      </c>
    </row>
    <row r="24" ht="15.75">
      <c r="E24" s="26"/>
    </row>
    <row r="26" ht="15.75">
      <c r="E26" s="26"/>
    </row>
  </sheetData>
  <printOptions/>
  <pageMargins left="0.33" right="0.75" top="1.0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12.7109375" style="0" customWidth="1"/>
    <col min="4" max="4" width="8.00390625" style="0" customWidth="1"/>
    <col min="7" max="10" width="7.421875" style="0" customWidth="1"/>
    <col min="11" max="12" width="8.140625" style="0" customWidth="1"/>
  </cols>
  <sheetData>
    <row r="1" ht="15.75">
      <c r="E1" s="1" t="s">
        <v>150</v>
      </c>
    </row>
    <row r="2" spans="4:5" ht="5.25" customHeight="1">
      <c r="D2" s="29">
        <v>1.1574074074074073E-05</v>
      </c>
      <c r="E2" s="1"/>
    </row>
    <row r="3" spans="1:12" ht="12.75">
      <c r="A3" s="3" t="s">
        <v>0</v>
      </c>
      <c r="D3" s="4" t="s">
        <v>90</v>
      </c>
      <c r="G3" t="s">
        <v>20</v>
      </c>
      <c r="I3" t="s">
        <v>21</v>
      </c>
      <c r="L3" s="5" t="s">
        <v>91</v>
      </c>
    </row>
    <row r="5" spans="1:12" s="11" customFormat="1" ht="12.75">
      <c r="A5" s="6" t="s">
        <v>1</v>
      </c>
      <c r="B5" s="7" t="s">
        <v>2</v>
      </c>
      <c r="C5" s="8" t="s">
        <v>3</v>
      </c>
      <c r="D5" s="9" t="s">
        <v>4</v>
      </c>
      <c r="E5" s="9" t="s">
        <v>16</v>
      </c>
      <c r="F5" s="9" t="s">
        <v>8</v>
      </c>
      <c r="G5" s="9" t="s">
        <v>7</v>
      </c>
      <c r="H5" s="9" t="s">
        <v>6</v>
      </c>
      <c r="I5" s="9" t="s">
        <v>5</v>
      </c>
      <c r="J5" s="9" t="s">
        <v>17</v>
      </c>
      <c r="K5" s="9" t="s">
        <v>18</v>
      </c>
      <c r="L5" s="9" t="s">
        <v>10</v>
      </c>
    </row>
    <row r="6" spans="1:12" s="16" customFormat="1" ht="13.5">
      <c r="A6" s="12"/>
      <c r="B6" s="13"/>
      <c r="C6" s="14" t="s">
        <v>11</v>
      </c>
      <c r="D6" s="12"/>
      <c r="E6" s="12"/>
      <c r="F6" s="12"/>
      <c r="G6" s="30"/>
      <c r="H6" s="30"/>
      <c r="I6" s="30"/>
      <c r="J6" s="30"/>
      <c r="K6" s="30"/>
      <c r="L6" s="12"/>
    </row>
    <row r="7" spans="1:12" ht="12.75">
      <c r="A7" s="6">
        <f>A6+1</f>
        <v>1</v>
      </c>
      <c r="B7" s="17" t="s">
        <v>47</v>
      </c>
      <c r="C7" s="18" t="s">
        <v>48</v>
      </c>
      <c r="D7" s="19" t="s">
        <v>49</v>
      </c>
      <c r="E7" s="35">
        <v>7.6</v>
      </c>
      <c r="F7" s="31">
        <v>4.9</v>
      </c>
      <c r="G7" s="31">
        <v>9.83</v>
      </c>
      <c r="H7" s="31">
        <v>1.55</v>
      </c>
      <c r="I7" s="35">
        <v>9.6</v>
      </c>
      <c r="J7" s="31">
        <v>1.95</v>
      </c>
      <c r="K7" s="27">
        <v>0.002234953703703704</v>
      </c>
      <c r="L7" s="32">
        <f>SUM(E8:K8)</f>
        <v>3115</v>
      </c>
    </row>
    <row r="8" spans="1:12" ht="12.75">
      <c r="A8" s="21">
        <v>1</v>
      </c>
      <c r="B8" s="22"/>
      <c r="C8" s="23" t="s">
        <v>43</v>
      </c>
      <c r="D8" s="24"/>
      <c r="E8" s="33">
        <v>607</v>
      </c>
      <c r="F8" s="12">
        <f>IF(ISBLANK(F7),"",TRUNC(0.14354*(F7*100-220)^1.4))</f>
        <v>363</v>
      </c>
      <c r="G8" s="34">
        <f>IF(ISBLANK(G7),"",TRUNC(51.39*(G7-1.5)^1.05))</f>
        <v>475</v>
      </c>
      <c r="H8" s="34">
        <f>IF(ISBLANK(H7),"",TRUNC(0.8465*(H7*100-75)^1.42))</f>
        <v>426</v>
      </c>
      <c r="I8" s="34">
        <v>572</v>
      </c>
      <c r="J8" s="34">
        <f>IF(ISBLANK(J7),"",TRUNC(0.2797*(J7*100-100)^1.35))</f>
        <v>130</v>
      </c>
      <c r="K8" s="12">
        <f>IF(ISBLANK(K7),"",INT(0.08713*(305.5-(K7/$D$2))^1.85))</f>
        <v>542</v>
      </c>
      <c r="L8" s="25">
        <f>L7</f>
        <v>3115</v>
      </c>
    </row>
    <row r="9" spans="1:12" ht="12.75">
      <c r="A9" s="6">
        <f>A8+1</f>
        <v>2</v>
      </c>
      <c r="B9" s="17" t="s">
        <v>33</v>
      </c>
      <c r="C9" s="18" t="s">
        <v>34</v>
      </c>
      <c r="D9" s="19" t="s">
        <v>35</v>
      </c>
      <c r="E9" s="35">
        <v>7.7</v>
      </c>
      <c r="F9" s="31">
        <v>5.05</v>
      </c>
      <c r="G9" s="31">
        <v>8.19</v>
      </c>
      <c r="H9" s="31">
        <v>1.5</v>
      </c>
      <c r="I9" s="35">
        <v>10.2</v>
      </c>
      <c r="J9" s="31">
        <v>2.25</v>
      </c>
      <c r="K9" s="27">
        <v>0.0022233796296296294</v>
      </c>
      <c r="L9" s="32">
        <f>SUM(E10:K10)</f>
        <v>2937</v>
      </c>
    </row>
    <row r="10" spans="1:12" ht="12.75">
      <c r="A10" s="21">
        <v>2</v>
      </c>
      <c r="B10" s="22"/>
      <c r="C10" s="23" t="s">
        <v>15</v>
      </c>
      <c r="D10" s="24"/>
      <c r="E10" s="33">
        <v>577</v>
      </c>
      <c r="F10" s="12">
        <f>IF(ISBLANK(F9),"",TRUNC(0.14354*(F9*100-220)^1.4))</f>
        <v>392</v>
      </c>
      <c r="G10" s="34">
        <f>IF(ISBLANK(G9),"",TRUNC(51.39*(G9-1.5)^1.05))</f>
        <v>378</v>
      </c>
      <c r="H10" s="34">
        <f>IF(ISBLANK(H9),"",TRUNC(0.8465*(H9*100-75)^1.42))</f>
        <v>389</v>
      </c>
      <c r="I10" s="34">
        <v>461</v>
      </c>
      <c r="J10" s="34">
        <f>IF(ISBLANK(J9),"",TRUNC(0.2797*(J9*100-100)^1.35))</f>
        <v>189</v>
      </c>
      <c r="K10" s="12">
        <f>IF(ISBLANK(K9),"",INT(0.08713*(305.5-(K9/$D$2))^1.85))</f>
        <v>551</v>
      </c>
      <c r="L10" s="25">
        <f>L9</f>
        <v>2937</v>
      </c>
    </row>
    <row r="11" spans="1:12" ht="12.75">
      <c r="A11" s="6">
        <f>A10+1</f>
        <v>3</v>
      </c>
      <c r="B11" s="17" t="s">
        <v>26</v>
      </c>
      <c r="C11" s="18" t="s">
        <v>27</v>
      </c>
      <c r="D11" s="19" t="s">
        <v>28</v>
      </c>
      <c r="E11" s="35">
        <v>8.5</v>
      </c>
      <c r="F11" s="31">
        <v>4.42</v>
      </c>
      <c r="G11" s="31">
        <v>6.09</v>
      </c>
      <c r="H11" s="31">
        <v>1.35</v>
      </c>
      <c r="I11" s="35">
        <v>11.8</v>
      </c>
      <c r="J11" s="31">
        <v>2.55</v>
      </c>
      <c r="K11" s="27">
        <v>0.00228125</v>
      </c>
      <c r="L11" s="32">
        <f>SUM(E12:K12)</f>
        <v>2158</v>
      </c>
    </row>
    <row r="12" spans="1:12" ht="12.75">
      <c r="A12" s="21">
        <v>3</v>
      </c>
      <c r="B12" s="22"/>
      <c r="C12" s="23" t="s">
        <v>25</v>
      </c>
      <c r="D12" s="24"/>
      <c r="E12" s="33">
        <v>364</v>
      </c>
      <c r="F12" s="12">
        <f>IF(ISBLANK(F11),"",TRUNC(0.14354*(F11*100-220)^1.4))</f>
        <v>276</v>
      </c>
      <c r="G12" s="34">
        <f>IF(ISBLANK(G11),"",TRUNC(51.39*(G11-1.5)^1.05))</f>
        <v>254</v>
      </c>
      <c r="H12" s="34">
        <f>IF(ISBLANK(H11),"",TRUNC(0.8465*(H11*100-75)^1.42))</f>
        <v>283</v>
      </c>
      <c r="I12" s="34">
        <v>222</v>
      </c>
      <c r="J12" s="34">
        <f>IF(ISBLANK(J11),"",TRUNC(0.2797*(J11*100-100)^1.35))</f>
        <v>253</v>
      </c>
      <c r="K12" s="12">
        <f>IF(ISBLANK(K11),"",INT(0.08713*(305.5-(K11/$D$2))^1.85))</f>
        <v>506</v>
      </c>
      <c r="L12" s="25">
        <f>L11</f>
        <v>2158</v>
      </c>
    </row>
    <row r="13" spans="1:12" ht="12.75">
      <c r="A13" s="6">
        <f>A12+1</f>
        <v>4</v>
      </c>
      <c r="B13" s="17" t="s">
        <v>58</v>
      </c>
      <c r="C13" s="18" t="s">
        <v>59</v>
      </c>
      <c r="D13" s="19" t="s">
        <v>61</v>
      </c>
      <c r="E13" s="35">
        <v>8.6</v>
      </c>
      <c r="F13" s="31">
        <v>4.08</v>
      </c>
      <c r="G13" s="31">
        <v>5</v>
      </c>
      <c r="H13" s="31">
        <v>1.2</v>
      </c>
      <c r="I13" s="35">
        <v>11.1</v>
      </c>
      <c r="J13" s="31">
        <v>2.15</v>
      </c>
      <c r="K13" s="27">
        <v>0.0026643518518518518</v>
      </c>
      <c r="L13" s="32">
        <f>SUM(E14:K14)</f>
        <v>1681</v>
      </c>
    </row>
    <row r="14" spans="1:12" ht="12.75">
      <c r="A14" s="21">
        <v>4</v>
      </c>
      <c r="B14" s="22"/>
      <c r="C14" s="23" t="s">
        <v>60</v>
      </c>
      <c r="D14" s="24"/>
      <c r="E14" s="33">
        <v>340</v>
      </c>
      <c r="F14" s="12">
        <f>IF(ISBLANK(F13),"",TRUNC(0.14354*(F13*100-220)^1.4))</f>
        <v>219</v>
      </c>
      <c r="G14" s="34">
        <f>IF(ISBLANK(G13),"",TRUNC(51.39*(G13-1.5)^1.05))</f>
        <v>191</v>
      </c>
      <c r="H14" s="34">
        <f>IF(ISBLANK(H13),"",TRUNC(0.8465*(H13*100-75)^1.42))</f>
        <v>188</v>
      </c>
      <c r="I14" s="34">
        <v>316</v>
      </c>
      <c r="J14" s="34">
        <f>IF(ISBLANK(J13),"",TRUNC(0.2797*(J13*100-100)^1.35))</f>
        <v>169</v>
      </c>
      <c r="K14" s="12">
        <f>IF(ISBLANK(K13),"",INT(0.08713*(305.5-(K13/$D$2))^1.85))</f>
        <v>258</v>
      </c>
      <c r="L14" s="25">
        <f>L13</f>
        <v>1681</v>
      </c>
    </row>
    <row r="15" spans="1:12" ht="12.75">
      <c r="A15" s="6">
        <f>A14+1</f>
        <v>5</v>
      </c>
      <c r="B15" s="17" t="s">
        <v>50</v>
      </c>
      <c r="C15" s="18" t="s">
        <v>51</v>
      </c>
      <c r="D15" s="19" t="s">
        <v>52</v>
      </c>
      <c r="E15" s="35">
        <v>8.8</v>
      </c>
      <c r="F15" s="31">
        <v>4.31</v>
      </c>
      <c r="G15" s="31">
        <v>7.02</v>
      </c>
      <c r="H15" s="31">
        <v>1.4</v>
      </c>
      <c r="I15" s="35">
        <v>11.9</v>
      </c>
      <c r="J15" s="45">
        <v>0</v>
      </c>
      <c r="K15" s="27">
        <v>0.0026354166666666665</v>
      </c>
      <c r="L15" s="32">
        <f>SUM(E16:K16)</f>
        <v>1661</v>
      </c>
    </row>
    <row r="16" spans="1:12" ht="12.75">
      <c r="A16" s="21">
        <v>5</v>
      </c>
      <c r="B16" s="22"/>
      <c r="C16" s="23" t="s">
        <v>38</v>
      </c>
      <c r="D16" s="24"/>
      <c r="E16" s="33">
        <v>295</v>
      </c>
      <c r="F16" s="12">
        <f>IF(ISBLANK(F15),"",TRUNC(0.14354*(F15*100-220)^1.4))</f>
        <v>257</v>
      </c>
      <c r="G16" s="34">
        <f>IF(ISBLANK(G15),"",TRUNC(51.39*(G15-1.5)^1.05))</f>
        <v>308</v>
      </c>
      <c r="H16" s="34">
        <f>IF(ISBLANK(H15),"",TRUNC(0.8465*(H15*100-75)^1.42))</f>
        <v>317</v>
      </c>
      <c r="I16" s="34">
        <v>210</v>
      </c>
      <c r="J16" s="34">
        <v>0</v>
      </c>
      <c r="K16" s="12">
        <f>IF(ISBLANK(K15),"",INT(0.08713*(305.5-(K15/$D$2))^1.85))</f>
        <v>274</v>
      </c>
      <c r="L16" s="25">
        <f>L15</f>
        <v>1661</v>
      </c>
    </row>
    <row r="17" spans="1:12" ht="12.75">
      <c r="A17" s="6">
        <f>A16+1</f>
        <v>6</v>
      </c>
      <c r="B17" s="17" t="s">
        <v>62</v>
      </c>
      <c r="C17" s="18" t="s">
        <v>63</v>
      </c>
      <c r="D17" s="19" t="s">
        <v>64</v>
      </c>
      <c r="E17" s="35">
        <v>9.1</v>
      </c>
      <c r="F17" s="31">
        <v>4.08</v>
      </c>
      <c r="G17" s="31">
        <v>6.46</v>
      </c>
      <c r="H17" s="31">
        <v>1.3</v>
      </c>
      <c r="I17" s="35">
        <v>12.5</v>
      </c>
      <c r="J17" s="31">
        <v>2.15</v>
      </c>
      <c r="K17" s="27">
        <v>0.00268287037037037</v>
      </c>
      <c r="L17" s="32">
        <f>SUM(E18:K18)</f>
        <v>1539</v>
      </c>
    </row>
    <row r="18" spans="1:12" ht="12.75">
      <c r="A18" s="21">
        <v>6</v>
      </c>
      <c r="B18" s="22"/>
      <c r="C18" s="23" t="s">
        <v>60</v>
      </c>
      <c r="D18" s="24"/>
      <c r="E18" s="33">
        <v>233</v>
      </c>
      <c r="F18" s="12">
        <f>IF(ISBLANK(F17),"",TRUNC(0.14354*(F17*100-220)^1.4))</f>
        <v>219</v>
      </c>
      <c r="G18" s="34">
        <f>IF(ISBLANK(G17),"",TRUNC(51.39*(G17-1.5)^1.05))</f>
        <v>276</v>
      </c>
      <c r="H18" s="34">
        <f>IF(ISBLANK(H17),"",TRUNC(0.8465*(H17*100-75)^1.42))</f>
        <v>250</v>
      </c>
      <c r="I18" s="34">
        <v>144</v>
      </c>
      <c r="J18" s="34">
        <f>IF(ISBLANK(J17),"",TRUNC(0.2797*(J17*100-100)^1.35))</f>
        <v>169</v>
      </c>
      <c r="K18" s="12">
        <f>IF(ISBLANK(K17),"",INT(0.08713*(305.5-(K17/$D$2))^1.85))</f>
        <v>248</v>
      </c>
      <c r="L18" s="25">
        <f>L17</f>
        <v>1539</v>
      </c>
    </row>
    <row r="19" spans="1:12" ht="12.75">
      <c r="A19" s="6"/>
      <c r="B19" s="17" t="s">
        <v>40</v>
      </c>
      <c r="C19" s="18" t="s">
        <v>41</v>
      </c>
      <c r="D19" s="19" t="s">
        <v>42</v>
      </c>
      <c r="E19" s="35">
        <v>7.7</v>
      </c>
      <c r="F19" s="31">
        <v>4.74</v>
      </c>
      <c r="G19" s="31">
        <v>10.78</v>
      </c>
      <c r="H19" s="45">
        <v>0</v>
      </c>
      <c r="I19" s="35">
        <v>10.3</v>
      </c>
      <c r="J19" s="31" t="s">
        <v>143</v>
      </c>
      <c r="K19" s="27"/>
      <c r="L19" s="32">
        <f>SUM(E20:K20)</f>
        <v>1887</v>
      </c>
    </row>
    <row r="20" spans="1:12" ht="12.75">
      <c r="A20" s="21"/>
      <c r="B20" s="22"/>
      <c r="C20" s="23" t="s">
        <v>43</v>
      </c>
      <c r="D20" s="24"/>
      <c r="E20" s="33">
        <v>577</v>
      </c>
      <c r="F20" s="12">
        <f>IF(ISBLANK(F19),"",TRUNC(0.14354*(F19*100-220)^1.4))</f>
        <v>333</v>
      </c>
      <c r="G20" s="34">
        <f>IF(ISBLANK(G19),"",TRUNC(51.39*(G19-1.5)^1.05))</f>
        <v>533</v>
      </c>
      <c r="H20" s="34">
        <v>0</v>
      </c>
      <c r="I20" s="34">
        <v>444</v>
      </c>
      <c r="J20" s="34"/>
      <c r="K20" s="12">
        <f>IF(ISBLANK(K19),"",INT(0.08713*(305.5-(K19/$D$2))^1.85))</f>
      </c>
      <c r="L20" s="25">
        <f>L19</f>
        <v>1887</v>
      </c>
    </row>
    <row r="21" spans="1:12" ht="12.75">
      <c r="A21" s="6"/>
      <c r="B21" s="17" t="s">
        <v>44</v>
      </c>
      <c r="C21" s="18" t="s">
        <v>45</v>
      </c>
      <c r="D21" s="19" t="s">
        <v>46</v>
      </c>
      <c r="E21" s="35">
        <v>8.7</v>
      </c>
      <c r="F21" s="31">
        <v>4.12</v>
      </c>
      <c r="G21" s="31">
        <v>8.19</v>
      </c>
      <c r="H21" s="31">
        <v>1.3</v>
      </c>
      <c r="I21" s="31" t="s">
        <v>143</v>
      </c>
      <c r="J21" s="31"/>
      <c r="K21" s="27"/>
      <c r="L21" s="32">
        <f>SUM(E22:K22)</f>
        <v>1171</v>
      </c>
    </row>
    <row r="22" spans="1:12" ht="12.75">
      <c r="A22" s="21"/>
      <c r="B22" s="22"/>
      <c r="C22" s="23" t="s">
        <v>38</v>
      </c>
      <c r="D22" s="24"/>
      <c r="E22" s="33">
        <v>318</v>
      </c>
      <c r="F22" s="12">
        <f>IF(ISBLANK(F21),"",TRUNC(0.14354*(F21*100-220)^1.4))</f>
        <v>225</v>
      </c>
      <c r="G22" s="34">
        <f>IF(ISBLANK(G21),"",TRUNC(51.39*(G21-1.5)^1.05))</f>
        <v>378</v>
      </c>
      <c r="H22" s="34">
        <f>IF(ISBLANK(H21),"",TRUNC(0.8465*(H21*100-75)^1.42))</f>
        <v>250</v>
      </c>
      <c r="I22" s="34"/>
      <c r="J22" s="34">
        <f>IF(ISBLANK(J21),"",TRUNC(0.2797*(J21*100-100)^1.35))</f>
      </c>
      <c r="K22" s="12">
        <f>IF(ISBLANK(K21),"",INT(0.08713*(305.5-(K21/$D$2))^1.85))</f>
      </c>
      <c r="L22" s="25">
        <f>L21</f>
        <v>1171</v>
      </c>
    </row>
    <row r="23" spans="1:12" ht="12.75">
      <c r="A23" s="6"/>
      <c r="B23" s="17" t="s">
        <v>36</v>
      </c>
      <c r="C23" s="18" t="s">
        <v>37</v>
      </c>
      <c r="D23" s="19" t="s">
        <v>39</v>
      </c>
      <c r="E23" s="35">
        <v>9.3</v>
      </c>
      <c r="F23" s="31">
        <v>3.94</v>
      </c>
      <c r="G23" s="31">
        <v>6.45</v>
      </c>
      <c r="H23" s="45">
        <v>0</v>
      </c>
      <c r="I23" s="31" t="s">
        <v>143</v>
      </c>
      <c r="J23" s="31"/>
      <c r="K23" s="27"/>
      <c r="L23" s="32">
        <f>SUM(E24:K24)</f>
        <v>667</v>
      </c>
    </row>
    <row r="24" spans="1:12" ht="12.75">
      <c r="A24" s="21"/>
      <c r="B24" s="22"/>
      <c r="C24" s="23" t="s">
        <v>38</v>
      </c>
      <c r="D24" s="24"/>
      <c r="E24" s="33">
        <v>196</v>
      </c>
      <c r="F24" s="12">
        <f>IF(ISBLANK(F23),"",TRUNC(0.14354*(F23*100-220)^1.4))</f>
        <v>196</v>
      </c>
      <c r="G24" s="34">
        <f>IF(ISBLANK(G23),"",TRUNC(51.39*(G23-1.5)^1.05))</f>
        <v>275</v>
      </c>
      <c r="H24" s="34">
        <v>0</v>
      </c>
      <c r="I24" s="34"/>
      <c r="J24" s="34">
        <f>IF(ISBLANK(J23),"",TRUNC(0.2797*(J23*100-100)^1.35))</f>
      </c>
      <c r="K24" s="12">
        <f>IF(ISBLANK(K23),"",INT(0.08713*(305.5-(K23/$D$2))^1.85))</f>
      </c>
      <c r="L24" s="25">
        <f>L23</f>
        <v>667</v>
      </c>
    </row>
    <row r="25" spans="1:12" ht="12.75">
      <c r="A25" s="39"/>
      <c r="B25" s="46" t="s">
        <v>103</v>
      </c>
      <c r="C25" s="40"/>
      <c r="D25" s="41"/>
      <c r="E25" s="42"/>
      <c r="F25" s="43"/>
      <c r="G25" s="43"/>
      <c r="H25" s="43"/>
      <c r="I25" s="43"/>
      <c r="J25" s="43"/>
      <c r="K25" s="30"/>
      <c r="L25" s="44"/>
    </row>
    <row r="26" spans="1:12" ht="12.75">
      <c r="A26" s="6"/>
      <c r="B26" s="17" t="s">
        <v>81</v>
      </c>
      <c r="C26" s="18" t="s">
        <v>82</v>
      </c>
      <c r="D26" s="19" t="s">
        <v>83</v>
      </c>
      <c r="E26" s="35">
        <v>7.4</v>
      </c>
      <c r="F26" s="31">
        <v>5.64</v>
      </c>
      <c r="G26" s="31">
        <v>10.2</v>
      </c>
      <c r="H26" s="31">
        <v>1.65</v>
      </c>
      <c r="I26" s="35">
        <v>9.2</v>
      </c>
      <c r="J26" s="31">
        <v>2.35</v>
      </c>
      <c r="K26" s="27">
        <v>0.0021539351851851854</v>
      </c>
      <c r="L26" s="32">
        <f>SUM(E27:K27)</f>
        <v>3648</v>
      </c>
    </row>
    <row r="27" spans="1:12" ht="12.75">
      <c r="A27" s="21"/>
      <c r="B27" s="22"/>
      <c r="C27" s="23" t="s">
        <v>15</v>
      </c>
      <c r="D27" s="24"/>
      <c r="E27" s="33">
        <v>668</v>
      </c>
      <c r="F27" s="12">
        <f>IF(ISBLANK(F26),"",TRUNC(0.14354*(F26*100-220)^1.4))</f>
        <v>510</v>
      </c>
      <c r="G27" s="34">
        <f>IF(ISBLANK(G26),"",TRUNC(51.39*(G26-1.5)^1.05))</f>
        <v>498</v>
      </c>
      <c r="H27" s="34">
        <f>IF(ISBLANK(H26),"",TRUNC(0.8465*(H26*100-75)^1.42))</f>
        <v>504</v>
      </c>
      <c r="I27" s="34">
        <v>652</v>
      </c>
      <c r="J27" s="34">
        <f>IF(ISBLANK(J26),"",TRUNC(0.2797*(J26*100-100)^1.35))</f>
        <v>210</v>
      </c>
      <c r="K27" s="12">
        <f>IF(ISBLANK(K26),"",INT(0.08713*(305.5-(K26/$D$2))^1.85))</f>
        <v>606</v>
      </c>
      <c r="L27" s="25">
        <f>L26</f>
        <v>3648</v>
      </c>
    </row>
    <row r="28" spans="1:12" ht="12.75">
      <c r="A28" s="6"/>
      <c r="B28" s="17" t="s">
        <v>55</v>
      </c>
      <c r="C28" s="18" t="s">
        <v>56</v>
      </c>
      <c r="D28" s="19" t="s">
        <v>57</v>
      </c>
      <c r="E28" s="35">
        <v>7.6</v>
      </c>
      <c r="F28" s="31">
        <v>5.34</v>
      </c>
      <c r="G28" s="31">
        <v>9.11</v>
      </c>
      <c r="H28" s="31">
        <v>1.55</v>
      </c>
      <c r="I28" s="35">
        <v>9.6</v>
      </c>
      <c r="J28" s="31">
        <v>3.05</v>
      </c>
      <c r="K28" s="27">
        <v>0.0025729166666666665</v>
      </c>
      <c r="L28" s="32">
        <f>SUM(E29:K29)</f>
        <v>3165</v>
      </c>
    </row>
    <row r="29" spans="1:12" ht="12.75">
      <c r="A29" s="21"/>
      <c r="B29" s="22"/>
      <c r="C29" s="23" t="s">
        <v>25</v>
      </c>
      <c r="D29" s="24"/>
      <c r="E29" s="33">
        <v>607</v>
      </c>
      <c r="F29" s="12">
        <f>IF(ISBLANK(F28),"",TRUNC(0.14354*(F28*100-220)^1.4))</f>
        <v>449</v>
      </c>
      <c r="G29" s="34">
        <f>IF(ISBLANK(G28),"",TRUNC(51.39*(G28-1.5)^1.05))</f>
        <v>432</v>
      </c>
      <c r="H29" s="34">
        <f>IF(ISBLANK(H28),"",TRUNC(0.8465*(H28*100-75)^1.42))</f>
        <v>426</v>
      </c>
      <c r="I29" s="34">
        <v>572</v>
      </c>
      <c r="J29" s="34">
        <f>IF(ISBLANK(J28),"",TRUNC(0.2797*(J28*100-100)^1.35))</f>
        <v>369</v>
      </c>
      <c r="K29" s="12">
        <f>IF(ISBLANK(K28),"",INT(0.08713*(305.5-(K28/$D$2))^1.85))</f>
        <v>310</v>
      </c>
      <c r="L29" s="25">
        <f>L28</f>
        <v>3165</v>
      </c>
    </row>
    <row r="30" spans="1:12" ht="12.75">
      <c r="A30" s="6"/>
      <c r="B30" s="17" t="s">
        <v>84</v>
      </c>
      <c r="C30" s="18" t="s">
        <v>85</v>
      </c>
      <c r="D30" s="19" t="s">
        <v>86</v>
      </c>
      <c r="E30" s="35">
        <v>7.8</v>
      </c>
      <c r="F30" s="31">
        <v>5.47</v>
      </c>
      <c r="G30" s="31">
        <v>7.82</v>
      </c>
      <c r="H30" s="31">
        <v>1.65</v>
      </c>
      <c r="I30" s="35">
        <v>9.2</v>
      </c>
      <c r="J30" s="31">
        <v>1.75</v>
      </c>
      <c r="K30" s="27">
        <v>0.0022465277777777774</v>
      </c>
      <c r="L30" s="32">
        <f>SUM(E31:K31)</f>
        <v>3163</v>
      </c>
    </row>
    <row r="31" spans="1:12" ht="12.75">
      <c r="A31" s="21"/>
      <c r="B31" s="22"/>
      <c r="C31" s="23" t="s">
        <v>15</v>
      </c>
      <c r="D31" s="24"/>
      <c r="E31" s="33">
        <v>548</v>
      </c>
      <c r="F31" s="12">
        <f>IF(ISBLANK(F30),"",TRUNC(0.14354*(F30*100-220)^1.4))</f>
        <v>475</v>
      </c>
      <c r="G31" s="34">
        <f>IF(ISBLANK(G30),"",TRUNC(51.39*(G30-1.5)^1.05))</f>
        <v>356</v>
      </c>
      <c r="H31" s="34">
        <f>IF(ISBLANK(H30),"",TRUNC(0.8465*(H30*100-75)^1.42))</f>
        <v>504</v>
      </c>
      <c r="I31" s="34">
        <v>652</v>
      </c>
      <c r="J31" s="34">
        <f>IF(ISBLANK(J30),"",TRUNC(0.2797*(J30*100-100)^1.35))</f>
        <v>95</v>
      </c>
      <c r="K31" s="12">
        <f>IF(ISBLANK(K30),"",INT(0.08713*(305.5-(K30/$D$2))^1.85))</f>
        <v>533</v>
      </c>
      <c r="L31" s="25">
        <f>L30</f>
        <v>3163</v>
      </c>
    </row>
    <row r="32" spans="1:12" ht="12.75">
      <c r="A32" s="6"/>
      <c r="B32" s="17" t="s">
        <v>58</v>
      </c>
      <c r="C32" s="18" t="s">
        <v>67</v>
      </c>
      <c r="D32" s="19" t="s">
        <v>68</v>
      </c>
      <c r="E32" s="35">
        <v>7.8</v>
      </c>
      <c r="F32" s="31">
        <v>5.15</v>
      </c>
      <c r="G32" s="31">
        <v>8.77</v>
      </c>
      <c r="H32" s="31">
        <v>1.45</v>
      </c>
      <c r="I32" s="35">
        <v>9.5</v>
      </c>
      <c r="J32" s="31">
        <v>2.65</v>
      </c>
      <c r="K32" s="27">
        <v>0.002267361111111111</v>
      </c>
      <c r="L32" s="32">
        <f>SUM(E33:K33)</f>
        <v>3106</v>
      </c>
    </row>
    <row r="33" spans="1:12" ht="12.75">
      <c r="A33" s="21"/>
      <c r="B33" s="22"/>
      <c r="C33" s="23" t="s">
        <v>25</v>
      </c>
      <c r="D33" s="24"/>
      <c r="E33" s="33">
        <v>548</v>
      </c>
      <c r="F33" s="12">
        <f>IF(ISBLANK(F32),"",TRUNC(0.14354*(F32*100-220)^1.4))</f>
        <v>411</v>
      </c>
      <c r="G33" s="34">
        <f>IF(ISBLANK(G32),"",TRUNC(51.39*(G32-1.5)^1.05))</f>
        <v>412</v>
      </c>
      <c r="H33" s="34">
        <f>IF(ISBLANK(H32),"",TRUNC(0.8465*(H32*100-75)^1.42))</f>
        <v>352</v>
      </c>
      <c r="I33" s="34">
        <v>591</v>
      </c>
      <c r="J33" s="34">
        <f>IF(ISBLANK(J32),"",TRUNC(0.2797*(J32*100-100)^1.35))</f>
        <v>275</v>
      </c>
      <c r="K33" s="12">
        <f>IF(ISBLANK(K32),"",INT(0.08713*(305.5-(K32/$D$2))^1.85))</f>
        <v>517</v>
      </c>
      <c r="L33" s="25">
        <f>L32</f>
        <v>3106</v>
      </c>
    </row>
    <row r="34" spans="1:12" ht="12.75">
      <c r="A34" s="6"/>
      <c r="B34" s="17" t="s">
        <v>88</v>
      </c>
      <c r="C34" s="18" t="s">
        <v>89</v>
      </c>
      <c r="D34" s="19">
        <v>91</v>
      </c>
      <c r="E34" s="35">
        <v>7.5</v>
      </c>
      <c r="F34" s="31">
        <v>5.04</v>
      </c>
      <c r="G34" s="31">
        <v>9.14</v>
      </c>
      <c r="H34" s="31">
        <v>0</v>
      </c>
      <c r="I34" s="35">
        <v>9.6</v>
      </c>
      <c r="J34" s="31">
        <v>1.85</v>
      </c>
      <c r="K34" s="27">
        <v>0.002193287037037037</v>
      </c>
      <c r="L34" s="32">
        <f>SUM(E35:K35)</f>
        <v>2719</v>
      </c>
    </row>
    <row r="35" spans="1:12" ht="12.75">
      <c r="A35" s="21"/>
      <c r="B35" s="22"/>
      <c r="C35" s="23" t="s">
        <v>15</v>
      </c>
      <c r="D35" s="24"/>
      <c r="E35" s="33">
        <v>637</v>
      </c>
      <c r="F35" s="12">
        <f>IF(ISBLANK(F34),"",TRUNC(0.14354*(F34*100-220)^1.4))</f>
        <v>390</v>
      </c>
      <c r="G35" s="34">
        <f>IF(ISBLANK(G34),"",TRUNC(51.39*(G34-1.5)^1.05))</f>
        <v>434</v>
      </c>
      <c r="H35" s="34">
        <v>0</v>
      </c>
      <c r="I35" s="34">
        <v>572</v>
      </c>
      <c r="J35" s="34">
        <f>IF(ISBLANK(J34),"",TRUNC(0.2797*(J34*100-100)^1.35))</f>
        <v>112</v>
      </c>
      <c r="K35" s="12">
        <f>IF(ISBLANK(K34),"",INT(0.08713*(305.5-(K34/$D$2))^1.85))</f>
        <v>574</v>
      </c>
      <c r="L35" s="25">
        <f>L34</f>
        <v>2719</v>
      </c>
    </row>
    <row r="36" spans="1:12" ht="12.75">
      <c r="A36" s="6"/>
      <c r="B36" s="17" t="s">
        <v>65</v>
      </c>
      <c r="C36" s="18" t="s">
        <v>102</v>
      </c>
      <c r="D36" s="19" t="s">
        <v>66</v>
      </c>
      <c r="E36" s="35">
        <v>7.6</v>
      </c>
      <c r="F36" s="31">
        <v>5.57</v>
      </c>
      <c r="G36" s="31">
        <v>7.35</v>
      </c>
      <c r="H36" s="31">
        <v>1.4</v>
      </c>
      <c r="I36" s="35">
        <v>10.5</v>
      </c>
      <c r="J36" s="45">
        <v>0</v>
      </c>
      <c r="K36" s="27">
        <v>0.0022326388888888886</v>
      </c>
      <c r="L36" s="32">
        <f>SUM(E37:K37)</f>
        <v>2701</v>
      </c>
    </row>
    <row r="37" spans="1:12" ht="12.75">
      <c r="A37" s="21"/>
      <c r="B37" s="22"/>
      <c r="C37" s="23" t="s">
        <v>15</v>
      </c>
      <c r="D37" s="24"/>
      <c r="E37" s="33">
        <v>607</v>
      </c>
      <c r="F37" s="12">
        <f>IF(ISBLANK(F36),"",TRUNC(0.14354*(F36*100-220)^1.4))</f>
        <v>496</v>
      </c>
      <c r="G37" s="34">
        <f>IF(ISBLANK(G36),"",TRUNC(51.39*(G36-1.5)^1.05))</f>
        <v>328</v>
      </c>
      <c r="H37" s="34">
        <f>IF(ISBLANK(H36),"",TRUNC(0.8465*(H36*100-75)^1.42))</f>
        <v>317</v>
      </c>
      <c r="I37" s="34">
        <v>410</v>
      </c>
      <c r="J37" s="34">
        <v>0</v>
      </c>
      <c r="K37" s="12">
        <f>IF(ISBLANK(K36),"",INT(0.08713*(305.5-(K36/$D$2))^1.85))</f>
        <v>543</v>
      </c>
      <c r="L37" s="25">
        <f>L36</f>
        <v>2701</v>
      </c>
    </row>
    <row r="38" spans="1:12" ht="12.75">
      <c r="A38" s="6"/>
      <c r="B38" s="17" t="s">
        <v>69</v>
      </c>
      <c r="C38" s="18" t="s">
        <v>70</v>
      </c>
      <c r="D38" s="19" t="s">
        <v>71</v>
      </c>
      <c r="E38" s="35">
        <v>8</v>
      </c>
      <c r="F38" s="31">
        <v>4.32</v>
      </c>
      <c r="G38" s="31">
        <v>8.66</v>
      </c>
      <c r="H38" s="31">
        <v>1.35</v>
      </c>
      <c r="I38" s="35">
        <v>10.9</v>
      </c>
      <c r="J38" s="31">
        <v>2.35</v>
      </c>
      <c r="K38" s="27">
        <v>0.0024039351851851856</v>
      </c>
      <c r="L38" s="32">
        <f>SUM(E39:K39)</f>
        <v>2415</v>
      </c>
    </row>
    <row r="39" spans="1:12" ht="12.75">
      <c r="A39" s="21"/>
      <c r="B39" s="22"/>
      <c r="C39" s="23" t="s">
        <v>25</v>
      </c>
      <c r="D39" s="24"/>
      <c r="E39" s="33">
        <v>492</v>
      </c>
      <c r="F39" s="12">
        <f>IF(ISBLANK(F38),"",TRUNC(0.14354*(F38*100-220)^1.4))</f>
        <v>259</v>
      </c>
      <c r="G39" s="34">
        <f>IF(ISBLANK(G38),"",TRUNC(51.39*(G38-1.5)^1.05))</f>
        <v>406</v>
      </c>
      <c r="H39" s="34">
        <f>IF(ISBLANK(H38),"",TRUNC(0.8465*(H38*100-75)^1.42))</f>
        <v>283</v>
      </c>
      <c r="I39" s="34">
        <v>346</v>
      </c>
      <c r="J39" s="34">
        <f>IF(ISBLANK(J38),"",TRUNC(0.2797*(J38*100-100)^1.35))</f>
        <v>210</v>
      </c>
      <c r="K39" s="12">
        <f>IF(ISBLANK(K38),"",INT(0.08713*(305.5-(K38/$D$2))^1.85))</f>
        <v>419</v>
      </c>
      <c r="L39" s="25">
        <f>L38</f>
        <v>2415</v>
      </c>
    </row>
    <row r="40" spans="1:12" ht="12.75">
      <c r="A40" s="6"/>
      <c r="B40" s="17" t="s">
        <v>78</v>
      </c>
      <c r="C40" s="18" t="s">
        <v>79</v>
      </c>
      <c r="D40" s="19" t="s">
        <v>80</v>
      </c>
      <c r="E40" s="35">
        <v>8.1</v>
      </c>
      <c r="F40" s="31">
        <v>4.87</v>
      </c>
      <c r="G40" s="31">
        <v>6.7</v>
      </c>
      <c r="H40" s="31">
        <v>1.3</v>
      </c>
      <c r="I40" s="35">
        <v>10.8</v>
      </c>
      <c r="J40" s="45">
        <v>0</v>
      </c>
      <c r="K40" s="27">
        <v>0.002445601851851852</v>
      </c>
      <c r="L40" s="32">
        <f>SUM(E41:K41)</f>
        <v>2115</v>
      </c>
    </row>
    <row r="41" spans="1:12" ht="12.75">
      <c r="A41" s="21"/>
      <c r="B41" s="22"/>
      <c r="C41" s="23" t="s">
        <v>38</v>
      </c>
      <c r="D41" s="24"/>
      <c r="E41" s="33">
        <v>465</v>
      </c>
      <c r="F41" s="12">
        <f>IF(ISBLANK(F40),"",TRUNC(0.14354*(F40*100-220)^1.4))</f>
        <v>358</v>
      </c>
      <c r="G41" s="34">
        <f>IF(ISBLANK(G40),"",TRUNC(51.39*(G40-1.5)^1.05))</f>
        <v>290</v>
      </c>
      <c r="H41" s="34">
        <f>IF(ISBLANK(H40),"",TRUNC(0.8465*(H40*100-75)^1.42))</f>
        <v>250</v>
      </c>
      <c r="I41" s="34">
        <v>362</v>
      </c>
      <c r="J41" s="34">
        <v>0</v>
      </c>
      <c r="K41" s="12">
        <f>IF(ISBLANK(K40),"",INT(0.08713*(305.5-(K40/$D$2))^1.85))</f>
        <v>390</v>
      </c>
      <c r="L41" s="25">
        <f>L40</f>
        <v>2115</v>
      </c>
    </row>
    <row r="42" spans="1:12" ht="12.75">
      <c r="A42" s="6"/>
      <c r="B42" s="17" t="s">
        <v>29</v>
      </c>
      <c r="C42" s="18" t="s">
        <v>30</v>
      </c>
      <c r="D42" s="19" t="s">
        <v>31</v>
      </c>
      <c r="E42" s="35">
        <v>8.7</v>
      </c>
      <c r="F42" s="31">
        <v>4.24</v>
      </c>
      <c r="G42" s="31">
        <v>5.71</v>
      </c>
      <c r="H42" s="31">
        <v>1.4</v>
      </c>
      <c r="I42" s="35">
        <v>12.8</v>
      </c>
      <c r="J42" s="45">
        <v>0</v>
      </c>
      <c r="K42" s="27">
        <v>0.002840277777777778</v>
      </c>
      <c r="L42" s="32">
        <f>SUM(E43:K43)</f>
        <v>1397</v>
      </c>
    </row>
    <row r="43" spans="1:12" ht="12.75">
      <c r="A43" s="21"/>
      <c r="B43" s="22"/>
      <c r="C43" s="23" t="s">
        <v>15</v>
      </c>
      <c r="D43" s="24"/>
      <c r="E43" s="33">
        <v>318</v>
      </c>
      <c r="F43" s="12">
        <f>IF(ISBLANK(F42),"",TRUNC(0.14354*(F42*100-220)^1.4))</f>
        <v>245</v>
      </c>
      <c r="G43" s="34">
        <f>IF(ISBLANK(G42),"",TRUNC(51.39*(G42-1.5)^1.05))</f>
        <v>232</v>
      </c>
      <c r="H43" s="34">
        <f>IF(ISBLANK(H42),"",TRUNC(0.8465*(H42*100-75)^1.42))</f>
        <v>317</v>
      </c>
      <c r="I43" s="34">
        <v>115</v>
      </c>
      <c r="J43" s="34">
        <v>0</v>
      </c>
      <c r="K43" s="12">
        <f>IF(ISBLANK(K42),"",INT(0.08713*(305.5-(K42/$D$2))^1.85))</f>
        <v>170</v>
      </c>
      <c r="L43" s="25">
        <f>L42</f>
        <v>1397</v>
      </c>
    </row>
    <row r="44" spans="1:12" ht="12.75">
      <c r="A44" s="6"/>
      <c r="B44" s="17" t="s">
        <v>22</v>
      </c>
      <c r="C44" s="18" t="s">
        <v>23</v>
      </c>
      <c r="D44" s="19" t="s">
        <v>24</v>
      </c>
      <c r="E44" s="35">
        <v>7.3</v>
      </c>
      <c r="F44" s="31">
        <v>5.95</v>
      </c>
      <c r="G44" s="31">
        <v>9.95</v>
      </c>
      <c r="H44" s="31">
        <v>1.65</v>
      </c>
      <c r="I44" s="31" t="s">
        <v>143</v>
      </c>
      <c r="J44" s="31"/>
      <c r="K44" s="27"/>
      <c r="L44" s="32">
        <f>SUM(E45:K45)</f>
        <v>2263</v>
      </c>
    </row>
    <row r="45" spans="1:12" ht="12.75">
      <c r="A45" s="21"/>
      <c r="B45" s="22"/>
      <c r="C45" s="23" t="s">
        <v>15</v>
      </c>
      <c r="D45" s="24"/>
      <c r="E45" s="33">
        <v>700</v>
      </c>
      <c r="F45" s="12">
        <f>IF(ISBLANK(F44),"",TRUNC(0.14354*(F44*100-220)^1.4))</f>
        <v>576</v>
      </c>
      <c r="G45" s="34">
        <f>IF(ISBLANK(G44),"",TRUNC(51.39*(G44-1.5)^1.05))</f>
        <v>483</v>
      </c>
      <c r="H45" s="34">
        <f>IF(ISBLANK(H44),"",TRUNC(0.8465*(H44*100-75)^1.42))</f>
        <v>504</v>
      </c>
      <c r="I45" s="34"/>
      <c r="J45" s="34">
        <f>IF(ISBLANK(J44),"",TRUNC(0.2797*(J44*100-100)^1.35))</f>
      </c>
      <c r="K45" s="12">
        <f>IF(ISBLANK(K44),"",INT(0.08713*(305.5-(K44/$D$2))^1.85))</f>
      </c>
      <c r="L45" s="25">
        <f>L44</f>
        <v>2263</v>
      </c>
    </row>
    <row r="46" spans="1:12" ht="12.75">
      <c r="A46" s="6"/>
      <c r="B46" s="17" t="s">
        <v>75</v>
      </c>
      <c r="C46" s="18" t="s">
        <v>76</v>
      </c>
      <c r="D46" s="19" t="s">
        <v>77</v>
      </c>
      <c r="E46" s="35">
        <v>7.4</v>
      </c>
      <c r="F46" s="31">
        <v>5.55</v>
      </c>
      <c r="G46" s="31">
        <v>9.35</v>
      </c>
      <c r="H46" s="31">
        <v>1.55</v>
      </c>
      <c r="I46" s="31" t="s">
        <v>143</v>
      </c>
      <c r="J46" s="31"/>
      <c r="K46" s="27"/>
      <c r="L46" s="32">
        <f>SUM(E47:K47)</f>
        <v>2033</v>
      </c>
    </row>
    <row r="47" spans="1:12" ht="12.75">
      <c r="A47" s="21"/>
      <c r="B47" s="22"/>
      <c r="C47" s="23" t="s">
        <v>15</v>
      </c>
      <c r="D47" s="24"/>
      <c r="E47" s="33">
        <v>668</v>
      </c>
      <c r="F47" s="12">
        <f>IF(ISBLANK(F46),"",TRUNC(0.14354*(F46*100-220)^1.4))</f>
        <v>492</v>
      </c>
      <c r="G47" s="34">
        <f>IF(ISBLANK(G46),"",TRUNC(51.39*(G46-1.5)^1.05))</f>
        <v>447</v>
      </c>
      <c r="H47" s="34">
        <f>IF(ISBLANK(H46),"",TRUNC(0.8465*(H46*100-75)^1.42))</f>
        <v>426</v>
      </c>
      <c r="I47" s="34"/>
      <c r="J47" s="34">
        <f>IF(ISBLANK(J46),"",TRUNC(0.2797*(J46*100-100)^1.35))</f>
      </c>
      <c r="K47" s="12">
        <f>IF(ISBLANK(K46),"",INT(0.08713*(305.5-(K46/$D$2))^1.85))</f>
      </c>
      <c r="L47" s="25">
        <f>L46</f>
        <v>2033</v>
      </c>
    </row>
    <row r="48" spans="1:12" ht="12.75">
      <c r="A48" s="6"/>
      <c r="B48" s="17" t="s">
        <v>72</v>
      </c>
      <c r="C48" s="18" t="s">
        <v>73</v>
      </c>
      <c r="D48" s="19" t="s">
        <v>74</v>
      </c>
      <c r="E48" s="35">
        <v>7.7</v>
      </c>
      <c r="F48" s="31">
        <v>5.4</v>
      </c>
      <c r="G48" s="31">
        <v>8.75</v>
      </c>
      <c r="H48" s="31">
        <v>1.65</v>
      </c>
      <c r="I48" s="31" t="s">
        <v>143</v>
      </c>
      <c r="J48" s="31"/>
      <c r="K48" s="27"/>
      <c r="L48" s="32">
        <f>SUM(E49:K49)</f>
        <v>1953</v>
      </c>
    </row>
    <row r="49" spans="1:12" ht="12.75">
      <c r="A49" s="21"/>
      <c r="B49" s="22"/>
      <c r="C49" s="23" t="s">
        <v>15</v>
      </c>
      <c r="D49" s="24"/>
      <c r="E49" s="33">
        <v>577</v>
      </c>
      <c r="F49" s="12">
        <f>IF(ISBLANK(F48),"",TRUNC(0.14354*(F48*100-220)^1.4))</f>
        <v>461</v>
      </c>
      <c r="G49" s="34">
        <f>IF(ISBLANK(G48),"",TRUNC(51.39*(G48-1.5)^1.05))</f>
        <v>411</v>
      </c>
      <c r="H49" s="34">
        <f>IF(ISBLANK(H48),"",TRUNC(0.8465*(H48*100-75)^1.42))</f>
        <v>504</v>
      </c>
      <c r="I49" s="34"/>
      <c r="J49" s="34">
        <f>IF(ISBLANK(J48),"",TRUNC(0.2797*(J48*100-100)^1.35))</f>
      </c>
      <c r="K49" s="12">
        <f>IF(ISBLANK(K48),"",INT(0.08713*(305.5-(K48/$D$2))^1.85))</f>
      </c>
      <c r="L49" s="25">
        <f>L48</f>
        <v>1953</v>
      </c>
    </row>
    <row r="50" spans="1:12" ht="12.75">
      <c r="A50" s="6"/>
      <c r="B50" s="17" t="s">
        <v>53</v>
      </c>
      <c r="C50" s="18" t="s">
        <v>54</v>
      </c>
      <c r="D50" s="19" t="s">
        <v>31</v>
      </c>
      <c r="E50" s="35">
        <v>7.4</v>
      </c>
      <c r="F50" s="45">
        <v>0</v>
      </c>
      <c r="G50" s="31">
        <v>13.2</v>
      </c>
      <c r="H50" s="31">
        <v>1.7</v>
      </c>
      <c r="I50" s="31" t="s">
        <v>143</v>
      </c>
      <c r="J50" s="31"/>
      <c r="K50" s="27"/>
      <c r="L50" s="32">
        <f>SUM(E51:K51)</f>
        <v>1891</v>
      </c>
    </row>
    <row r="51" spans="1:12" ht="12.75">
      <c r="A51" s="21"/>
      <c r="B51" s="22"/>
      <c r="C51" s="23" t="s">
        <v>15</v>
      </c>
      <c r="D51" s="24"/>
      <c r="E51" s="33">
        <v>668</v>
      </c>
      <c r="F51" s="12">
        <v>0</v>
      </c>
      <c r="G51" s="34">
        <f>IF(ISBLANK(G50),"",TRUNC(51.39*(G50-1.5)^1.05))</f>
        <v>679</v>
      </c>
      <c r="H51" s="34">
        <f>IF(ISBLANK(H50),"",TRUNC(0.8465*(H50*100-75)^1.42))</f>
        <v>544</v>
      </c>
      <c r="I51" s="34"/>
      <c r="J51" s="34">
        <f>IF(ISBLANK(J50),"",TRUNC(0.2797*(J50*100-100)^1.35))</f>
      </c>
      <c r="K51" s="12">
        <f>IF(ISBLANK(K50),"",INT(0.08713*(305.5-(K50/$D$2))^1.85))</f>
      </c>
      <c r="L51" s="25">
        <f>L50</f>
        <v>1891</v>
      </c>
    </row>
    <row r="52" spans="1:12" ht="12.75">
      <c r="A52" s="6"/>
      <c r="B52" s="17" t="s">
        <v>75</v>
      </c>
      <c r="C52" s="18" t="s">
        <v>101</v>
      </c>
      <c r="D52" s="19" t="s">
        <v>87</v>
      </c>
      <c r="E52" s="35">
        <v>7.8</v>
      </c>
      <c r="F52" s="31">
        <v>4.74</v>
      </c>
      <c r="G52" s="31">
        <v>9.1</v>
      </c>
      <c r="H52" s="31">
        <v>1.3</v>
      </c>
      <c r="I52" s="31" t="s">
        <v>143</v>
      </c>
      <c r="J52" s="31"/>
      <c r="K52" s="27"/>
      <c r="L52" s="32">
        <f>SUM(E53:K53)</f>
        <v>1563</v>
      </c>
    </row>
    <row r="53" spans="1:12" ht="12.75">
      <c r="A53" s="21"/>
      <c r="B53" s="22"/>
      <c r="C53" s="23" t="s">
        <v>15</v>
      </c>
      <c r="D53" s="24"/>
      <c r="E53" s="33">
        <v>548</v>
      </c>
      <c r="F53" s="12">
        <f>IF(ISBLANK(F52),"",TRUNC(0.14354*(F52*100-220)^1.4))</f>
        <v>333</v>
      </c>
      <c r="G53" s="34">
        <f>IF(ISBLANK(G52),"",TRUNC(51.39*(G52-1.5)^1.05))</f>
        <v>432</v>
      </c>
      <c r="H53" s="34">
        <f>IF(ISBLANK(H52),"",TRUNC(0.8465*(H52*100-75)^1.42))</f>
        <v>250</v>
      </c>
      <c r="I53" s="34"/>
      <c r="J53" s="34">
        <f>IF(ISBLANK(J52),"",TRUNC(0.2797*(J52*100-100)^1.35))</f>
      </c>
      <c r="K53" s="12">
        <f>IF(ISBLANK(K52),"",INT(0.08713*(305.5-(K52/$D$2))^1.85))</f>
      </c>
      <c r="L53" s="25">
        <f>L52</f>
        <v>1563</v>
      </c>
    </row>
  </sheetData>
  <printOptions/>
  <pageMargins left="0.32" right="0.3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14" sqref="G14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8.00390625" style="0" customWidth="1"/>
  </cols>
  <sheetData>
    <row r="1" ht="15.75">
      <c r="E1" s="1" t="s">
        <v>150</v>
      </c>
    </row>
    <row r="2" spans="4:5" ht="5.25" customHeight="1">
      <c r="D2" s="29">
        <v>1.1574074074074073E-05</v>
      </c>
      <c r="E2" s="1"/>
    </row>
    <row r="3" spans="1:12" ht="12.75">
      <c r="A3" s="3" t="s">
        <v>0</v>
      </c>
      <c r="E3" s="4" t="s">
        <v>148</v>
      </c>
      <c r="H3" t="s">
        <v>14</v>
      </c>
      <c r="L3" s="5" t="s">
        <v>147</v>
      </c>
    </row>
    <row r="4" spans="1:12" ht="12.75">
      <c r="A4" s="3"/>
      <c r="E4" s="4"/>
      <c r="H4" t="s">
        <v>32</v>
      </c>
      <c r="L4" s="5"/>
    </row>
    <row r="6" spans="1:10" s="11" customFormat="1" ht="12.75">
      <c r="A6" s="6" t="s">
        <v>1</v>
      </c>
      <c r="B6" s="7" t="s">
        <v>2</v>
      </c>
      <c r="C6" s="8" t="s">
        <v>3</v>
      </c>
      <c r="D6" s="9" t="s">
        <v>4</v>
      </c>
      <c r="E6" s="10" t="s">
        <v>5</v>
      </c>
      <c r="F6" s="9" t="s">
        <v>8</v>
      </c>
      <c r="G6" s="9" t="s">
        <v>7</v>
      </c>
      <c r="H6" s="9" t="s">
        <v>6</v>
      </c>
      <c r="I6" s="9" t="s">
        <v>9</v>
      </c>
      <c r="J6" s="9" t="s">
        <v>10</v>
      </c>
    </row>
    <row r="7" spans="1:10" s="16" customFormat="1" ht="13.5">
      <c r="A7" s="12"/>
      <c r="B7" s="13"/>
      <c r="C7" s="14" t="s">
        <v>11</v>
      </c>
      <c r="D7" s="12"/>
      <c r="E7" s="12"/>
      <c r="F7" s="12"/>
      <c r="G7" s="30"/>
      <c r="H7" s="30"/>
      <c r="I7" s="30"/>
      <c r="J7" s="12"/>
    </row>
    <row r="8" spans="1:10" ht="12.75">
      <c r="A8" s="6">
        <f>A7+1</f>
        <v>1</v>
      </c>
      <c r="B8" s="17" t="s">
        <v>93</v>
      </c>
      <c r="C8" s="18" t="s">
        <v>94</v>
      </c>
      <c r="D8" s="19" t="s">
        <v>95</v>
      </c>
      <c r="E8" s="35">
        <v>10.7</v>
      </c>
      <c r="F8" s="31">
        <v>4.58</v>
      </c>
      <c r="G8" s="31">
        <v>7.49</v>
      </c>
      <c r="H8" s="31">
        <v>1.4</v>
      </c>
      <c r="I8" s="27">
        <v>0.002013888888888889</v>
      </c>
      <c r="J8" s="32">
        <f>SUM(E9:I9)</f>
        <v>1704</v>
      </c>
    </row>
    <row r="9" spans="1:10" ht="12.75">
      <c r="A9" s="21">
        <f>A8</f>
        <v>1</v>
      </c>
      <c r="B9" s="22"/>
      <c r="C9" s="23" t="s">
        <v>60</v>
      </c>
      <c r="D9" s="24"/>
      <c r="E9" s="33">
        <v>377</v>
      </c>
      <c r="F9" s="12">
        <f>IF(ISBLANK(F8),"",TRUNC(0.14354*(F8*100-220)^1.4))</f>
        <v>304</v>
      </c>
      <c r="G9" s="34">
        <f>IF(ISBLANK(G8),"",TRUNC(51.39*(G8-1.5)^1.05))</f>
        <v>336</v>
      </c>
      <c r="H9" s="34">
        <f>IF(ISBLANK(H8),"",TRUNC(0.8465*(H8*100-75)^1.42))</f>
        <v>317</v>
      </c>
      <c r="I9" s="12">
        <v>370</v>
      </c>
      <c r="J9" s="25">
        <f>J8</f>
        <v>1704</v>
      </c>
    </row>
    <row r="10" spans="1:10" ht="12.75">
      <c r="A10" s="6">
        <f>A9+1</f>
        <v>2</v>
      </c>
      <c r="B10" s="17" t="s">
        <v>58</v>
      </c>
      <c r="C10" s="18" t="s">
        <v>99</v>
      </c>
      <c r="D10" s="19" t="s">
        <v>100</v>
      </c>
      <c r="E10" s="35">
        <v>10.9</v>
      </c>
      <c r="F10" s="31">
        <v>4.32</v>
      </c>
      <c r="G10" s="31">
        <v>6.32</v>
      </c>
      <c r="H10" s="31">
        <v>1.3</v>
      </c>
      <c r="I10" s="27">
        <v>0.001954861111111111</v>
      </c>
      <c r="J10" s="32">
        <f>SUM(E11:I11)</f>
        <v>1531</v>
      </c>
    </row>
    <row r="11" spans="1:10" ht="12.75">
      <c r="A11" s="21">
        <f>A10</f>
        <v>2</v>
      </c>
      <c r="B11" s="22"/>
      <c r="C11" s="23" t="s">
        <v>15</v>
      </c>
      <c r="D11" s="24"/>
      <c r="E11" s="33">
        <v>346</v>
      </c>
      <c r="F11" s="12">
        <f>IF(ISBLANK(F10),"",TRUNC(0.14354*(F10*100-220)^1.4))</f>
        <v>259</v>
      </c>
      <c r="G11" s="34">
        <f>IF(ISBLANK(G10),"",TRUNC(51.39*(G10-1.5)^1.05))</f>
        <v>267</v>
      </c>
      <c r="H11" s="34">
        <f>IF(ISBLANK(H10),"",TRUNC(0.8465*(H10*100-75)^1.42))</f>
        <v>250</v>
      </c>
      <c r="I11" s="12">
        <v>409</v>
      </c>
      <c r="J11" s="25">
        <f>J10</f>
        <v>1531</v>
      </c>
    </row>
    <row r="12" spans="1:10" ht="12.75">
      <c r="A12" s="6">
        <f>A11+1</f>
        <v>3</v>
      </c>
      <c r="B12" s="17" t="s">
        <v>96</v>
      </c>
      <c r="C12" s="18" t="s">
        <v>97</v>
      </c>
      <c r="D12" s="19" t="s">
        <v>98</v>
      </c>
      <c r="E12" s="35">
        <v>10.8</v>
      </c>
      <c r="F12" s="31">
        <v>4.17</v>
      </c>
      <c r="G12" s="31">
        <v>7.42</v>
      </c>
      <c r="H12" s="31">
        <v>1.25</v>
      </c>
      <c r="I12" s="27">
        <v>0.00208912037037037</v>
      </c>
      <c r="J12" s="32">
        <f>SUM(E13:I13)</f>
        <v>1469</v>
      </c>
    </row>
    <row r="13" spans="1:10" ht="12.75">
      <c r="A13" s="21">
        <f>A12</f>
        <v>3</v>
      </c>
      <c r="B13" s="22"/>
      <c r="C13" s="23" t="s">
        <v>15</v>
      </c>
      <c r="D13" s="24"/>
      <c r="E13" s="33">
        <v>362</v>
      </c>
      <c r="F13" s="12">
        <f>IF(ISBLANK(F12),"",TRUNC(0.14354*(F12*100-220)^1.4))</f>
        <v>234</v>
      </c>
      <c r="G13" s="34">
        <f>IF(ISBLANK(G12),"",TRUNC(51.39*(G12-1.5)^1.05))</f>
        <v>332</v>
      </c>
      <c r="H13" s="34">
        <f>IF(ISBLANK(H12),"",TRUNC(0.8465*(H12*100-75)^1.42))</f>
        <v>218</v>
      </c>
      <c r="I13" s="12">
        <v>323</v>
      </c>
      <c r="J13" s="25">
        <f>J12</f>
        <v>1469</v>
      </c>
    </row>
    <row r="16" spans="1:6" s="38" customFormat="1" ht="15.75">
      <c r="A16" s="37"/>
      <c r="B16" s="37" t="s">
        <v>149</v>
      </c>
      <c r="C16" s="37"/>
      <c r="D16" s="37"/>
      <c r="E16" s="37"/>
      <c r="F16" s="36" t="s">
        <v>92</v>
      </c>
    </row>
  </sheetData>
  <printOptions/>
  <pageMargins left="0.5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SM</cp:lastModifiedBy>
  <cp:lastPrinted>2007-03-20T13:28:00Z</cp:lastPrinted>
  <dcterms:created xsi:type="dcterms:W3CDTF">2006-03-07T11:52:01Z</dcterms:created>
  <dcterms:modified xsi:type="dcterms:W3CDTF">2007-03-20T13:41:03Z</dcterms:modified>
  <cp:category/>
  <cp:version/>
  <cp:contentType/>
  <cp:contentStatus/>
</cp:coreProperties>
</file>