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20" windowWidth="15480" windowHeight="10275" tabRatio="808" firstSheet="8" activeTab="10"/>
  </bookViews>
  <sheets>
    <sheet name="Viršelis" sheetId="1" r:id="rId1"/>
    <sheet name="60 M-p" sheetId="2" r:id="rId2"/>
    <sheet name="60 M" sheetId="3" r:id="rId3"/>
    <sheet name="300 M-p" sheetId="4" r:id="rId4"/>
    <sheet name="300 M" sheetId="5" r:id="rId5"/>
    <sheet name="600 M" sheetId="6" r:id="rId6"/>
    <sheet name="1000 M " sheetId="7" r:id="rId7"/>
    <sheet name="60bb M-p" sheetId="8" r:id="rId8"/>
    <sheet name="60 b.b M " sheetId="9" r:id="rId9"/>
    <sheet name="1000 m. sp.ej. M " sheetId="10" r:id="rId10"/>
    <sheet name="Tolis  M" sheetId="11" r:id="rId11"/>
    <sheet name="Aukštis M" sheetId="12" r:id="rId12"/>
    <sheet name="Kamuoliuk M" sheetId="13" r:id="rId13"/>
    <sheet name="Rutulys M" sheetId="14" r:id="rId14"/>
    <sheet name="60 B-p" sheetId="15" r:id="rId15"/>
    <sheet name="60 B" sheetId="16" r:id="rId16"/>
    <sheet name="300 B-p" sheetId="17" r:id="rId17"/>
    <sheet name="300 B" sheetId="18" r:id="rId18"/>
    <sheet name="600 V" sheetId="19" r:id="rId19"/>
    <sheet name="1000 B" sheetId="20" r:id="rId20"/>
    <sheet name="60 b.b B" sheetId="21" r:id="rId21"/>
    <sheet name="2000 sp.ėj." sheetId="22" r:id="rId22"/>
    <sheet name="Tolis V" sheetId="23" r:id="rId23"/>
    <sheet name="Aukštis B" sheetId="24" r:id="rId24"/>
    <sheet name="Rutulys B" sheetId="25" r:id="rId25"/>
    <sheet name="Kamuoliukas B" sheetId="26" r:id="rId26"/>
  </sheets>
  <definedNames>
    <definedName name="_xlnm.Print_Area" localSheetId="12">'Kamuoliuk M'!$A:$IV</definedName>
    <definedName name="_xlnm.Print_Area" localSheetId="22">'Tolis V'!$A:$IV</definedName>
  </definedNames>
  <calcPr fullCalcOnLoad="1"/>
</workbook>
</file>

<file path=xl/sharedStrings.xml><?xml version="1.0" encoding="utf-8"?>
<sst xmlns="http://schemas.openxmlformats.org/spreadsheetml/2006/main" count="2117" uniqueCount="489">
  <si>
    <t>Vieta</t>
  </si>
  <si>
    <t>Vardas</t>
  </si>
  <si>
    <t>Pavardė</t>
  </si>
  <si>
    <t>Gim.data</t>
  </si>
  <si>
    <t>Komanda</t>
  </si>
  <si>
    <t>Rezultatas</t>
  </si>
  <si>
    <t>Treneris</t>
  </si>
  <si>
    <t>Biržai</t>
  </si>
  <si>
    <t>Paulius</t>
  </si>
  <si>
    <t>Tadas</t>
  </si>
  <si>
    <t>/nac. kategorija/</t>
  </si>
  <si>
    <t>PASVALIO ZONA</t>
  </si>
  <si>
    <t>Pasvalys, parko stadionas</t>
  </si>
  <si>
    <t>Kęstutis MAČĖNAS</t>
  </si>
  <si>
    <t>ZONINĖS VARŽYBOS</t>
  </si>
  <si>
    <t xml:space="preserve">LIETUVOS VAIKŲ PIRMENYBIŲ </t>
  </si>
  <si>
    <t>Lietuvos vaikų pirmenybės.</t>
  </si>
  <si>
    <t>Pasvalio zona.</t>
  </si>
  <si>
    <t>Atsk.</t>
  </si>
  <si>
    <t>Deividas</t>
  </si>
  <si>
    <t>Radviliškis</t>
  </si>
  <si>
    <t>Lukas</t>
  </si>
  <si>
    <t>V. Bagamolovas</t>
  </si>
  <si>
    <t>Erika</t>
  </si>
  <si>
    <t>Pasvalys</t>
  </si>
  <si>
    <t>Greta</t>
  </si>
  <si>
    <t>60 m bėgimas mergaitėms</t>
  </si>
  <si>
    <t>Atsk</t>
  </si>
  <si>
    <t>60 m bėgimas berniukams</t>
  </si>
  <si>
    <t>Rezultatas.</t>
  </si>
  <si>
    <t>1000 m sportinis ėjimas mergaitėms</t>
  </si>
  <si>
    <t>300 m bėgimas berniukams</t>
  </si>
  <si>
    <t>300 m bėgimas mergaitėms</t>
  </si>
  <si>
    <t>600 m bėgimas mergaitėms</t>
  </si>
  <si>
    <t>600 m bėgimas berniukams</t>
  </si>
  <si>
    <t>1000 m bėgimas mergaitėms</t>
  </si>
  <si>
    <t>1000 m bėgimas berniukams</t>
  </si>
  <si>
    <t>Kamuoliuko metimas berniukams (150 g.)</t>
  </si>
  <si>
    <t>Kamuoliuko metimas mergaitėms (150 g.)</t>
  </si>
  <si>
    <t>60 m barjerinis bėgimas mergaitėms  (76,2 - 7,50)</t>
  </si>
  <si>
    <t>60 m barjerinis bėgimas berniukams  (76,2 - 7,50)</t>
  </si>
  <si>
    <t>140</t>
  </si>
  <si>
    <t>125</t>
  </si>
  <si>
    <t>120</t>
  </si>
  <si>
    <t>Šuolis į aukštį mergaitėms</t>
  </si>
  <si>
    <t>135</t>
  </si>
  <si>
    <t>115</t>
  </si>
  <si>
    <t>110</t>
  </si>
  <si>
    <t>11</t>
  </si>
  <si>
    <t>9</t>
  </si>
  <si>
    <t>8</t>
  </si>
  <si>
    <t>7</t>
  </si>
  <si>
    <t>6</t>
  </si>
  <si>
    <t>5</t>
  </si>
  <si>
    <t>4</t>
  </si>
  <si>
    <t>3</t>
  </si>
  <si>
    <t>2</t>
  </si>
  <si>
    <t>1</t>
  </si>
  <si>
    <t>130</t>
  </si>
  <si>
    <t>Atskiris</t>
  </si>
  <si>
    <t xml:space="preserve">            Bandymai</t>
  </si>
  <si>
    <t>Gim. data</t>
  </si>
  <si>
    <t>Treneriai</t>
  </si>
  <si>
    <t>I.Alejūnienė</t>
  </si>
  <si>
    <t>Lietuvos vaikų lengvosios atletikos zoninės varžybos</t>
  </si>
  <si>
    <t>Bandymai</t>
  </si>
  <si>
    <t>10</t>
  </si>
  <si>
    <t>12</t>
  </si>
  <si>
    <t xml:space="preserve">Šuolis į tolį  mergaitės </t>
  </si>
  <si>
    <t>Varžybų vyr. teisėjas</t>
  </si>
  <si>
    <t>2000 m sportinis ėjimas berniukams</t>
  </si>
  <si>
    <t xml:space="preserve">Šuolis į aukštį  berniukai </t>
  </si>
  <si>
    <t>Kamilė</t>
  </si>
  <si>
    <t>Žalneravičiūtė</t>
  </si>
  <si>
    <t>K. Mačėnas</t>
  </si>
  <si>
    <t>Karolina</t>
  </si>
  <si>
    <t>Krasauskytė</t>
  </si>
  <si>
    <t>14 val. 30 min.</t>
  </si>
  <si>
    <t>13 val. 30 min.</t>
  </si>
  <si>
    <t>12 val. 00 min.</t>
  </si>
  <si>
    <t>Čirvinskaitė</t>
  </si>
  <si>
    <t>13</t>
  </si>
  <si>
    <t>14</t>
  </si>
  <si>
    <t>15</t>
  </si>
  <si>
    <t>16</t>
  </si>
  <si>
    <t>17</t>
  </si>
  <si>
    <t>18</t>
  </si>
  <si>
    <t>19</t>
  </si>
  <si>
    <t>Šuolis į tolį  berniukai</t>
  </si>
  <si>
    <t xml:space="preserve">Rutulio stūmimas (3 kg.)  mergaitės </t>
  </si>
  <si>
    <t>Erlandas</t>
  </si>
  <si>
    <t>Anckinas</t>
  </si>
  <si>
    <t>Justas</t>
  </si>
  <si>
    <t>Matas</t>
  </si>
  <si>
    <t>Bagamolovas</t>
  </si>
  <si>
    <t>2001-05-18</t>
  </si>
  <si>
    <t>12 val. 40 min.</t>
  </si>
  <si>
    <t>Modestas</t>
  </si>
  <si>
    <t>13 val. 00 min.</t>
  </si>
  <si>
    <t xml:space="preserve">Rutulio stūmimas (3 kg.)  berniukai </t>
  </si>
  <si>
    <t>Gabrielė</t>
  </si>
  <si>
    <t>Agnė</t>
  </si>
  <si>
    <t>Šiaulių raj.</t>
  </si>
  <si>
    <t>Panevėžio raj.</t>
  </si>
  <si>
    <t>D.Daškevičienė</t>
  </si>
  <si>
    <t xml:space="preserve">   </t>
  </si>
  <si>
    <t>145</t>
  </si>
  <si>
    <t>Par.bėg. 12 val. 20 min.</t>
  </si>
  <si>
    <t>F - 13 val.20 min.</t>
  </si>
  <si>
    <t>14 val. 00 min.</t>
  </si>
  <si>
    <t>13 val. 35 min.</t>
  </si>
  <si>
    <t>13 val.00 min.</t>
  </si>
  <si>
    <t>12val. 00 min.</t>
  </si>
  <si>
    <t>11 val. 30 min.</t>
  </si>
  <si>
    <t>12 val.00 min.</t>
  </si>
  <si>
    <t>13 val. 45 min.</t>
  </si>
  <si>
    <t>14val. 30 min.</t>
  </si>
  <si>
    <t>12 val. 10 min.</t>
  </si>
  <si>
    <t xml:space="preserve">13 val. 30 min. </t>
  </si>
  <si>
    <t>Janušonis</t>
  </si>
  <si>
    <t>Arnas</t>
  </si>
  <si>
    <t>Bulkė</t>
  </si>
  <si>
    <t>Takas</t>
  </si>
  <si>
    <t>B. Laurinaitis</t>
  </si>
  <si>
    <t>150</t>
  </si>
  <si>
    <t>155</t>
  </si>
  <si>
    <t>160</t>
  </si>
  <si>
    <t>Evelina</t>
  </si>
  <si>
    <t>Pinas</t>
  </si>
  <si>
    <t>1997-02-23</t>
  </si>
  <si>
    <t>Vanagas</t>
  </si>
  <si>
    <t>G.Geležinienė</t>
  </si>
  <si>
    <t>Kornelija</t>
  </si>
  <si>
    <t>Urbonaitė</t>
  </si>
  <si>
    <t>Petravičius</t>
  </si>
  <si>
    <t>1999 05 30</t>
  </si>
  <si>
    <t>L.M.Norbutai</t>
  </si>
  <si>
    <t>Banevičiūtė</t>
  </si>
  <si>
    <t>2000 02 29</t>
  </si>
  <si>
    <t>Vilius</t>
  </si>
  <si>
    <t>Rokiškis</t>
  </si>
  <si>
    <t>Visaginas</t>
  </si>
  <si>
    <t>Jelena</t>
  </si>
  <si>
    <t>Lukjanenko</t>
  </si>
  <si>
    <t>Anžela</t>
  </si>
  <si>
    <t>Stankevič</t>
  </si>
  <si>
    <t>1998-10-02</t>
  </si>
  <si>
    <t>Limarenko</t>
  </si>
  <si>
    <t>1999-02-17</t>
  </si>
  <si>
    <t>Ksenija</t>
  </si>
  <si>
    <t>Gluchova</t>
  </si>
  <si>
    <t>1999-08-07</t>
  </si>
  <si>
    <t>K.Verkys</t>
  </si>
  <si>
    <t>R.Savickienė</t>
  </si>
  <si>
    <t>Elvita</t>
  </si>
  <si>
    <t>Jokubaitytė</t>
  </si>
  <si>
    <t>Valantinas</t>
  </si>
  <si>
    <t>A.Lukošaitis</t>
  </si>
  <si>
    <t>R.Šinkūnas</t>
  </si>
  <si>
    <t>Palaima</t>
  </si>
  <si>
    <t>Eimantas</t>
  </si>
  <si>
    <t>Austėja</t>
  </si>
  <si>
    <t>Ugnius</t>
  </si>
  <si>
    <t>Ramūnas</t>
  </si>
  <si>
    <t>Kelmė</t>
  </si>
  <si>
    <t>G. Poška</t>
  </si>
  <si>
    <t>V. Novikovas</t>
  </si>
  <si>
    <t>Donatas</t>
  </si>
  <si>
    <t>1 bėgimas iš 6</t>
  </si>
  <si>
    <t>2 bėgimas iš 6</t>
  </si>
  <si>
    <t>3 bėgimas iš 6</t>
  </si>
  <si>
    <t>4 bėgimas iš 6</t>
  </si>
  <si>
    <t>5 bėgimas iš 6</t>
  </si>
  <si>
    <t>Eil.n</t>
  </si>
  <si>
    <t>Lukas Beinoras</t>
  </si>
  <si>
    <t>6 bėgimas iš 6</t>
  </si>
  <si>
    <t>13 val. 50 min.</t>
  </si>
  <si>
    <t>13 val.20 min.</t>
  </si>
  <si>
    <t>Kėdainiai</t>
  </si>
  <si>
    <t>Miglė</t>
  </si>
  <si>
    <t>Žekonytė</t>
  </si>
  <si>
    <t>Pekštenytė</t>
  </si>
  <si>
    <t xml:space="preserve">Agnė </t>
  </si>
  <si>
    <t>Sruogytė</t>
  </si>
  <si>
    <t>Gerda</t>
  </si>
  <si>
    <t>Sadauskas</t>
  </si>
  <si>
    <t>N.Skorupskienė</t>
  </si>
  <si>
    <t>Eitvydas</t>
  </si>
  <si>
    <t>Karpavičius</t>
  </si>
  <si>
    <t>V.Armalas</t>
  </si>
  <si>
    <t>I.Steponavičienė</t>
  </si>
  <si>
    <t>R.Morkūnienė</t>
  </si>
  <si>
    <t>Šarūnas</t>
  </si>
  <si>
    <t>2010 m. gegužės 22 d.</t>
  </si>
  <si>
    <t>Par.bėg. 12 val.20 min.</t>
  </si>
  <si>
    <t>F - 13 val. 20 min.</t>
  </si>
  <si>
    <t>Rez.par.b.</t>
  </si>
  <si>
    <t>Rez.fin.</t>
  </si>
  <si>
    <t>14 val.30 min.</t>
  </si>
  <si>
    <t>2011 gegužės 21 d.</t>
  </si>
  <si>
    <t xml:space="preserve">Erikas </t>
  </si>
  <si>
    <t>Kudrauskas</t>
  </si>
  <si>
    <t xml:space="preserve">Virmantas </t>
  </si>
  <si>
    <t>Olšauskas</t>
  </si>
  <si>
    <t xml:space="preserve">Renaldas </t>
  </si>
  <si>
    <t>Štempelis</t>
  </si>
  <si>
    <t xml:space="preserve">Vaidas </t>
  </si>
  <si>
    <t>Gologoljevas</t>
  </si>
  <si>
    <t xml:space="preserve">Justas </t>
  </si>
  <si>
    <t>Skukauskas</t>
  </si>
  <si>
    <t xml:space="preserve">Dovidas </t>
  </si>
  <si>
    <t>Jurkevičius</t>
  </si>
  <si>
    <t xml:space="preserve">Tomas </t>
  </si>
  <si>
    <t>Morkūnas</t>
  </si>
  <si>
    <t>Skupas</t>
  </si>
  <si>
    <t xml:space="preserve">Martynas </t>
  </si>
  <si>
    <t>Žemkauskas</t>
  </si>
  <si>
    <t xml:space="preserve">Donata </t>
  </si>
  <si>
    <t xml:space="preserve">Sonata </t>
  </si>
  <si>
    <t>Drevinskaitė</t>
  </si>
  <si>
    <t xml:space="preserve">Gabrielė </t>
  </si>
  <si>
    <t>Kasparavičiūtė</t>
  </si>
  <si>
    <t xml:space="preserve">Egidija </t>
  </si>
  <si>
    <t xml:space="preserve">Laura </t>
  </si>
  <si>
    <t>Kiseriauskytė</t>
  </si>
  <si>
    <t xml:space="preserve">Goda </t>
  </si>
  <si>
    <t>Simonavičiūtė</t>
  </si>
  <si>
    <t xml:space="preserve">Gretė </t>
  </si>
  <si>
    <t>Lukošaitytė</t>
  </si>
  <si>
    <t xml:space="preserve">Monika </t>
  </si>
  <si>
    <t>Kaniušaitė</t>
  </si>
  <si>
    <t xml:space="preserve">Eitvidas </t>
  </si>
  <si>
    <t>Čepaitis</t>
  </si>
  <si>
    <t xml:space="preserve">Lukas </t>
  </si>
  <si>
    <t>Petraitis</t>
  </si>
  <si>
    <t>Kelmes VJSM</t>
  </si>
  <si>
    <t xml:space="preserve">Egita </t>
  </si>
  <si>
    <t>Toma</t>
  </si>
  <si>
    <t>Valinčiūtė</t>
  </si>
  <si>
    <t>1998 06 05</t>
  </si>
  <si>
    <t>Meida</t>
  </si>
  <si>
    <t>Petrauskaitė</t>
  </si>
  <si>
    <t>1999 01 11</t>
  </si>
  <si>
    <t>Kirkickis</t>
  </si>
  <si>
    <t>1998 06 12</t>
  </si>
  <si>
    <t xml:space="preserve">Deimantė </t>
  </si>
  <si>
    <t>Jagminaitė</t>
  </si>
  <si>
    <t>1998 04 01</t>
  </si>
  <si>
    <t>1998-05-27</t>
  </si>
  <si>
    <t>Guostė</t>
  </si>
  <si>
    <t>Daukšaitė</t>
  </si>
  <si>
    <t>Pavolis</t>
  </si>
  <si>
    <t>Brigita</t>
  </si>
  <si>
    <t>Pamparaitė</t>
  </si>
  <si>
    <t>Deivis</t>
  </si>
  <si>
    <t>Bikelis</t>
  </si>
  <si>
    <t xml:space="preserve">N.Skorupskienė </t>
  </si>
  <si>
    <t>Gintarė</t>
  </si>
  <si>
    <t>Geišaitė</t>
  </si>
  <si>
    <t>Neringa</t>
  </si>
  <si>
    <t>Sakalauskaitė</t>
  </si>
  <si>
    <t>Masiliūnas</t>
  </si>
  <si>
    <t>Justė</t>
  </si>
  <si>
    <t>Bilevičiūtė</t>
  </si>
  <si>
    <t>1999-03-11</t>
  </si>
  <si>
    <t>R.Kaselis</t>
  </si>
  <si>
    <t>Kavaliauskaitė</t>
  </si>
  <si>
    <t>2000-01-25</t>
  </si>
  <si>
    <t>2000-01-26</t>
  </si>
  <si>
    <t>Ernestas</t>
  </si>
  <si>
    <t>Vansevičius</t>
  </si>
  <si>
    <t>2001-08-18</t>
  </si>
  <si>
    <t>Daumantas</t>
  </si>
  <si>
    <t>Liutinskas</t>
  </si>
  <si>
    <t>Gudzikaitė</t>
  </si>
  <si>
    <t>Jarmalavičiūtė</t>
  </si>
  <si>
    <t>Leščinskaitė</t>
  </si>
  <si>
    <t>1998-07-21</t>
  </si>
  <si>
    <t>Vilamantas</t>
  </si>
  <si>
    <t>1998-06-21</t>
  </si>
  <si>
    <t xml:space="preserve">Gelmina </t>
  </si>
  <si>
    <t>Ambrazevičiūtė</t>
  </si>
  <si>
    <t>1998-07-04</t>
  </si>
  <si>
    <t>Kaveckaitė</t>
  </si>
  <si>
    <t>1998-08-11</t>
  </si>
  <si>
    <t xml:space="preserve">Arnas </t>
  </si>
  <si>
    <t>2001-06-12</t>
  </si>
  <si>
    <t>1998-09-13</t>
  </si>
  <si>
    <t>1998-03-13</t>
  </si>
  <si>
    <t>E. Žilys</t>
  </si>
  <si>
    <t>1998-05-19</t>
  </si>
  <si>
    <t>Erikas</t>
  </si>
  <si>
    <t>Gaidelionis</t>
  </si>
  <si>
    <t>1999-06-27</t>
  </si>
  <si>
    <t>Kornelijus</t>
  </si>
  <si>
    <t>Gertas</t>
  </si>
  <si>
    <t>2001</t>
  </si>
  <si>
    <t>Ridas</t>
  </si>
  <si>
    <t>Balčiūnas</t>
  </si>
  <si>
    <t>1999-02-09</t>
  </si>
  <si>
    <t>E. Suveizdis</t>
  </si>
  <si>
    <t>Simona</t>
  </si>
  <si>
    <t>Daraškevičiūtė</t>
  </si>
  <si>
    <t>Tuomaitė</t>
  </si>
  <si>
    <t>Gabija</t>
  </si>
  <si>
    <t>Žižmantaitė</t>
  </si>
  <si>
    <t xml:space="preserve">Auksė </t>
  </si>
  <si>
    <t>Bukauskaitė</t>
  </si>
  <si>
    <t>1999-01-12</t>
  </si>
  <si>
    <t xml:space="preserve">Vilniaus r. </t>
  </si>
  <si>
    <t xml:space="preserve">V. Gražys </t>
  </si>
  <si>
    <t xml:space="preserve">Viktorija </t>
  </si>
  <si>
    <t xml:space="preserve">Naruševič </t>
  </si>
  <si>
    <t xml:space="preserve">Raimondas </t>
  </si>
  <si>
    <t xml:space="preserve">Baranovski </t>
  </si>
  <si>
    <t xml:space="preserve">Jankovski </t>
  </si>
  <si>
    <t>1998-02-20</t>
  </si>
  <si>
    <t xml:space="preserve">Aurelija </t>
  </si>
  <si>
    <t xml:space="preserve">Vabalis </t>
  </si>
  <si>
    <t>1999-10-05</t>
  </si>
  <si>
    <t xml:space="preserve">Morta </t>
  </si>
  <si>
    <t xml:space="preserve">Janutėnaitė </t>
  </si>
  <si>
    <t>1998-03-23</t>
  </si>
  <si>
    <t xml:space="preserve">K. Velikianecas </t>
  </si>
  <si>
    <t xml:space="preserve">Dovydas </t>
  </si>
  <si>
    <t xml:space="preserve">Komiago </t>
  </si>
  <si>
    <t>1998-11-11</t>
  </si>
  <si>
    <t xml:space="preserve">Adriana </t>
  </si>
  <si>
    <t xml:space="preserve">Juchnevič </t>
  </si>
  <si>
    <t>1998-01-16</t>
  </si>
  <si>
    <t xml:space="preserve">Agata </t>
  </si>
  <si>
    <t xml:space="preserve">Petkevič </t>
  </si>
  <si>
    <t xml:space="preserve">Z. Zenkevičius </t>
  </si>
  <si>
    <t xml:space="preserve">Dariuš </t>
  </si>
  <si>
    <t xml:space="preserve">Dudojc </t>
  </si>
  <si>
    <t>1999-01-01</t>
  </si>
  <si>
    <t xml:space="preserve">Ernest </t>
  </si>
  <si>
    <t xml:space="preserve">Juckevič </t>
  </si>
  <si>
    <t>Giedrė</t>
  </si>
  <si>
    <t>Adamonytė</t>
  </si>
  <si>
    <t>1998-06-23</t>
  </si>
  <si>
    <t>A. Viduolis</t>
  </si>
  <si>
    <t>Reimandas</t>
  </si>
  <si>
    <t>Norkevičius</t>
  </si>
  <si>
    <t>1998-07-18</t>
  </si>
  <si>
    <t>Vaitekūnas</t>
  </si>
  <si>
    <t>1999-08-22</t>
  </si>
  <si>
    <t>Salvijus</t>
  </si>
  <si>
    <t>Jurgaitis</t>
  </si>
  <si>
    <t>1998-02-18</t>
  </si>
  <si>
    <t>Jovydas</t>
  </si>
  <si>
    <t>Valiūnas</t>
  </si>
  <si>
    <t>1998-09-18</t>
  </si>
  <si>
    <t>Oksana</t>
  </si>
  <si>
    <t>Kalinauskaitė</t>
  </si>
  <si>
    <t>1998-04-15</t>
  </si>
  <si>
    <t>V. Jukna</t>
  </si>
  <si>
    <t>Varnas</t>
  </si>
  <si>
    <t>V. Čereška</t>
  </si>
  <si>
    <t>Ermina</t>
  </si>
  <si>
    <t>Komkaitė</t>
  </si>
  <si>
    <t>1998-06-28</t>
  </si>
  <si>
    <t>Rafaelis</t>
  </si>
  <si>
    <t>Orudževas</t>
  </si>
  <si>
    <t>1998-02-05</t>
  </si>
  <si>
    <t>Margarita</t>
  </si>
  <si>
    <t>Lichodedova</t>
  </si>
  <si>
    <t>1998-05-05</t>
  </si>
  <si>
    <t>D.Makarenko</t>
  </si>
  <si>
    <t>Ana</t>
  </si>
  <si>
    <t>1998-03-15</t>
  </si>
  <si>
    <t>Natalja</t>
  </si>
  <si>
    <t>1999-10-15</t>
  </si>
  <si>
    <t xml:space="preserve">Kamilė </t>
  </si>
  <si>
    <t>Vileikytė</t>
  </si>
  <si>
    <t>Šiaulių rajonas</t>
  </si>
  <si>
    <t>Peleckas</t>
  </si>
  <si>
    <t>Vitkauskytė</t>
  </si>
  <si>
    <t>Slavinskaitė</t>
  </si>
  <si>
    <t>Kaminskaitė</t>
  </si>
  <si>
    <t>Kozlovas</t>
  </si>
  <si>
    <t>Šukytė</t>
  </si>
  <si>
    <t>Venislovas</t>
  </si>
  <si>
    <t>Juknys</t>
  </si>
  <si>
    <t>Panevėžio  raj.</t>
  </si>
  <si>
    <t>Šiauliai</t>
  </si>
  <si>
    <t>Vilniaus raj.</t>
  </si>
  <si>
    <t>1 bėg. iš 2</t>
  </si>
  <si>
    <t>2 bėg. iš 2</t>
  </si>
  <si>
    <t>Liudinskas</t>
  </si>
  <si>
    <t>Vancevičius</t>
  </si>
  <si>
    <t>Ignas</t>
  </si>
  <si>
    <t>Mėjeris</t>
  </si>
  <si>
    <t>Semenikovaitė</t>
  </si>
  <si>
    <t>Jonkutė</t>
  </si>
  <si>
    <t>Joniškis</t>
  </si>
  <si>
    <t>E.Keršys</t>
  </si>
  <si>
    <t>Galkauskaitė</t>
  </si>
  <si>
    <t>Padomčiukaitė</t>
  </si>
  <si>
    <t>Lukšaitė</t>
  </si>
  <si>
    <t>Gelažius</t>
  </si>
  <si>
    <t>Ričardas</t>
  </si>
  <si>
    <t>Budrys</t>
  </si>
  <si>
    <t>Žilvinas</t>
  </si>
  <si>
    <t>Balsys</t>
  </si>
  <si>
    <t>Darius</t>
  </si>
  <si>
    <t>Penkauskas</t>
  </si>
  <si>
    <t>1998-06-27</t>
  </si>
  <si>
    <t>V.Butautienė</t>
  </si>
  <si>
    <t>Pilipūnas</t>
  </si>
  <si>
    <t>1999--07-10</t>
  </si>
  <si>
    <t>Butkus</t>
  </si>
  <si>
    <t>Arminas</t>
  </si>
  <si>
    <t>Poliakas</t>
  </si>
  <si>
    <t>Tomas</t>
  </si>
  <si>
    <t>Misius</t>
  </si>
  <si>
    <t>Anilionytė</t>
  </si>
  <si>
    <t>1998-06-30</t>
  </si>
  <si>
    <t>Kotryna</t>
  </si>
  <si>
    <t>Ugnė</t>
  </si>
  <si>
    <t>Stonytė</t>
  </si>
  <si>
    <t>Anisimovaitė</t>
  </si>
  <si>
    <t>Apeikytė</t>
  </si>
  <si>
    <t>Diana</t>
  </si>
  <si>
    <t>Pupinytė</t>
  </si>
  <si>
    <t>Vilmantas</t>
  </si>
  <si>
    <t>V.Bagamolovas</t>
  </si>
  <si>
    <t>Dovilė</t>
  </si>
  <si>
    <t>Čeputytė</t>
  </si>
  <si>
    <t>8 bėgimas iš 8</t>
  </si>
  <si>
    <t>7 bėgimas iš 8</t>
  </si>
  <si>
    <t>6 bėgimas iš 8</t>
  </si>
  <si>
    <t>5 bėgimas iš  8</t>
  </si>
  <si>
    <t>4 bėgimas iš 8</t>
  </si>
  <si>
    <t>3 bėgimas iš 8</t>
  </si>
  <si>
    <t>2 bėgimas iš 8</t>
  </si>
  <si>
    <t>1 bėgimas iš 8</t>
  </si>
  <si>
    <t>6 bėgimas iš  6</t>
  </si>
  <si>
    <t>5 bėgimas iš  6</t>
  </si>
  <si>
    <t>Зфымфдны</t>
  </si>
  <si>
    <t>ЛюЬфсутфы</t>
  </si>
  <si>
    <t>R.Morkuniene</t>
  </si>
  <si>
    <t>Agne</t>
  </si>
  <si>
    <t>Seminikonaite</t>
  </si>
  <si>
    <t>Baniulyte</t>
  </si>
  <si>
    <t xml:space="preserve">Evelina </t>
  </si>
  <si>
    <t>Kedainiai</t>
  </si>
  <si>
    <t>I.Steponaviciene</t>
  </si>
  <si>
    <t>DNS</t>
  </si>
  <si>
    <t>dns</t>
  </si>
  <si>
    <t>Mejeris</t>
  </si>
  <si>
    <t>Pupinyte</t>
  </si>
  <si>
    <t>Joniskis</t>
  </si>
  <si>
    <t>V,Butautiene</t>
  </si>
  <si>
    <t>Dainius</t>
  </si>
  <si>
    <t>Vilutis</t>
  </si>
  <si>
    <t>Panevezio raj.</t>
  </si>
  <si>
    <t>D.Daskeviciene</t>
  </si>
  <si>
    <t>Mindaugas</t>
  </si>
  <si>
    <t>Juknevicius</t>
  </si>
  <si>
    <t>vieta</t>
  </si>
  <si>
    <t>K.Mačėnas</t>
  </si>
  <si>
    <t>Varžybų vyr. Sekretorius</t>
  </si>
  <si>
    <t>III A</t>
  </si>
  <si>
    <t>I JA</t>
  </si>
  <si>
    <t>1 bėgimas iš 4</t>
  </si>
  <si>
    <t>2 bėgimas iš 4</t>
  </si>
  <si>
    <t>3 bėgimas iš 4</t>
  </si>
  <si>
    <t>4 bėgimas iš 4</t>
  </si>
  <si>
    <t>Juknevičus</t>
  </si>
  <si>
    <t>E.Suveizdis</t>
  </si>
  <si>
    <t>b/k</t>
  </si>
  <si>
    <t>10:42</t>
  </si>
  <si>
    <t>14:34</t>
  </si>
  <si>
    <t>x</t>
  </si>
  <si>
    <t>3,70</t>
  </si>
  <si>
    <t>3,53</t>
  </si>
  <si>
    <t>Baniulytė</t>
  </si>
  <si>
    <t>148</t>
  </si>
  <si>
    <t>o</t>
  </si>
  <si>
    <t>4,75</t>
  </si>
  <si>
    <t>4,55</t>
  </si>
  <si>
    <t>3,98</t>
  </si>
  <si>
    <t>4,40</t>
  </si>
  <si>
    <t>4,30</t>
  </si>
  <si>
    <t>3,73</t>
  </si>
  <si>
    <t>Dariuš</t>
  </si>
  <si>
    <t>8,51</t>
  </si>
  <si>
    <t>2 b/k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</si>
</sst>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yyyy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"/>
    <numFmt numFmtId="171" formatCode="yy/mm/dd"/>
    <numFmt numFmtId="172" formatCode="0.00000"/>
    <numFmt numFmtId="173" formatCode="0.000000"/>
    <numFmt numFmtId="174" formatCode="0.0000000"/>
    <numFmt numFmtId="175" formatCode="0.00;[Red]0.00"/>
    <numFmt numFmtId="176" formatCode="0.00_ ;\-0.00\ "/>
    <numFmt numFmtId="177" formatCode="#,##0&quot;р.&quot;;\-#,##0&quot;р.&quot;"/>
    <numFmt numFmtId="178" formatCode="#,##0&quot;р.&quot;;[Red]\-#,##0&quot;р.&quot;"/>
    <numFmt numFmtId="179" formatCode="#,##0.00&quot;р.&quot;;\-#,##0.00&quot;р.&quot;"/>
    <numFmt numFmtId="180" formatCode="#,##0.00&quot;р.&quot;;[Red]\-#,##0.00&quot;р.&quot;"/>
    <numFmt numFmtId="181" formatCode="_-* #,##0&quot;р.&quot;_-;\-* #,##0&quot;р.&quot;_-;_-* &quot;-&quot;&quot;р.&quot;_-;_-@_-"/>
    <numFmt numFmtId="182" formatCode="_-* #,##0_р_._-;\-* #,##0_р_._-;_-* &quot;-&quot;_р_._-;_-@_-"/>
    <numFmt numFmtId="183" formatCode="_-* #,##0.00&quot;р.&quot;_-;\-* #,##0.00&quot;р.&quot;_-;_-* &quot;-&quot;??&quot;р.&quot;_-;_-@_-"/>
    <numFmt numFmtId="184" formatCode="_-* #,##0.00_р_._-;\-* #,##0.00_р_._-;_-* &quot;-&quot;??_р_._-;_-@_-"/>
    <numFmt numFmtId="185" formatCode="[$€-2]\ #,##0.00_);[Red]\([$€-2]\ #,##0.00\)"/>
    <numFmt numFmtId="186" formatCode="yyyy\-mm\-dd;@"/>
    <numFmt numFmtId="187" formatCode="m:ss.00"/>
    <numFmt numFmtId="188" formatCode="mm:ss.00"/>
    <numFmt numFmtId="189" formatCode="[$-427]yyyy\ &quot;m.&quot;\ mmmm\ d\ &quot;d.&quot;"/>
    <numFmt numFmtId="190" formatCode="[$-F400]h:mm:ss\ AM/PM"/>
    <numFmt numFmtId="191" formatCode="hh:mm:ss;@"/>
    <numFmt numFmtId="192" formatCode="0;[Red]0"/>
    <numFmt numFmtId="193" formatCode="hh:mm;@"/>
  </numFmts>
  <fonts count="57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</cellStyleXfs>
  <cellXfs count="41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9" fontId="7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7" fillId="0" borderId="18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9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0" fontId="7" fillId="33" borderId="0" xfId="0" applyFont="1" applyFill="1" applyBorder="1" applyAlignment="1">
      <alignment/>
    </xf>
    <xf numFmtId="0" fontId="16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49" fontId="7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left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left"/>
    </xf>
    <xf numFmtId="49" fontId="3" fillId="33" borderId="22" xfId="0" applyNumberFormat="1" applyFont="1" applyFill="1" applyBorder="1" applyAlignment="1">
      <alignment horizontal="left"/>
    </xf>
    <xf numFmtId="0" fontId="3" fillId="33" borderId="22" xfId="0" applyFont="1" applyFill="1" applyBorder="1" applyAlignment="1">
      <alignment/>
    </xf>
    <xf numFmtId="0" fontId="3" fillId="33" borderId="25" xfId="0" applyNumberFormat="1" applyFon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17" fillId="33" borderId="0" xfId="0" applyNumberFormat="1" applyFont="1" applyFill="1" applyAlignment="1">
      <alignment/>
    </xf>
    <xf numFmtId="49" fontId="7" fillId="33" borderId="26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49" fontId="7" fillId="33" borderId="28" xfId="0" applyNumberFormat="1" applyFont="1" applyFill="1" applyBorder="1" applyAlignment="1">
      <alignment horizontal="center"/>
    </xf>
    <xf numFmtId="0" fontId="14" fillId="33" borderId="22" xfId="0" applyFont="1" applyFill="1" applyBorder="1" applyAlignment="1">
      <alignment horizontal="left"/>
    </xf>
    <xf numFmtId="0" fontId="14" fillId="33" borderId="23" xfId="0" applyFont="1" applyFill="1" applyBorder="1" applyAlignment="1">
      <alignment horizontal="right"/>
    </xf>
    <xf numFmtId="0" fontId="14" fillId="33" borderId="29" xfId="0" applyFont="1" applyFill="1" applyBorder="1" applyAlignment="1">
      <alignment/>
    </xf>
    <xf numFmtId="0" fontId="14" fillId="33" borderId="22" xfId="0" applyFont="1" applyFill="1" applyBorder="1" applyAlignment="1">
      <alignment horizontal="center"/>
    </xf>
    <xf numFmtId="49" fontId="14" fillId="33" borderId="23" xfId="0" applyNumberFormat="1" applyFont="1" applyFill="1" applyBorder="1" applyAlignment="1">
      <alignment/>
    </xf>
    <xf numFmtId="49" fontId="14" fillId="33" borderId="22" xfId="0" applyNumberFormat="1" applyFont="1" applyFill="1" applyBorder="1" applyAlignment="1">
      <alignment horizontal="center"/>
    </xf>
    <xf numFmtId="49" fontId="14" fillId="33" borderId="29" xfId="0" applyNumberFormat="1" applyFont="1" applyFill="1" applyBorder="1" applyAlignment="1">
      <alignment horizontal="center"/>
    </xf>
    <xf numFmtId="49" fontId="18" fillId="33" borderId="21" xfId="0" applyNumberFormat="1" applyFont="1" applyFill="1" applyBorder="1" applyAlignment="1">
      <alignment horizontal="center"/>
    </xf>
    <xf numFmtId="2" fontId="3" fillId="33" borderId="25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186" fontId="7" fillId="33" borderId="0" xfId="0" applyNumberFormat="1" applyFont="1" applyFill="1" applyAlignment="1">
      <alignment horizontal="center"/>
    </xf>
    <xf numFmtId="186" fontId="3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/>
    </xf>
    <xf numFmtId="186" fontId="7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23" xfId="0" applyFont="1" applyFill="1" applyBorder="1" applyAlignment="1">
      <alignment horizontal="right"/>
    </xf>
    <xf numFmtId="0" fontId="3" fillId="33" borderId="29" xfId="0" applyFont="1" applyFill="1" applyBorder="1" applyAlignment="1">
      <alignment horizontal="left"/>
    </xf>
    <xf numFmtId="186" fontId="6" fillId="33" borderId="22" xfId="0" applyNumberFormat="1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186" fontId="0" fillId="0" borderId="0" xfId="0" applyNumberFormat="1" applyAlignment="1">
      <alignment/>
    </xf>
    <xf numFmtId="49" fontId="7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49" fontId="18" fillId="33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186" fontId="5" fillId="0" borderId="15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7" fillId="0" borderId="3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21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86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49" fontId="21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5" fillId="0" borderId="15" xfId="0" applyFont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49" fontId="1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0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165" fontId="9" fillId="0" borderId="0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186" fontId="5" fillId="0" borderId="3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86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16" xfId="0" applyFont="1" applyBorder="1" applyAlignment="1">
      <alignment horizontal="left" vertic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shrinkToFit="1"/>
    </xf>
    <xf numFmtId="49" fontId="7" fillId="33" borderId="22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5" fillId="0" borderId="33" xfId="0" applyFont="1" applyBorder="1" applyAlignment="1">
      <alignment horizontal="left" vertical="center"/>
    </xf>
    <xf numFmtId="47" fontId="3" fillId="0" borderId="0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left"/>
    </xf>
    <xf numFmtId="49" fontId="6" fillId="0" borderId="36" xfId="0" applyNumberFormat="1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7" fillId="0" borderId="38" xfId="0" applyFont="1" applyBorder="1" applyAlignment="1">
      <alignment horizontal="right"/>
    </xf>
    <xf numFmtId="0" fontId="3" fillId="0" borderId="39" xfId="0" applyFont="1" applyBorder="1" applyAlignment="1">
      <alignment horizontal="left"/>
    </xf>
    <xf numFmtId="49" fontId="5" fillId="0" borderId="33" xfId="0" applyNumberFormat="1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49" fontId="7" fillId="0" borderId="33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7" fillId="0" borderId="32" xfId="0" applyFont="1" applyBorder="1" applyAlignment="1">
      <alignment/>
    </xf>
    <xf numFmtId="0" fontId="3" fillId="0" borderId="32" xfId="0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49" fontId="7" fillId="0" borderId="32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32" xfId="0" applyFont="1" applyBorder="1" applyAlignment="1">
      <alignment horizontal="right"/>
    </xf>
    <xf numFmtId="0" fontId="14" fillId="33" borderId="22" xfId="0" applyFont="1" applyFill="1" applyBorder="1" applyAlignment="1">
      <alignment horizontal="left" shrinkToFit="1"/>
    </xf>
    <xf numFmtId="0" fontId="7" fillId="33" borderId="22" xfId="0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0" fontId="7" fillId="0" borderId="15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7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186" fontId="5" fillId="0" borderId="15" xfId="0" applyNumberFormat="1" applyFont="1" applyFill="1" applyBorder="1" applyAlignment="1">
      <alignment horizontal="left"/>
    </xf>
    <xf numFmtId="186" fontId="5" fillId="0" borderId="15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right"/>
    </xf>
    <xf numFmtId="0" fontId="20" fillId="0" borderId="16" xfId="63" applyFont="1" applyFill="1" applyBorder="1" applyAlignment="1">
      <alignment horizontal="right"/>
      <protection/>
    </xf>
    <xf numFmtId="0" fontId="8" fillId="0" borderId="17" xfId="63" applyFont="1" applyFill="1" applyBorder="1" applyAlignment="1">
      <alignment horizontal="left"/>
      <protection/>
    </xf>
    <xf numFmtId="0" fontId="3" fillId="33" borderId="21" xfId="0" applyNumberFormat="1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49" fontId="14" fillId="33" borderId="30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41" xfId="0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186" fontId="7" fillId="0" borderId="15" xfId="0" applyNumberFormat="1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47" fontId="7" fillId="0" borderId="15" xfId="0" applyNumberFormat="1" applyFont="1" applyFill="1" applyBorder="1" applyAlignment="1">
      <alignment horizontal="right"/>
    </xf>
    <xf numFmtId="47" fontId="7" fillId="0" borderId="15" xfId="0" applyNumberFormat="1" applyFont="1" applyFill="1" applyBorder="1" applyAlignment="1">
      <alignment horizontal="right" vertical="center"/>
    </xf>
    <xf numFmtId="47" fontId="7" fillId="0" borderId="15" xfId="0" applyNumberFormat="1" applyFont="1" applyBorder="1" applyAlignment="1">
      <alignment horizontal="right" vertical="center"/>
    </xf>
    <xf numFmtId="0" fontId="3" fillId="33" borderId="42" xfId="0" applyFont="1" applyFill="1" applyBorder="1" applyAlignment="1">
      <alignment/>
    </xf>
    <xf numFmtId="165" fontId="6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5" fontId="15" fillId="0" borderId="0" xfId="0" applyNumberFormat="1" applyFont="1" applyFill="1" applyBorder="1" applyAlignment="1">
      <alignment horizontal="right"/>
    </xf>
    <xf numFmtId="165" fontId="7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5" fontId="6" fillId="0" borderId="13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7" fillId="0" borderId="0" xfId="0" applyFont="1" applyFill="1" applyAlignment="1">
      <alignment/>
    </xf>
    <xf numFmtId="165" fontId="7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65" fontId="7" fillId="0" borderId="1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165" fontId="3" fillId="0" borderId="15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/>
    </xf>
    <xf numFmtId="186" fontId="5" fillId="0" borderId="15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 shrinkToFit="1"/>
    </xf>
    <xf numFmtId="0" fontId="3" fillId="0" borderId="17" xfId="0" applyFont="1" applyBorder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186" fontId="5" fillId="0" borderId="15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165" fontId="3" fillId="0" borderId="0" xfId="0" applyNumberFormat="1" applyFont="1" applyFill="1" applyAlignment="1">
      <alignment horizontal="center"/>
    </xf>
    <xf numFmtId="49" fontId="7" fillId="0" borderId="15" xfId="0" applyNumberFormat="1" applyFont="1" applyBorder="1" applyAlignment="1">
      <alignment horizontal="left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186" fontId="5" fillId="0" borderId="0" xfId="0" applyNumberFormat="1" applyFont="1" applyBorder="1" applyAlignment="1">
      <alignment horizontal="left"/>
    </xf>
    <xf numFmtId="2" fontId="3" fillId="33" borderId="21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7" fontId="5" fillId="0" borderId="15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20" fillId="0" borderId="0" xfId="63" applyFont="1" applyFill="1" applyBorder="1" applyAlignment="1">
      <alignment horizontal="right"/>
      <protection/>
    </xf>
    <xf numFmtId="0" fontId="8" fillId="0" borderId="0" xfId="63" applyFont="1" applyFill="1" applyBorder="1" applyAlignment="1">
      <alignment horizontal="left"/>
      <protection/>
    </xf>
    <xf numFmtId="186" fontId="5" fillId="0" borderId="0" xfId="0" applyNumberFormat="1" applyFont="1" applyFill="1" applyBorder="1" applyAlignment="1">
      <alignment horizontal="left"/>
    </xf>
    <xf numFmtId="186" fontId="5" fillId="0" borderId="33" xfId="0" applyNumberFormat="1" applyFont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 vertical="center"/>
    </xf>
    <xf numFmtId="0" fontId="20" fillId="0" borderId="32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32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/>
    </xf>
    <xf numFmtId="47" fontId="5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47" fontId="7" fillId="0" borderId="0" xfId="0" applyNumberFormat="1" applyFont="1" applyFill="1" applyBorder="1" applyAlignment="1">
      <alignment horizontal="right" vertical="center"/>
    </xf>
    <xf numFmtId="186" fontId="5" fillId="0" borderId="32" xfId="0" applyNumberFormat="1" applyFont="1" applyFill="1" applyBorder="1" applyAlignment="1">
      <alignment horizontal="center" vertical="center"/>
    </xf>
    <xf numFmtId="47" fontId="7" fillId="0" borderId="32" xfId="0" applyNumberFormat="1" applyFont="1" applyFill="1" applyBorder="1" applyAlignment="1">
      <alignment horizontal="right" vertical="center"/>
    </xf>
    <xf numFmtId="0" fontId="7" fillId="0" borderId="32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left"/>
    </xf>
    <xf numFmtId="186" fontId="5" fillId="0" borderId="33" xfId="0" applyNumberFormat="1" applyFont="1" applyFill="1" applyBorder="1" applyAlignment="1">
      <alignment horizontal="left"/>
    </xf>
    <xf numFmtId="0" fontId="5" fillId="0" borderId="33" xfId="0" applyFont="1" applyBorder="1" applyAlignment="1">
      <alignment horizontal="left" shrinkToFit="1"/>
    </xf>
    <xf numFmtId="47" fontId="3" fillId="0" borderId="0" xfId="0" applyNumberFormat="1" applyFont="1" applyFill="1" applyBorder="1" applyAlignment="1">
      <alignment horizontal="right"/>
    </xf>
    <xf numFmtId="0" fontId="7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left" vertical="center"/>
    </xf>
    <xf numFmtId="186" fontId="5" fillId="0" borderId="33" xfId="0" applyNumberFormat="1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86" fontId="5" fillId="0" borderId="32" xfId="0" applyNumberFormat="1" applyFont="1" applyBorder="1" applyAlignment="1">
      <alignment horizontal="left"/>
    </xf>
    <xf numFmtId="0" fontId="7" fillId="0" borderId="32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5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/>
    </xf>
    <xf numFmtId="165" fontId="7" fillId="0" borderId="33" xfId="0" applyNumberFormat="1" applyFont="1" applyBorder="1" applyAlignment="1">
      <alignment horizontal="center"/>
    </xf>
    <xf numFmtId="47" fontId="7" fillId="0" borderId="15" xfId="0" applyNumberFormat="1" applyFont="1" applyBorder="1" applyAlignment="1">
      <alignment horizontal="center"/>
    </xf>
    <xf numFmtId="47" fontId="7" fillId="0" borderId="33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0" fillId="0" borderId="21" xfId="0" applyBorder="1" applyAlignment="1">
      <alignment horizontal="center"/>
    </xf>
    <xf numFmtId="47" fontId="17" fillId="0" borderId="15" xfId="0" applyNumberFormat="1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2" fontId="7" fillId="0" borderId="15" xfId="0" applyNumberFormat="1" applyFont="1" applyBorder="1" applyAlignment="1">
      <alignment horizontal="left"/>
    </xf>
    <xf numFmtId="20" fontId="7" fillId="0" borderId="15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/>
    </xf>
    <xf numFmtId="165" fontId="7" fillId="0" borderId="15" xfId="0" applyNumberFormat="1" applyFont="1" applyBorder="1" applyAlignment="1">
      <alignment horizontal="left"/>
    </xf>
    <xf numFmtId="49" fontId="7" fillId="33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186" fontId="5" fillId="0" borderId="15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2" fontId="7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7" fillId="33" borderId="0" xfId="0" applyNumberFormat="1" applyFont="1" applyFill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186" fontId="15" fillId="0" borderId="0" xfId="0" applyNumberFormat="1" applyFont="1" applyBorder="1" applyAlignment="1">
      <alignment horizontal="center"/>
    </xf>
    <xf numFmtId="0" fontId="3" fillId="33" borderId="30" xfId="0" applyFont="1" applyFill="1" applyBorder="1" applyAlignment="1">
      <alignment horizontal="center" shrinkToFit="1"/>
    </xf>
    <xf numFmtId="0" fontId="3" fillId="33" borderId="30" xfId="0" applyFont="1" applyFill="1" applyBorder="1" applyAlignment="1">
      <alignment/>
    </xf>
    <xf numFmtId="49" fontId="7" fillId="33" borderId="43" xfId="0" applyNumberFormat="1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49" fontId="7" fillId="33" borderId="43" xfId="0" applyNumberFormat="1" applyFont="1" applyFill="1" applyBorder="1" applyAlignment="1">
      <alignment horizontal="center"/>
    </xf>
    <xf numFmtId="49" fontId="7" fillId="33" borderId="44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49" fontId="14" fillId="33" borderId="28" xfId="0" applyNumberFormat="1" applyFont="1" applyFill="1" applyBorder="1" applyAlignment="1">
      <alignment horizontal="center"/>
    </xf>
    <xf numFmtId="2" fontId="5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shrinkToFit="1"/>
    </xf>
    <xf numFmtId="49" fontId="7" fillId="33" borderId="26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center"/>
    </xf>
    <xf numFmtId="49" fontId="7" fillId="33" borderId="28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12</xdr:row>
      <xdr:rowOff>152400</xdr:rowOff>
    </xdr:from>
    <xdr:to>
      <xdr:col>13</xdr:col>
      <xdr:colOff>9525</xdr:colOff>
      <xdr:row>20</xdr:row>
      <xdr:rowOff>276225</xdr:rowOff>
    </xdr:to>
    <xdr:pic>
      <xdr:nvPicPr>
        <xdr:cNvPr id="1" name="Picture 1" descr="TCF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314575"/>
          <a:ext cx="13335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zoomScalePageLayoutView="0" workbookViewId="0" topLeftCell="A29">
      <selection activeCell="I32" sqref="I32"/>
    </sheetView>
  </sheetViews>
  <sheetFormatPr defaultColWidth="9.140625" defaultRowHeight="12.75"/>
  <cols>
    <col min="1" max="1" width="4.421875" style="10" customWidth="1"/>
    <col min="2" max="2" width="0.5625" style="10" customWidth="1"/>
    <col min="3" max="3" width="3.7109375" style="10" customWidth="1"/>
    <col min="4" max="25" width="5.7109375" style="10" customWidth="1"/>
    <col min="26" max="26" width="9.00390625" style="10" customWidth="1"/>
    <col min="27" max="41" width="5.7109375" style="10" customWidth="1"/>
    <col min="42" max="16384" width="9.140625" style="10" customWidth="1"/>
  </cols>
  <sheetData>
    <row r="1" ht="12.75">
      <c r="B1" s="58"/>
    </row>
    <row r="2" ht="12.75">
      <c r="B2" s="58"/>
    </row>
    <row r="3" ht="7.5" customHeight="1">
      <c r="B3" s="58"/>
    </row>
    <row r="4" spans="2:4" ht="15.75">
      <c r="B4" s="58"/>
      <c r="D4" s="11"/>
    </row>
    <row r="5" ht="12.75">
      <c r="B5" s="58"/>
    </row>
    <row r="6" spans="2:5" ht="22.5">
      <c r="B6" s="58"/>
      <c r="E6" s="59" t="s">
        <v>15</v>
      </c>
    </row>
    <row r="7" ht="12.75">
      <c r="B7" s="58"/>
    </row>
    <row r="8" spans="2:6" ht="22.5">
      <c r="B8" s="58"/>
      <c r="F8" s="59" t="s">
        <v>14</v>
      </c>
    </row>
    <row r="9" ht="12.75">
      <c r="B9" s="58"/>
    </row>
    <row r="10" ht="12.75">
      <c r="B10" s="58"/>
    </row>
    <row r="11" ht="12.75">
      <c r="B11" s="58"/>
    </row>
    <row r="12" ht="12.75">
      <c r="B12" s="58"/>
    </row>
    <row r="13" ht="12.75">
      <c r="B13" s="58"/>
    </row>
    <row r="14" ht="12.75">
      <c r="B14" s="58"/>
    </row>
    <row r="15" ht="12.75">
      <c r="B15" s="58"/>
    </row>
    <row r="16" ht="12.75">
      <c r="B16" s="58"/>
    </row>
    <row r="17" ht="12.75">
      <c r="B17" s="58"/>
    </row>
    <row r="18" ht="12.75">
      <c r="B18" s="58"/>
    </row>
    <row r="19" spans="2:4" ht="22.5">
      <c r="B19" s="58"/>
      <c r="D19" s="59" t="s">
        <v>11</v>
      </c>
    </row>
    <row r="20" ht="12.75">
      <c r="B20" s="58"/>
    </row>
    <row r="21" spans="2:4" ht="22.5">
      <c r="B21" s="58"/>
      <c r="D21" s="59"/>
    </row>
    <row r="22" spans="2:4" ht="17.25" customHeight="1">
      <c r="B22" s="58"/>
      <c r="D22" s="60"/>
    </row>
    <row r="23" ht="4.5" customHeight="1">
      <c r="B23" s="58"/>
    </row>
    <row r="24" spans="1:15" ht="3" customHeight="1">
      <c r="A24" s="61"/>
      <c r="B24" s="38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ht="4.5" customHeight="1">
      <c r="B25" s="58"/>
    </row>
    <row r="26" spans="2:4" ht="20.25">
      <c r="B26" s="58"/>
      <c r="D26" s="62"/>
    </row>
    <row r="27" ht="12.75">
      <c r="B27" s="58"/>
    </row>
    <row r="28" ht="12.75">
      <c r="B28" s="58"/>
    </row>
    <row r="29" ht="12.75">
      <c r="B29" s="58"/>
    </row>
    <row r="30" spans="2:4" ht="27">
      <c r="B30" s="58"/>
      <c r="D30" s="63"/>
    </row>
    <row r="31" ht="12.75">
      <c r="B31" s="58"/>
    </row>
    <row r="32" ht="12.75">
      <c r="B32" s="58"/>
    </row>
    <row r="33" ht="12.75">
      <c r="B33" s="58"/>
    </row>
    <row r="34" ht="12.75">
      <c r="B34" s="58"/>
    </row>
    <row r="35" ht="12.75">
      <c r="B35" s="58"/>
    </row>
    <row r="36" ht="12.75">
      <c r="B36" s="58"/>
    </row>
    <row r="37" ht="12.75">
      <c r="B37" s="58"/>
    </row>
    <row r="38" ht="12.75">
      <c r="B38" s="58"/>
    </row>
    <row r="39" ht="12.75">
      <c r="B39" s="58"/>
    </row>
    <row r="40" ht="12.75">
      <c r="B40" s="58"/>
    </row>
    <row r="41" ht="12.75">
      <c r="B41" s="58"/>
    </row>
    <row r="42" spans="2:4" ht="15.75">
      <c r="B42" s="58"/>
      <c r="D42" s="57" t="s">
        <v>199</v>
      </c>
    </row>
    <row r="43" spans="1:9" ht="6.75" customHeight="1">
      <c r="A43" s="64"/>
      <c r="B43" s="65"/>
      <c r="C43" s="64"/>
      <c r="D43" s="64"/>
      <c r="E43" s="64"/>
      <c r="F43" s="64"/>
      <c r="G43" s="64"/>
      <c r="H43" s="64"/>
      <c r="I43" s="64"/>
    </row>
    <row r="44" ht="6.75" customHeight="1">
      <c r="B44" s="58"/>
    </row>
    <row r="45" spans="2:4" ht="15.75">
      <c r="B45" s="58"/>
      <c r="D45" s="11" t="s">
        <v>12</v>
      </c>
    </row>
    <row r="46" ht="12.75">
      <c r="B46" s="58"/>
    </row>
    <row r="47" ht="12.75">
      <c r="B47" s="58"/>
    </row>
    <row r="48" ht="12.75">
      <c r="B48" s="58"/>
    </row>
    <row r="49" spans="2:12" ht="12.75">
      <c r="B49" s="58"/>
      <c r="E49" s="10" t="s">
        <v>69</v>
      </c>
      <c r="L49" s="10" t="s">
        <v>13</v>
      </c>
    </row>
    <row r="50" spans="2:14" ht="12.75">
      <c r="B50" s="58"/>
      <c r="N50" s="8" t="s">
        <v>10</v>
      </c>
    </row>
    <row r="51" ht="12.75">
      <c r="B51" s="58"/>
    </row>
    <row r="52" spans="2:12" ht="12.75">
      <c r="B52" s="58"/>
      <c r="E52" s="10" t="s">
        <v>462</v>
      </c>
      <c r="L52" s="10" t="s">
        <v>174</v>
      </c>
    </row>
    <row r="53" spans="2:14" ht="12.75">
      <c r="B53" s="58"/>
      <c r="N53" s="8"/>
    </row>
    <row r="54" ht="12.75">
      <c r="N54" s="8"/>
    </row>
  </sheetData>
  <sheetProtection/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H15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5.421875" style="0" customWidth="1"/>
    <col min="3" max="3" width="15.8515625" style="0" bestFit="1" customWidth="1"/>
    <col min="5" max="5" width="10.00390625" style="0" bestFit="1" customWidth="1"/>
    <col min="6" max="6" width="18.140625" style="0" bestFit="1" customWidth="1"/>
  </cols>
  <sheetData>
    <row r="1" spans="1:7" ht="12.75">
      <c r="A1" s="46" t="s">
        <v>16</v>
      </c>
      <c r="B1" s="46"/>
      <c r="C1" s="46"/>
      <c r="D1" s="47"/>
      <c r="E1" s="41"/>
      <c r="F1" s="66" t="s">
        <v>199</v>
      </c>
      <c r="G1" s="54"/>
    </row>
    <row r="2" spans="1:7" ht="12.75">
      <c r="A2" s="46" t="s">
        <v>17</v>
      </c>
      <c r="B2" s="46"/>
      <c r="C2" s="46"/>
      <c r="D2" s="47"/>
      <c r="E2" s="41"/>
      <c r="F2" s="67" t="s">
        <v>12</v>
      </c>
      <c r="G2" s="54"/>
    </row>
    <row r="3" spans="1:8" ht="12.75">
      <c r="A3" s="8"/>
      <c r="B3" s="8"/>
      <c r="C3" s="1"/>
      <c r="D3" s="2"/>
      <c r="E3" s="3"/>
      <c r="F3" s="7"/>
      <c r="G3" s="4"/>
      <c r="H3" s="9"/>
    </row>
    <row r="4" spans="1:8" ht="15.75">
      <c r="A4" s="10"/>
      <c r="B4" s="11"/>
      <c r="C4" s="10"/>
      <c r="D4" s="12"/>
      <c r="E4" s="13"/>
      <c r="F4" s="10"/>
      <c r="G4" s="14"/>
      <c r="H4" s="5"/>
    </row>
    <row r="5" spans="1:8" ht="15.75">
      <c r="A5" s="10"/>
      <c r="B5" s="11" t="s">
        <v>30</v>
      </c>
      <c r="C5" s="1"/>
      <c r="D5" s="2"/>
      <c r="E5" s="2"/>
      <c r="F5" s="2" t="s">
        <v>113</v>
      </c>
      <c r="G5" s="14"/>
      <c r="H5" s="5"/>
    </row>
    <row r="6" spans="1:8" ht="12.75">
      <c r="A6" s="15"/>
      <c r="B6" s="16"/>
      <c r="C6" s="17"/>
      <c r="D6" s="18"/>
      <c r="E6" s="19"/>
      <c r="F6" s="19"/>
      <c r="G6" s="20"/>
      <c r="H6" s="20"/>
    </row>
    <row r="7" spans="1:8" ht="12.75">
      <c r="A7" s="10"/>
      <c r="B7" s="21"/>
      <c r="C7" s="21"/>
      <c r="D7" s="22"/>
      <c r="E7" s="21"/>
      <c r="F7" s="10"/>
      <c r="G7" s="23"/>
      <c r="H7" s="23"/>
    </row>
    <row r="8" spans="1:8" ht="13.5" thickBot="1">
      <c r="A8" s="15"/>
      <c r="B8" s="16"/>
      <c r="C8" s="17"/>
      <c r="D8" s="18"/>
      <c r="E8" s="19"/>
      <c r="F8" s="19"/>
      <c r="G8" s="20"/>
      <c r="H8" s="20"/>
    </row>
    <row r="9" spans="1:8" ht="13.5" thickBot="1">
      <c r="A9" s="24" t="s">
        <v>0</v>
      </c>
      <c r="B9" s="25" t="s">
        <v>1</v>
      </c>
      <c r="C9" s="26" t="s">
        <v>2</v>
      </c>
      <c r="D9" s="27" t="s">
        <v>3</v>
      </c>
      <c r="E9" s="28" t="s">
        <v>4</v>
      </c>
      <c r="F9" s="31" t="s">
        <v>6</v>
      </c>
      <c r="G9" s="29" t="s">
        <v>5</v>
      </c>
      <c r="H9" s="148" t="s">
        <v>18</v>
      </c>
    </row>
    <row r="10" spans="1:8" ht="15.75" customHeight="1">
      <c r="A10" s="32">
        <v>1</v>
      </c>
      <c r="B10" s="33" t="s">
        <v>262</v>
      </c>
      <c r="C10" s="34" t="s">
        <v>263</v>
      </c>
      <c r="D10" s="303" t="s">
        <v>264</v>
      </c>
      <c r="E10" s="45" t="s">
        <v>178</v>
      </c>
      <c r="F10" s="36" t="s">
        <v>265</v>
      </c>
      <c r="G10" s="383">
        <v>0.2041666666666667</v>
      </c>
      <c r="H10" s="183" t="s">
        <v>464</v>
      </c>
    </row>
    <row r="11" spans="1:8" ht="15.75" customHeight="1">
      <c r="A11" s="32">
        <v>2</v>
      </c>
      <c r="B11" s="33" t="s">
        <v>25</v>
      </c>
      <c r="C11" s="34" t="s">
        <v>274</v>
      </c>
      <c r="D11" s="303">
        <v>35989</v>
      </c>
      <c r="E11" s="45" t="s">
        <v>178</v>
      </c>
      <c r="F11" s="36" t="s">
        <v>265</v>
      </c>
      <c r="G11" s="383">
        <v>0.20902777777777778</v>
      </c>
      <c r="H11" s="183" t="s">
        <v>464</v>
      </c>
    </row>
    <row r="12" spans="1:8" ht="15.75" customHeight="1">
      <c r="A12" s="32">
        <v>3</v>
      </c>
      <c r="B12" s="33" t="s">
        <v>161</v>
      </c>
      <c r="C12" s="34" t="s">
        <v>266</v>
      </c>
      <c r="D12" s="303" t="s">
        <v>267</v>
      </c>
      <c r="E12" s="45" t="s">
        <v>178</v>
      </c>
      <c r="F12" s="36" t="s">
        <v>265</v>
      </c>
      <c r="G12" s="383">
        <v>0.21805555555555556</v>
      </c>
      <c r="H12" s="183" t="s">
        <v>464</v>
      </c>
    </row>
    <row r="13" spans="1:8" ht="15.75" customHeight="1">
      <c r="A13" s="32">
        <v>4</v>
      </c>
      <c r="B13" s="33" t="s">
        <v>245</v>
      </c>
      <c r="C13" s="34" t="s">
        <v>275</v>
      </c>
      <c r="D13" s="303">
        <v>36028</v>
      </c>
      <c r="E13" s="45" t="s">
        <v>178</v>
      </c>
      <c r="F13" s="36" t="s">
        <v>265</v>
      </c>
      <c r="G13" s="383">
        <v>0.22291666666666665</v>
      </c>
      <c r="H13" s="183" t="s">
        <v>464</v>
      </c>
    </row>
    <row r="14" spans="1:8" ht="15.75" customHeight="1">
      <c r="A14" s="145"/>
      <c r="B14" s="232"/>
      <c r="C14" s="220"/>
      <c r="D14" s="221"/>
      <c r="E14" s="222"/>
      <c r="F14" s="223"/>
      <c r="G14" s="224"/>
      <c r="H14" s="145"/>
    </row>
    <row r="15" spans="1:8" ht="12.75">
      <c r="A15" s="139"/>
      <c r="B15" s="139"/>
      <c r="C15" s="139"/>
      <c r="D15" s="139"/>
      <c r="E15" s="139"/>
      <c r="F15" s="139"/>
      <c r="G15" s="139"/>
      <c r="H15" s="1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N25"/>
  <sheetViews>
    <sheetView showZeros="0" tabSelected="1" zoomScalePageLayoutView="0" workbookViewId="0" topLeftCell="A4">
      <selection activeCell="S14" sqref="S14"/>
    </sheetView>
  </sheetViews>
  <sheetFormatPr defaultColWidth="9.140625" defaultRowHeight="12.75"/>
  <cols>
    <col min="1" max="1" width="4.140625" style="0" customWidth="1"/>
    <col min="2" max="2" width="8.421875" style="0" customWidth="1"/>
    <col min="3" max="3" width="14.7109375" style="0" customWidth="1"/>
    <col min="4" max="4" width="9.00390625" style="132" bestFit="1" customWidth="1"/>
    <col min="5" max="5" width="11.421875" style="0" bestFit="1" customWidth="1"/>
    <col min="6" max="6" width="13.421875" style="0" bestFit="1" customWidth="1"/>
    <col min="7" max="12" width="8.7109375" style="264" customWidth="1"/>
    <col min="13" max="13" width="8.28125" style="0" customWidth="1"/>
    <col min="14" max="14" width="7.7109375" style="0" customWidth="1"/>
  </cols>
  <sheetData>
    <row r="1" spans="1:14" ht="18.75">
      <c r="A1" s="76" t="s">
        <v>64</v>
      </c>
      <c r="B1" s="77"/>
      <c r="C1" s="78"/>
      <c r="D1" s="115"/>
      <c r="E1" s="80"/>
      <c r="F1" s="81"/>
      <c r="G1" s="79"/>
      <c r="H1" s="386"/>
      <c r="I1" s="79"/>
      <c r="J1" s="79"/>
      <c r="K1" s="79"/>
      <c r="L1" s="133"/>
      <c r="M1" s="134"/>
      <c r="N1" s="75"/>
    </row>
    <row r="2" spans="1:14" ht="18.75">
      <c r="A2" s="76"/>
      <c r="B2" s="77"/>
      <c r="C2" s="78"/>
      <c r="D2" s="115"/>
      <c r="E2" s="80"/>
      <c r="F2" s="81"/>
      <c r="G2" s="79"/>
      <c r="H2" s="79"/>
      <c r="I2" s="79"/>
      <c r="J2" s="79"/>
      <c r="K2" s="79"/>
      <c r="L2" s="387" t="s">
        <v>199</v>
      </c>
      <c r="N2" s="79"/>
    </row>
    <row r="3" spans="1:14" ht="18.75">
      <c r="A3" s="76"/>
      <c r="B3" s="77"/>
      <c r="C3" s="98"/>
      <c r="D3" s="116"/>
      <c r="E3" s="79"/>
      <c r="F3" s="80"/>
      <c r="G3" s="79"/>
      <c r="H3" s="79"/>
      <c r="I3" s="79"/>
      <c r="J3" s="79"/>
      <c r="K3" s="79"/>
      <c r="L3" s="388" t="s">
        <v>12</v>
      </c>
      <c r="N3" s="83"/>
    </row>
    <row r="4" spans="1:14" ht="13.5" thickBot="1">
      <c r="A4" s="97" t="s">
        <v>68</v>
      </c>
      <c r="B4" s="77"/>
      <c r="C4" s="79"/>
      <c r="D4" s="97" t="s">
        <v>78</v>
      </c>
      <c r="E4" s="80"/>
      <c r="F4" s="81"/>
      <c r="G4" s="79"/>
      <c r="H4" s="386"/>
      <c r="I4" s="79"/>
      <c r="J4" s="79"/>
      <c r="K4" s="79"/>
      <c r="L4" s="79"/>
      <c r="M4" s="98"/>
      <c r="N4" s="98"/>
    </row>
    <row r="5" spans="1:14" ht="13.5" thickBot="1">
      <c r="A5" s="117"/>
      <c r="B5" s="117"/>
      <c r="C5" s="117"/>
      <c r="D5" s="118"/>
      <c r="E5" s="119"/>
      <c r="F5" s="117"/>
      <c r="G5" s="411" t="s">
        <v>65</v>
      </c>
      <c r="H5" s="412"/>
      <c r="I5" s="412"/>
      <c r="J5" s="412"/>
      <c r="K5" s="412"/>
      <c r="L5" s="413"/>
      <c r="M5" s="120"/>
      <c r="N5" s="120"/>
    </row>
    <row r="6" spans="1:14" ht="13.5" thickBot="1">
      <c r="A6" s="197" t="s">
        <v>173</v>
      </c>
      <c r="B6" s="121" t="s">
        <v>1</v>
      </c>
      <c r="C6" s="122" t="s">
        <v>2</v>
      </c>
      <c r="D6" s="123" t="s">
        <v>3</v>
      </c>
      <c r="E6" s="124" t="s">
        <v>4</v>
      </c>
      <c r="F6" s="125" t="s">
        <v>6</v>
      </c>
      <c r="G6" s="127">
        <v>1</v>
      </c>
      <c r="H6" s="127">
        <v>2</v>
      </c>
      <c r="I6" s="126">
        <v>3</v>
      </c>
      <c r="J6" s="127">
        <v>4</v>
      </c>
      <c r="K6" s="127">
        <v>5</v>
      </c>
      <c r="L6" s="128">
        <v>6</v>
      </c>
      <c r="M6" s="127" t="s">
        <v>5</v>
      </c>
      <c r="N6" s="127" t="s">
        <v>18</v>
      </c>
    </row>
    <row r="7" spans="1:14" ht="18" customHeight="1">
      <c r="A7" s="129" t="s">
        <v>57</v>
      </c>
      <c r="B7" s="33" t="s">
        <v>127</v>
      </c>
      <c r="C7" s="34" t="s">
        <v>276</v>
      </c>
      <c r="D7" s="35" t="s">
        <v>277</v>
      </c>
      <c r="E7" s="45" t="s">
        <v>7</v>
      </c>
      <c r="F7" s="36" t="s">
        <v>22</v>
      </c>
      <c r="G7" s="389">
        <v>4.1</v>
      </c>
      <c r="H7" s="389">
        <v>4.3</v>
      </c>
      <c r="I7" s="389">
        <v>4.07</v>
      </c>
      <c r="J7" s="389">
        <v>4.02</v>
      </c>
      <c r="K7" s="389">
        <v>4.24</v>
      </c>
      <c r="L7" s="389">
        <v>4.09</v>
      </c>
      <c r="M7" s="315">
        <f aca="true" t="shared" si="0" ref="M7:M25">MAX(G7:L7)</f>
        <v>4.3</v>
      </c>
      <c r="N7" s="183" t="str">
        <f>IF(ISBLANK(M7),"",IF(M7&gt;=6,"KSM",IF(M7&gt;=5.6,"I A",IF(M7&gt;=5.15,"II A",IF(M7&gt;=4.6,"III A",IF(M7&gt;=4.2,"I JA",IF(M7&gt;=3.85,"II JA",IF(M7&gt;=3.6,"III JA"))))))))</f>
        <v>I JA</v>
      </c>
    </row>
    <row r="8" spans="1:14" ht="18" customHeight="1">
      <c r="A8" s="129" t="s">
        <v>56</v>
      </c>
      <c r="B8" s="33" t="s">
        <v>280</v>
      </c>
      <c r="C8" s="34" t="s">
        <v>281</v>
      </c>
      <c r="D8" s="35" t="s">
        <v>282</v>
      </c>
      <c r="E8" s="45" t="s">
        <v>7</v>
      </c>
      <c r="F8" s="36" t="s">
        <v>22</v>
      </c>
      <c r="G8" s="389">
        <v>4.25</v>
      </c>
      <c r="H8" s="389" t="s">
        <v>474</v>
      </c>
      <c r="I8" s="389">
        <v>4.07</v>
      </c>
      <c r="J8" s="389">
        <v>3.86</v>
      </c>
      <c r="K8" s="389">
        <v>3.94</v>
      </c>
      <c r="L8" s="389" t="s">
        <v>474</v>
      </c>
      <c r="M8" s="260">
        <f t="shared" si="0"/>
        <v>4.25</v>
      </c>
      <c r="N8" s="183" t="str">
        <f aca="true" t="shared" si="1" ref="N8:N17">IF(ISBLANK(M8),"",IF(M8&gt;=6,"KSM",IF(M8&gt;=5.6,"I A",IF(M8&gt;=5.15,"II A",IF(M8&gt;=4.6,"III A",IF(M8&gt;=4.2,"I JA",IF(M8&gt;=3.85,"II JA",IF(M8&gt;=3.6,"III JA"))))))))</f>
        <v>I JA</v>
      </c>
    </row>
    <row r="9" spans="1:14" ht="18" customHeight="1">
      <c r="A9" s="129" t="s">
        <v>55</v>
      </c>
      <c r="B9" s="33" t="s">
        <v>229</v>
      </c>
      <c r="C9" s="34" t="s">
        <v>230</v>
      </c>
      <c r="D9" s="303">
        <v>35813</v>
      </c>
      <c r="E9" s="45" t="s">
        <v>20</v>
      </c>
      <c r="F9" s="36" t="s">
        <v>166</v>
      </c>
      <c r="G9" s="389">
        <v>4.05</v>
      </c>
      <c r="H9" s="389">
        <v>3.34</v>
      </c>
      <c r="I9" s="389">
        <v>3.74</v>
      </c>
      <c r="J9" s="389">
        <v>3.96</v>
      </c>
      <c r="K9" s="389">
        <v>4.14</v>
      </c>
      <c r="L9" s="389">
        <v>4.22</v>
      </c>
      <c r="M9" s="260">
        <f t="shared" si="0"/>
        <v>4.22</v>
      </c>
      <c r="N9" s="183" t="str">
        <f t="shared" si="1"/>
        <v>I JA</v>
      </c>
    </row>
    <row r="10" spans="1:14" ht="18" customHeight="1">
      <c r="A10" s="129" t="s">
        <v>54</v>
      </c>
      <c r="B10" s="33" t="s">
        <v>338</v>
      </c>
      <c r="C10" s="34" t="s">
        <v>339</v>
      </c>
      <c r="D10" s="255" t="s">
        <v>340</v>
      </c>
      <c r="E10" s="45" t="s">
        <v>7</v>
      </c>
      <c r="F10" s="304" t="s">
        <v>341</v>
      </c>
      <c r="G10" s="389">
        <v>4.06</v>
      </c>
      <c r="H10" s="389">
        <v>3.98</v>
      </c>
      <c r="I10" s="389">
        <v>4.13</v>
      </c>
      <c r="J10" s="389" t="s">
        <v>474</v>
      </c>
      <c r="K10" s="389" t="s">
        <v>474</v>
      </c>
      <c r="L10" s="389" t="s">
        <v>474</v>
      </c>
      <c r="M10" s="260">
        <f t="shared" si="0"/>
        <v>4.13</v>
      </c>
      <c r="N10" s="183" t="str">
        <f t="shared" si="1"/>
        <v>II JA</v>
      </c>
    </row>
    <row r="11" spans="1:14" ht="18" customHeight="1">
      <c r="A11" s="129" t="s">
        <v>53</v>
      </c>
      <c r="B11" s="33" t="s">
        <v>327</v>
      </c>
      <c r="C11" s="34" t="s">
        <v>328</v>
      </c>
      <c r="D11" s="255" t="s">
        <v>329</v>
      </c>
      <c r="E11" s="45" t="s">
        <v>309</v>
      </c>
      <c r="F11" s="304" t="s">
        <v>323</v>
      </c>
      <c r="G11" s="389" t="s">
        <v>474</v>
      </c>
      <c r="H11" s="389">
        <v>4.08</v>
      </c>
      <c r="I11" s="389" t="s">
        <v>474</v>
      </c>
      <c r="J11" s="389" t="s">
        <v>474</v>
      </c>
      <c r="K11" s="389" t="s">
        <v>474</v>
      </c>
      <c r="L11" s="389">
        <v>3.85</v>
      </c>
      <c r="M11" s="260">
        <f t="shared" si="0"/>
        <v>4.08</v>
      </c>
      <c r="N11" s="183" t="str">
        <f t="shared" si="1"/>
        <v>II JA</v>
      </c>
    </row>
    <row r="12" spans="1:14" ht="18" customHeight="1">
      <c r="A12" s="129" t="s">
        <v>52</v>
      </c>
      <c r="B12" s="33" t="s">
        <v>25</v>
      </c>
      <c r="C12" s="34" t="s">
        <v>80</v>
      </c>
      <c r="D12" s="35" t="s">
        <v>290</v>
      </c>
      <c r="E12" s="45" t="s">
        <v>24</v>
      </c>
      <c r="F12" s="36" t="s">
        <v>289</v>
      </c>
      <c r="G12" s="389">
        <v>3.63</v>
      </c>
      <c r="H12" s="389">
        <v>3.8</v>
      </c>
      <c r="I12" s="389">
        <v>3.95</v>
      </c>
      <c r="J12" s="389">
        <v>3.73</v>
      </c>
      <c r="K12" s="389">
        <v>3.73</v>
      </c>
      <c r="L12" s="389" t="s">
        <v>474</v>
      </c>
      <c r="M12" s="260">
        <f t="shared" si="0"/>
        <v>3.95</v>
      </c>
      <c r="N12" s="183" t="str">
        <f t="shared" si="1"/>
        <v>II JA</v>
      </c>
    </row>
    <row r="13" spans="1:14" ht="18" customHeight="1">
      <c r="A13" s="129" t="s">
        <v>51</v>
      </c>
      <c r="B13" s="33" t="s">
        <v>301</v>
      </c>
      <c r="C13" s="34" t="s">
        <v>302</v>
      </c>
      <c r="D13" s="255">
        <v>36146</v>
      </c>
      <c r="E13" s="45" t="s">
        <v>24</v>
      </c>
      <c r="F13" s="304" t="s">
        <v>74</v>
      </c>
      <c r="G13" s="389">
        <v>3.82</v>
      </c>
      <c r="H13" s="389" t="s">
        <v>474</v>
      </c>
      <c r="I13" s="389">
        <v>3.75</v>
      </c>
      <c r="J13" s="389" t="s">
        <v>474</v>
      </c>
      <c r="K13" s="389" t="s">
        <v>475</v>
      </c>
      <c r="L13" s="389">
        <v>3.58</v>
      </c>
      <c r="M13" s="260">
        <f t="shared" si="0"/>
        <v>3.82</v>
      </c>
      <c r="N13" s="183" t="str">
        <f t="shared" si="1"/>
        <v>III JA</v>
      </c>
    </row>
    <row r="14" spans="1:14" ht="18" customHeight="1">
      <c r="A14" s="129" t="s">
        <v>50</v>
      </c>
      <c r="B14" s="33" t="s">
        <v>72</v>
      </c>
      <c r="C14" s="34" t="s">
        <v>73</v>
      </c>
      <c r="D14" s="255">
        <v>36110</v>
      </c>
      <c r="E14" s="45" t="s">
        <v>375</v>
      </c>
      <c r="F14" s="304" t="s">
        <v>152</v>
      </c>
      <c r="G14" s="389">
        <v>3.81</v>
      </c>
      <c r="H14" s="389">
        <v>3.73</v>
      </c>
      <c r="I14" s="389">
        <v>3.63</v>
      </c>
      <c r="J14" s="389">
        <v>3.59</v>
      </c>
      <c r="K14" s="389" t="s">
        <v>476</v>
      </c>
      <c r="L14" s="389">
        <v>3.45</v>
      </c>
      <c r="M14" s="260">
        <f t="shared" si="0"/>
        <v>3.81</v>
      </c>
      <c r="N14" s="183" t="str">
        <f t="shared" si="1"/>
        <v>III JA</v>
      </c>
    </row>
    <row r="15" spans="1:14" ht="18" customHeight="1">
      <c r="A15" s="129" t="s">
        <v>49</v>
      </c>
      <c r="B15" s="33" t="s">
        <v>304</v>
      </c>
      <c r="C15" s="34" t="s">
        <v>422</v>
      </c>
      <c r="D15" s="255">
        <v>36218</v>
      </c>
      <c r="E15" s="45" t="s">
        <v>395</v>
      </c>
      <c r="F15" s="45" t="s">
        <v>408</v>
      </c>
      <c r="G15" s="389">
        <v>3.53</v>
      </c>
      <c r="H15" s="389">
        <v>3.63</v>
      </c>
      <c r="I15" s="389">
        <v>3.74</v>
      </c>
      <c r="J15" s="389"/>
      <c r="K15" s="389"/>
      <c r="L15" s="389"/>
      <c r="M15" s="260">
        <f t="shared" si="0"/>
        <v>3.74</v>
      </c>
      <c r="N15" s="183" t="str">
        <f t="shared" si="1"/>
        <v>III JA</v>
      </c>
    </row>
    <row r="16" spans="1:14" ht="18" customHeight="1">
      <c r="A16" s="129" t="s">
        <v>66</v>
      </c>
      <c r="B16" s="33" t="s">
        <v>419</v>
      </c>
      <c r="C16" s="34" t="s">
        <v>420</v>
      </c>
      <c r="D16" s="255">
        <v>35987</v>
      </c>
      <c r="E16" s="45" t="s">
        <v>395</v>
      </c>
      <c r="F16" s="45" t="s">
        <v>408</v>
      </c>
      <c r="G16" s="389">
        <v>3.68</v>
      </c>
      <c r="H16" s="389" t="s">
        <v>474</v>
      </c>
      <c r="I16" s="389">
        <v>3.52</v>
      </c>
      <c r="J16" s="389"/>
      <c r="K16" s="389"/>
      <c r="L16" s="389"/>
      <c r="M16" s="260">
        <f t="shared" si="0"/>
        <v>3.68</v>
      </c>
      <c r="N16" s="183" t="str">
        <f t="shared" si="1"/>
        <v>III JA</v>
      </c>
    </row>
    <row r="17" spans="1:14" ht="18" customHeight="1">
      <c r="A17" s="129" t="s">
        <v>48</v>
      </c>
      <c r="B17" s="33" t="s">
        <v>369</v>
      </c>
      <c r="C17" s="34" t="s">
        <v>147</v>
      </c>
      <c r="D17" s="255" t="s">
        <v>148</v>
      </c>
      <c r="E17" s="45" t="s">
        <v>141</v>
      </c>
      <c r="F17" s="304" t="s">
        <v>368</v>
      </c>
      <c r="G17" s="389">
        <v>3.13</v>
      </c>
      <c r="H17" s="389">
        <v>3.67</v>
      </c>
      <c r="I17" s="389" t="s">
        <v>474</v>
      </c>
      <c r="J17" s="389"/>
      <c r="K17" s="389"/>
      <c r="L17" s="389"/>
      <c r="M17" s="260">
        <f t="shared" si="0"/>
        <v>3.67</v>
      </c>
      <c r="N17" s="183" t="str">
        <f t="shared" si="1"/>
        <v>III JA</v>
      </c>
    </row>
    <row r="18" spans="1:14" ht="18" customHeight="1">
      <c r="A18" s="129" t="s">
        <v>67</v>
      </c>
      <c r="B18" s="33" t="s">
        <v>132</v>
      </c>
      <c r="C18" s="34" t="s">
        <v>381</v>
      </c>
      <c r="D18" s="255">
        <v>35994</v>
      </c>
      <c r="E18" s="45" t="s">
        <v>375</v>
      </c>
      <c r="F18" s="304" t="s">
        <v>152</v>
      </c>
      <c r="G18" s="389">
        <v>3.57</v>
      </c>
      <c r="H18" s="389">
        <v>3.43</v>
      </c>
      <c r="I18" s="389">
        <v>3.59</v>
      </c>
      <c r="J18" s="389"/>
      <c r="K18" s="389"/>
      <c r="L18" s="389"/>
      <c r="M18" s="260">
        <f t="shared" si="0"/>
        <v>3.59</v>
      </c>
      <c r="N18" s="183"/>
    </row>
    <row r="19" spans="1:14" ht="18" customHeight="1">
      <c r="A19" s="129" t="s">
        <v>81</v>
      </c>
      <c r="B19" s="33" t="s">
        <v>23</v>
      </c>
      <c r="C19" s="34" t="s">
        <v>303</v>
      </c>
      <c r="D19" s="255">
        <v>37066</v>
      </c>
      <c r="E19" s="45" t="s">
        <v>24</v>
      </c>
      <c r="F19" s="304" t="s">
        <v>74</v>
      </c>
      <c r="G19" s="389">
        <v>3.41</v>
      </c>
      <c r="H19" s="389">
        <v>3.44</v>
      </c>
      <c r="I19" s="390">
        <v>3</v>
      </c>
      <c r="J19" s="389"/>
      <c r="K19" s="389"/>
      <c r="L19" s="389"/>
      <c r="M19" s="260">
        <f t="shared" si="0"/>
        <v>3.44</v>
      </c>
      <c r="N19" s="183"/>
    </row>
    <row r="20" spans="1:14" ht="18" customHeight="1">
      <c r="A20" s="129" t="s">
        <v>82</v>
      </c>
      <c r="B20" s="33" t="s">
        <v>144</v>
      </c>
      <c r="C20" s="34" t="s">
        <v>145</v>
      </c>
      <c r="D20" s="255" t="s">
        <v>146</v>
      </c>
      <c r="E20" s="45" t="s">
        <v>141</v>
      </c>
      <c r="F20" s="304" t="s">
        <v>368</v>
      </c>
      <c r="G20" s="389">
        <v>2.89</v>
      </c>
      <c r="H20" s="389">
        <v>3.41</v>
      </c>
      <c r="I20" s="389">
        <v>3.44</v>
      </c>
      <c r="J20" s="389"/>
      <c r="K20" s="389"/>
      <c r="L20" s="389"/>
      <c r="M20" s="260">
        <f t="shared" si="0"/>
        <v>3.44</v>
      </c>
      <c r="N20" s="183"/>
    </row>
    <row r="21" spans="1:14" ht="18" customHeight="1">
      <c r="A21" s="129" t="s">
        <v>83</v>
      </c>
      <c r="B21" s="33" t="s">
        <v>127</v>
      </c>
      <c r="C21" s="34" t="s">
        <v>477</v>
      </c>
      <c r="D21" s="35" t="s">
        <v>361</v>
      </c>
      <c r="E21" s="142" t="s">
        <v>24</v>
      </c>
      <c r="F21" s="142" t="s">
        <v>461</v>
      </c>
      <c r="G21" s="389">
        <v>3.18</v>
      </c>
      <c r="H21" s="389">
        <v>2.65</v>
      </c>
      <c r="I21" s="389">
        <v>2.89</v>
      </c>
      <c r="J21" s="389"/>
      <c r="K21" s="389"/>
      <c r="L21" s="389"/>
      <c r="M21" s="260">
        <f t="shared" si="0"/>
        <v>3.18</v>
      </c>
      <c r="N21" s="183"/>
    </row>
    <row r="22" spans="1:14" ht="18" customHeight="1">
      <c r="A22" s="129" t="s">
        <v>84</v>
      </c>
      <c r="B22" s="33" t="s">
        <v>217</v>
      </c>
      <c r="C22" s="34" t="s">
        <v>133</v>
      </c>
      <c r="D22" s="303">
        <v>36034</v>
      </c>
      <c r="E22" s="45" t="s">
        <v>103</v>
      </c>
      <c r="F22" s="36" t="s">
        <v>131</v>
      </c>
      <c r="G22" s="389">
        <v>2.96</v>
      </c>
      <c r="H22" s="389">
        <v>2.96</v>
      </c>
      <c r="I22" s="389">
        <v>3.09</v>
      </c>
      <c r="J22" s="389"/>
      <c r="K22" s="389"/>
      <c r="L22" s="389"/>
      <c r="M22" s="260">
        <f t="shared" si="0"/>
        <v>3.09</v>
      </c>
      <c r="N22" s="183"/>
    </row>
    <row r="23" spans="1:14" ht="18" customHeight="1">
      <c r="A23" s="129" t="s">
        <v>85</v>
      </c>
      <c r="B23" s="33" t="s">
        <v>304</v>
      </c>
      <c r="C23" s="34" t="s">
        <v>305</v>
      </c>
      <c r="D23" s="255">
        <v>37758</v>
      </c>
      <c r="E23" s="45" t="s">
        <v>24</v>
      </c>
      <c r="F23" s="304" t="s">
        <v>74</v>
      </c>
      <c r="G23" s="389" t="s">
        <v>474</v>
      </c>
      <c r="H23" s="389">
        <v>3.06</v>
      </c>
      <c r="I23" s="389">
        <v>2.73</v>
      </c>
      <c r="J23" s="389"/>
      <c r="K23" s="389"/>
      <c r="L23" s="389"/>
      <c r="M23" s="260">
        <f t="shared" si="0"/>
        <v>3.06</v>
      </c>
      <c r="N23" s="183"/>
    </row>
    <row r="24" spans="1:14" ht="18" customHeight="1">
      <c r="A24" s="129" t="s">
        <v>86</v>
      </c>
      <c r="B24" s="33" t="s">
        <v>223</v>
      </c>
      <c r="C24" s="34" t="s">
        <v>224</v>
      </c>
      <c r="D24" s="303">
        <v>36309</v>
      </c>
      <c r="E24" s="45" t="s">
        <v>103</v>
      </c>
      <c r="F24" s="36" t="s">
        <v>131</v>
      </c>
      <c r="G24" s="389">
        <v>2.79</v>
      </c>
      <c r="H24" s="389">
        <v>2.75</v>
      </c>
      <c r="I24" s="389" t="s">
        <v>474</v>
      </c>
      <c r="J24" s="389"/>
      <c r="K24" s="389"/>
      <c r="L24" s="389"/>
      <c r="M24" s="260">
        <f t="shared" si="0"/>
        <v>2.79</v>
      </c>
      <c r="N24" s="183"/>
    </row>
    <row r="25" spans="1:14" ht="18" customHeight="1">
      <c r="A25" s="129" t="s">
        <v>87</v>
      </c>
      <c r="B25" s="33" t="s">
        <v>222</v>
      </c>
      <c r="C25" s="34" t="s">
        <v>219</v>
      </c>
      <c r="D25" s="303">
        <v>36433</v>
      </c>
      <c r="E25" s="45" t="s">
        <v>103</v>
      </c>
      <c r="F25" s="36" t="s">
        <v>131</v>
      </c>
      <c r="G25" s="389" t="s">
        <v>474</v>
      </c>
      <c r="H25" s="389">
        <v>2.72</v>
      </c>
      <c r="I25" s="389" t="s">
        <v>474</v>
      </c>
      <c r="J25" s="389"/>
      <c r="K25" s="389"/>
      <c r="L25" s="389"/>
      <c r="M25" s="131">
        <f t="shared" si="0"/>
        <v>2.72</v>
      </c>
      <c r="N25" s="183"/>
    </row>
  </sheetData>
  <sheetProtection/>
  <mergeCells count="1">
    <mergeCell ref="G5:L5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Z22"/>
  <sheetViews>
    <sheetView zoomScalePageLayoutView="0" workbookViewId="0" topLeftCell="A1">
      <selection activeCell="AC8" sqref="AC8"/>
    </sheetView>
  </sheetViews>
  <sheetFormatPr defaultColWidth="9.140625" defaultRowHeight="12.75"/>
  <cols>
    <col min="1" max="1" width="5.7109375" style="0" customWidth="1"/>
    <col min="2" max="2" width="6.7109375" style="0" customWidth="1"/>
    <col min="3" max="3" width="13.7109375" style="0" customWidth="1"/>
    <col min="4" max="4" width="9.8515625" style="0" customWidth="1"/>
    <col min="5" max="5" width="10.8515625" style="0" customWidth="1"/>
    <col min="6" max="6" width="13.140625" style="0" customWidth="1"/>
    <col min="7" max="24" width="3.28125" style="0" customWidth="1"/>
    <col min="25" max="25" width="9.28125" style="0" bestFit="1" customWidth="1"/>
    <col min="26" max="26" width="7.7109375" style="0" customWidth="1"/>
  </cols>
  <sheetData>
    <row r="1" spans="1:26" ht="12.75">
      <c r="A1" s="46" t="s">
        <v>16</v>
      </c>
      <c r="B1" s="46"/>
      <c r="C1" s="46"/>
      <c r="D1" s="47"/>
      <c r="E1" s="41"/>
      <c r="F1" s="48"/>
      <c r="G1" s="54"/>
      <c r="U1" s="66" t="s">
        <v>199</v>
      </c>
      <c r="V1" s="75"/>
      <c r="W1" s="75"/>
      <c r="X1" s="75"/>
      <c r="Y1" s="75"/>
      <c r="Z1" s="75"/>
    </row>
    <row r="2" spans="1:26" ht="12.75">
      <c r="A2" s="46" t="s">
        <v>17</v>
      </c>
      <c r="B2" s="46"/>
      <c r="C2" s="46"/>
      <c r="D2" s="47"/>
      <c r="E2" s="41"/>
      <c r="F2" s="48"/>
      <c r="G2" s="54"/>
      <c r="U2" s="67" t="s">
        <v>12</v>
      </c>
      <c r="V2" s="75"/>
      <c r="W2" s="75"/>
      <c r="X2" s="75"/>
      <c r="Y2" s="75"/>
      <c r="Z2" s="75"/>
    </row>
    <row r="3" spans="1:26" ht="12.75">
      <c r="A3" s="49"/>
      <c r="B3" s="49"/>
      <c r="C3" s="46"/>
      <c r="D3" s="47"/>
      <c r="E3" s="41"/>
      <c r="F3" s="50"/>
      <c r="G3" s="55"/>
      <c r="H3" s="49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15.75">
      <c r="A4" s="39"/>
      <c r="B4" s="51" t="s">
        <v>44</v>
      </c>
      <c r="C4" s="39"/>
      <c r="D4" s="52"/>
      <c r="E4" s="51" t="s">
        <v>114</v>
      </c>
      <c r="F4" s="48"/>
      <c r="G4" s="56"/>
      <c r="H4" s="39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84"/>
      <c r="Y4" s="85"/>
      <c r="Z4" s="75"/>
    </row>
    <row r="5" spans="1:26" ht="13.5" thickBot="1">
      <c r="A5" s="89"/>
      <c r="B5" s="86"/>
      <c r="C5" s="87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18" customHeight="1" thickBot="1">
      <c r="A6" s="90" t="s">
        <v>0</v>
      </c>
      <c r="B6" s="91" t="s">
        <v>1</v>
      </c>
      <c r="C6" s="92" t="s">
        <v>2</v>
      </c>
      <c r="D6" s="93" t="s">
        <v>3</v>
      </c>
      <c r="E6" s="92" t="s">
        <v>4</v>
      </c>
      <c r="F6" s="90" t="s">
        <v>6</v>
      </c>
      <c r="G6" s="414" t="s">
        <v>47</v>
      </c>
      <c r="H6" s="415"/>
      <c r="I6" s="416"/>
      <c r="J6" s="414" t="s">
        <v>46</v>
      </c>
      <c r="K6" s="415"/>
      <c r="L6" s="416"/>
      <c r="M6" s="414" t="s">
        <v>43</v>
      </c>
      <c r="N6" s="415"/>
      <c r="O6" s="416"/>
      <c r="P6" s="414" t="s">
        <v>42</v>
      </c>
      <c r="Q6" s="415"/>
      <c r="R6" s="416"/>
      <c r="S6" s="414" t="s">
        <v>58</v>
      </c>
      <c r="T6" s="415"/>
      <c r="U6" s="416"/>
      <c r="V6" s="414" t="s">
        <v>45</v>
      </c>
      <c r="W6" s="415"/>
      <c r="X6" s="416"/>
      <c r="Y6" s="296" t="s">
        <v>5</v>
      </c>
      <c r="Z6" s="94" t="s">
        <v>59</v>
      </c>
    </row>
    <row r="7" spans="1:26" ht="18" customHeight="1" thickBot="1">
      <c r="A7" s="261"/>
      <c r="B7" s="243"/>
      <c r="C7" s="89"/>
      <c r="D7" s="244"/>
      <c r="E7" s="89"/>
      <c r="F7" s="84"/>
      <c r="G7" s="235"/>
      <c r="H7" s="236" t="s">
        <v>41</v>
      </c>
      <c r="I7" s="237"/>
      <c r="J7" s="235"/>
      <c r="K7" s="236" t="s">
        <v>106</v>
      </c>
      <c r="L7" s="237"/>
      <c r="M7" s="235"/>
      <c r="N7" s="236" t="s">
        <v>478</v>
      </c>
      <c r="O7" s="237"/>
      <c r="P7" s="235"/>
      <c r="Q7" s="236"/>
      <c r="R7" s="237"/>
      <c r="S7" s="235"/>
      <c r="T7" s="236"/>
      <c r="U7" s="237"/>
      <c r="V7" s="235"/>
      <c r="W7" s="236"/>
      <c r="X7" s="236"/>
      <c r="Y7" s="297"/>
      <c r="Z7" s="273"/>
    </row>
    <row r="8" spans="1:26" ht="18" customHeight="1" thickBot="1">
      <c r="A8" s="70" t="s">
        <v>57</v>
      </c>
      <c r="B8" s="33" t="s">
        <v>227</v>
      </c>
      <c r="C8" s="34" t="s">
        <v>228</v>
      </c>
      <c r="D8" s="303">
        <v>35857</v>
      </c>
      <c r="E8" s="45" t="s">
        <v>20</v>
      </c>
      <c r="F8" s="36" t="s">
        <v>166</v>
      </c>
      <c r="G8" s="198"/>
      <c r="H8" s="199"/>
      <c r="I8" s="199"/>
      <c r="J8" s="199"/>
      <c r="K8" s="199"/>
      <c r="L8" s="199"/>
      <c r="M8" s="199" t="s">
        <v>479</v>
      </c>
      <c r="N8" s="199"/>
      <c r="O8" s="199"/>
      <c r="P8" s="199" t="s">
        <v>479</v>
      </c>
      <c r="Q8" s="199"/>
      <c r="R8" s="199"/>
      <c r="S8" s="199" t="s">
        <v>479</v>
      </c>
      <c r="T8" s="199"/>
      <c r="U8" s="199"/>
      <c r="V8" s="199" t="s">
        <v>474</v>
      </c>
      <c r="W8" s="199" t="s">
        <v>479</v>
      </c>
      <c r="X8" s="199"/>
      <c r="Y8" s="96">
        <v>1.45</v>
      </c>
      <c r="Z8" s="183" t="str">
        <f>IF(ISBLANK(Y8),"",IF(Y8&gt;=1.75,"KSM",IF(Y8&gt;=1.65,"I A",IF(Y8&gt;=1.5,"II A",IF(Y8&gt;=1.39,"III A",IF(Y8&gt;=1.3,"I JA",IF(Y8&gt;=1.22,"II JA",IF(Y8&gt;=1.15,"III JA"))))))))</f>
        <v>III A</v>
      </c>
    </row>
    <row r="9" spans="1:26" ht="18" customHeight="1" thickBot="1">
      <c r="A9" s="70"/>
      <c r="B9" s="153"/>
      <c r="C9" s="154"/>
      <c r="D9" s="140"/>
      <c r="E9" s="167"/>
      <c r="F9" s="193"/>
      <c r="G9" s="198" t="s">
        <v>474</v>
      </c>
      <c r="H9" s="199" t="s">
        <v>479</v>
      </c>
      <c r="I9" s="199"/>
      <c r="J9" s="199" t="s">
        <v>474</v>
      </c>
      <c r="K9" s="199" t="s">
        <v>474</v>
      </c>
      <c r="L9" s="199" t="s">
        <v>479</v>
      </c>
      <c r="M9" s="199" t="s">
        <v>474</v>
      </c>
      <c r="N9" s="199" t="s">
        <v>474</v>
      </c>
      <c r="O9" s="199" t="s">
        <v>474</v>
      </c>
      <c r="P9" s="199"/>
      <c r="Q9" s="199"/>
      <c r="R9" s="199"/>
      <c r="S9" s="199"/>
      <c r="T9" s="199"/>
      <c r="U9" s="199"/>
      <c r="V9" s="199"/>
      <c r="W9" s="199"/>
      <c r="X9" s="199"/>
      <c r="Y9" s="95"/>
      <c r="Z9" s="71"/>
    </row>
    <row r="10" spans="1:26" ht="18" customHeight="1" thickBot="1">
      <c r="A10" s="70" t="s">
        <v>56</v>
      </c>
      <c r="B10" s="226" t="s">
        <v>23</v>
      </c>
      <c r="C10" s="225" t="s">
        <v>399</v>
      </c>
      <c r="D10" s="256">
        <v>35816</v>
      </c>
      <c r="E10" s="45" t="s">
        <v>395</v>
      </c>
      <c r="F10" s="36" t="s">
        <v>396</v>
      </c>
      <c r="G10" s="198"/>
      <c r="H10" s="199"/>
      <c r="I10" s="199"/>
      <c r="J10" s="199"/>
      <c r="K10" s="199"/>
      <c r="L10" s="199"/>
      <c r="M10" s="199" t="s">
        <v>479</v>
      </c>
      <c r="N10" s="199"/>
      <c r="O10" s="199"/>
      <c r="P10" s="199" t="s">
        <v>479</v>
      </c>
      <c r="Q10" s="199"/>
      <c r="R10" s="199"/>
      <c r="S10" s="200" t="s">
        <v>479</v>
      </c>
      <c r="T10" s="199"/>
      <c r="U10" s="199"/>
      <c r="V10" s="200" t="s">
        <v>479</v>
      </c>
      <c r="W10" s="200"/>
      <c r="X10" s="200"/>
      <c r="Y10" s="391">
        <v>1.4</v>
      </c>
      <c r="Z10" s="183" t="str">
        <f>IF(ISBLANK(Y10),"",IF(Y10&gt;=1.75,"KSM",IF(Y10&gt;=1.65,"I A",IF(Y10&gt;=1.5,"II A",IF(Y10&gt;=1.39,"III A",IF(Y10&gt;=1.3,"I JA",IF(Y10&gt;=1.22,"II JA",IF(Y10&gt;=1.15,"III JA"))))))))</f>
        <v>III A</v>
      </c>
    </row>
    <row r="11" spans="1:26" ht="18" customHeight="1" thickBot="1">
      <c r="A11" s="70"/>
      <c r="B11" s="153"/>
      <c r="C11" s="154"/>
      <c r="D11" s="143"/>
      <c r="E11" s="45"/>
      <c r="F11" s="193"/>
      <c r="G11" s="198" t="s">
        <v>479</v>
      </c>
      <c r="H11" s="199"/>
      <c r="I11" s="199"/>
      <c r="J11" s="199" t="s">
        <v>474</v>
      </c>
      <c r="K11" s="199" t="s">
        <v>474</v>
      </c>
      <c r="L11" s="199" t="s">
        <v>474</v>
      </c>
      <c r="M11" s="199"/>
      <c r="N11" s="199"/>
      <c r="O11" s="199"/>
      <c r="P11" s="199"/>
      <c r="Q11" s="199"/>
      <c r="R11" s="199"/>
      <c r="S11" s="200"/>
      <c r="T11" s="199"/>
      <c r="U11" s="199"/>
      <c r="V11" s="200"/>
      <c r="W11" s="200"/>
      <c r="X11" s="200"/>
      <c r="Y11" s="96"/>
      <c r="Z11" s="71"/>
    </row>
    <row r="12" spans="1:26" ht="18" customHeight="1" thickBot="1">
      <c r="A12" s="70" t="s">
        <v>55</v>
      </c>
      <c r="B12" s="33" t="s">
        <v>338</v>
      </c>
      <c r="C12" s="34" t="s">
        <v>339</v>
      </c>
      <c r="D12" s="35" t="s">
        <v>340</v>
      </c>
      <c r="E12" s="45" t="s">
        <v>7</v>
      </c>
      <c r="F12" s="36" t="s">
        <v>341</v>
      </c>
      <c r="G12" s="198"/>
      <c r="H12" s="199"/>
      <c r="I12" s="199"/>
      <c r="J12" s="199" t="s">
        <v>479</v>
      </c>
      <c r="K12" s="199"/>
      <c r="L12" s="199"/>
      <c r="M12" s="199" t="s">
        <v>479</v>
      </c>
      <c r="N12" s="199"/>
      <c r="O12" s="199"/>
      <c r="P12" s="199" t="s">
        <v>479</v>
      </c>
      <c r="Q12" s="199"/>
      <c r="R12" s="199"/>
      <c r="S12" s="200" t="s">
        <v>474</v>
      </c>
      <c r="T12" s="199" t="s">
        <v>474</v>
      </c>
      <c r="U12" s="199" t="s">
        <v>479</v>
      </c>
      <c r="V12" s="200" t="s">
        <v>474</v>
      </c>
      <c r="W12" s="200" t="s">
        <v>479</v>
      </c>
      <c r="X12" s="200"/>
      <c r="Y12" s="95">
        <v>1.35</v>
      </c>
      <c r="Z12" s="183" t="str">
        <f>IF(ISBLANK(Y12),"",IF(Y12&gt;=1.75,"KSM",IF(Y12&gt;=1.65,"I A",IF(Y12&gt;=1.5,"II A",IF(Y12&gt;=1.39,"III A",IF(Y12&gt;=1.3,"I JA",IF(Y12&gt;=1.22,"II JA",IF(Y12&gt;=1.15,"III JA"))))))))</f>
        <v>I JA</v>
      </c>
    </row>
    <row r="13" spans="1:26" ht="18" customHeight="1" thickBot="1">
      <c r="A13" s="70"/>
      <c r="B13" s="153"/>
      <c r="C13" s="154"/>
      <c r="D13" s="143"/>
      <c r="E13" s="45"/>
      <c r="F13" s="193"/>
      <c r="G13" s="198" t="s">
        <v>474</v>
      </c>
      <c r="H13" s="199" t="s">
        <v>474</v>
      </c>
      <c r="I13" s="199" t="s">
        <v>474</v>
      </c>
      <c r="J13" s="199"/>
      <c r="K13" s="199"/>
      <c r="L13" s="199"/>
      <c r="M13" s="199"/>
      <c r="N13" s="199"/>
      <c r="O13" s="199"/>
      <c r="P13" s="199"/>
      <c r="Q13" s="199"/>
      <c r="R13" s="199"/>
      <c r="S13" s="200"/>
      <c r="T13" s="199"/>
      <c r="U13" s="199"/>
      <c r="V13" s="200"/>
      <c r="W13" s="200"/>
      <c r="X13" s="200"/>
      <c r="Y13" s="95"/>
      <c r="Z13" s="71"/>
    </row>
    <row r="14" spans="1:26" ht="18" customHeight="1" thickBot="1">
      <c r="A14" s="183">
        <v>4</v>
      </c>
      <c r="B14" s="226" t="s">
        <v>369</v>
      </c>
      <c r="C14" s="225" t="s">
        <v>421</v>
      </c>
      <c r="D14" s="256">
        <v>36212</v>
      </c>
      <c r="E14" s="45" t="s">
        <v>395</v>
      </c>
      <c r="F14" s="36" t="s">
        <v>408</v>
      </c>
      <c r="G14" s="198" t="s">
        <v>474</v>
      </c>
      <c r="H14" s="199" t="s">
        <v>479</v>
      </c>
      <c r="I14" s="199"/>
      <c r="J14" s="199" t="s">
        <v>479</v>
      </c>
      <c r="K14" s="199"/>
      <c r="L14" s="199"/>
      <c r="M14" s="199" t="s">
        <v>479</v>
      </c>
      <c r="N14" s="199"/>
      <c r="O14" s="199"/>
      <c r="P14" s="199" t="s">
        <v>474</v>
      </c>
      <c r="Q14" s="199" t="s">
        <v>474</v>
      </c>
      <c r="R14" s="199" t="s">
        <v>479</v>
      </c>
      <c r="S14" s="200" t="s">
        <v>474</v>
      </c>
      <c r="T14" s="200" t="s">
        <v>474</v>
      </c>
      <c r="U14" s="200" t="s">
        <v>474</v>
      </c>
      <c r="V14" s="199"/>
      <c r="W14" s="199"/>
      <c r="X14" s="199"/>
      <c r="Y14" s="96">
        <v>1.25</v>
      </c>
      <c r="Z14" s="183" t="str">
        <f>IF(ISBLANK(Y14),"",IF(Y14&gt;=1.75,"KSM",IF(Y14&gt;=1.65,"I A",IF(Y14&gt;=1.5,"II A",IF(Y14&gt;=1.39,"III A",IF(Y14&gt;=1.3,"I JA",IF(Y14&gt;=1.22,"II JA",IF(Y14&gt;=1.15,"III JA"))))))))</f>
        <v>II JA</v>
      </c>
    </row>
    <row r="15" spans="1:26" ht="18" customHeight="1" thickBot="1">
      <c r="A15" s="183"/>
      <c r="B15" s="226"/>
      <c r="C15" s="225"/>
      <c r="D15" s="256"/>
      <c r="E15" s="45"/>
      <c r="F15" s="254"/>
      <c r="G15" s="198"/>
      <c r="H15" s="199"/>
      <c r="I15" s="199"/>
      <c r="J15" s="199" t="s">
        <v>479</v>
      </c>
      <c r="K15" s="199"/>
      <c r="L15" s="199"/>
      <c r="M15" s="199" t="s">
        <v>474</v>
      </c>
      <c r="N15" s="199" t="s">
        <v>474</v>
      </c>
      <c r="O15" s="199" t="s">
        <v>474</v>
      </c>
      <c r="P15" s="199"/>
      <c r="Q15" s="199"/>
      <c r="R15" s="199"/>
      <c r="S15" s="200"/>
      <c r="T15" s="200"/>
      <c r="U15" s="200"/>
      <c r="V15" s="199"/>
      <c r="W15" s="199"/>
      <c r="X15" s="199"/>
      <c r="Y15" s="96"/>
      <c r="Z15" s="71"/>
    </row>
    <row r="16" spans="1:26" ht="18" customHeight="1" thickBot="1">
      <c r="A16" s="183">
        <v>5</v>
      </c>
      <c r="B16" s="258" t="s">
        <v>423</v>
      </c>
      <c r="C16" s="259" t="s">
        <v>424</v>
      </c>
      <c r="D16" s="255">
        <v>36139</v>
      </c>
      <c r="E16" s="45" t="s">
        <v>395</v>
      </c>
      <c r="F16" s="36" t="s">
        <v>408</v>
      </c>
      <c r="G16" s="198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200"/>
      <c r="T16" s="200"/>
      <c r="U16" s="200"/>
      <c r="V16" s="199"/>
      <c r="W16" s="199"/>
      <c r="X16" s="199"/>
      <c r="Y16" s="96">
        <v>1.15</v>
      </c>
      <c r="Z16" s="183" t="str">
        <f>IF(ISBLANK(Y16),"",IF(Y16&gt;=1.75,"KSM",IF(Y16&gt;=1.65,"I A",IF(Y16&gt;=1.5,"II A",IF(Y16&gt;=1.39,"III A",IF(Y16&gt;=1.3,"I JA",IF(Y16&gt;=1.22,"II JA",IF(Y16&gt;=1.15,"III JA"))))))))</f>
        <v>III JA</v>
      </c>
    </row>
    <row r="17" ht="18" customHeight="1"/>
    <row r="18" ht="18" customHeight="1"/>
    <row r="19" spans="1:26" ht="12.75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</row>
    <row r="20" spans="1:26" ht="12.75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</row>
    <row r="21" spans="1:26" ht="12.7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</row>
    <row r="22" spans="1:26" ht="12.7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</row>
  </sheetData>
  <sheetProtection/>
  <mergeCells count="6">
    <mergeCell ref="S6:U6"/>
    <mergeCell ref="V6:X6"/>
    <mergeCell ref="G6:I6"/>
    <mergeCell ref="J6:L6"/>
    <mergeCell ref="M6:O6"/>
    <mergeCell ref="P6:R6"/>
  </mergeCells>
  <printOptions/>
  <pageMargins left="0.35433070866141736" right="0.35433070866141736" top="0.3937007874015748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O17"/>
  <sheetViews>
    <sheetView showZeros="0" zoomScalePageLayoutView="0" workbookViewId="0" topLeftCell="A1">
      <selection activeCell="G21" sqref="G21"/>
    </sheetView>
  </sheetViews>
  <sheetFormatPr defaultColWidth="9.140625" defaultRowHeight="12.75"/>
  <cols>
    <col min="1" max="1" width="3.8515625" style="39" customWidth="1"/>
    <col min="2" max="2" width="8.00390625" style="39" customWidth="1"/>
    <col min="3" max="3" width="15.140625" style="39" bestFit="1" customWidth="1"/>
    <col min="4" max="4" width="9.8515625" style="52" bestFit="1" customWidth="1"/>
    <col min="5" max="5" width="12.140625" style="40" customWidth="1"/>
    <col min="6" max="6" width="14.8515625" style="48" bestFit="1" customWidth="1"/>
    <col min="7" max="7" width="8.140625" style="56" customWidth="1"/>
    <col min="8" max="8" width="8.140625" style="39" customWidth="1"/>
    <col min="9" max="12" width="9.140625" style="39" customWidth="1"/>
    <col min="13" max="13" width="10.7109375" style="39" bestFit="1" customWidth="1"/>
    <col min="14" max="16384" width="9.140625" style="39" customWidth="1"/>
  </cols>
  <sheetData>
    <row r="1" spans="1:8" s="46" customFormat="1" ht="12.75">
      <c r="A1" s="46" t="s">
        <v>16</v>
      </c>
      <c r="D1" s="47"/>
      <c r="E1" s="41"/>
      <c r="F1" s="48"/>
      <c r="G1" s="54"/>
      <c r="H1" s="66" t="s">
        <v>199</v>
      </c>
    </row>
    <row r="2" spans="1:8" s="46" customFormat="1" ht="12.75">
      <c r="A2" s="46" t="s">
        <v>17</v>
      </c>
      <c r="D2" s="47"/>
      <c r="E2" s="41"/>
      <c r="F2" s="48"/>
      <c r="G2" s="54"/>
      <c r="H2" s="67" t="s">
        <v>12</v>
      </c>
    </row>
    <row r="3" spans="3:7" s="49" customFormat="1" ht="12" customHeight="1">
      <c r="C3" s="46"/>
      <c r="D3" s="47"/>
      <c r="E3" s="41"/>
      <c r="F3" s="50"/>
      <c r="G3" s="55"/>
    </row>
    <row r="4" spans="1:14" ht="16.5" thickBot="1">
      <c r="A4" s="51" t="s">
        <v>38</v>
      </c>
      <c r="B4" s="77"/>
      <c r="C4" s="79"/>
      <c r="D4" s="80"/>
      <c r="E4" s="80"/>
      <c r="F4" s="157" t="s">
        <v>77</v>
      </c>
      <c r="G4" s="79"/>
      <c r="H4" s="82"/>
      <c r="I4" s="98"/>
      <c r="J4" s="98"/>
      <c r="K4" s="98"/>
      <c r="L4" s="98"/>
      <c r="M4" s="99"/>
      <c r="N4" s="99"/>
    </row>
    <row r="5" spans="1:14" ht="13.5" thickBot="1">
      <c r="A5" s="80"/>
      <c r="B5" s="77"/>
      <c r="C5" s="78"/>
      <c r="D5" s="79"/>
      <c r="E5" s="80"/>
      <c r="F5" s="100"/>
      <c r="G5" s="101"/>
      <c r="H5" s="102"/>
      <c r="I5" s="102" t="s">
        <v>60</v>
      </c>
      <c r="J5" s="102"/>
      <c r="K5" s="102"/>
      <c r="L5" s="103"/>
      <c r="M5" s="99"/>
      <c r="N5" s="99"/>
    </row>
    <row r="6" spans="1:14" ht="15" thickBot="1">
      <c r="A6" s="233" t="s">
        <v>0</v>
      </c>
      <c r="B6" s="105" t="s">
        <v>1</v>
      </c>
      <c r="C6" s="106" t="s">
        <v>2</v>
      </c>
      <c r="D6" s="107" t="s">
        <v>61</v>
      </c>
      <c r="E6" s="104" t="s">
        <v>4</v>
      </c>
      <c r="F6" s="108" t="s">
        <v>62</v>
      </c>
      <c r="G6" s="109" t="s">
        <v>57</v>
      </c>
      <c r="H6" s="109" t="s">
        <v>56</v>
      </c>
      <c r="I6" s="262" t="s">
        <v>55</v>
      </c>
      <c r="J6" s="109" t="s">
        <v>54</v>
      </c>
      <c r="K6" s="109" t="s">
        <v>53</v>
      </c>
      <c r="L6" s="109" t="s">
        <v>52</v>
      </c>
      <c r="M6" s="110" t="s">
        <v>5</v>
      </c>
      <c r="N6" s="110" t="s">
        <v>18</v>
      </c>
    </row>
    <row r="7" spans="1:14" s="53" customFormat="1" ht="15">
      <c r="A7" s="111" t="s">
        <v>57</v>
      </c>
      <c r="B7" s="33" t="s">
        <v>353</v>
      </c>
      <c r="C7" s="34" t="s">
        <v>354</v>
      </c>
      <c r="D7" s="35" t="s">
        <v>355</v>
      </c>
      <c r="E7" s="45" t="s">
        <v>7</v>
      </c>
      <c r="F7" s="45" t="s">
        <v>356</v>
      </c>
      <c r="G7" s="113">
        <v>42.2</v>
      </c>
      <c r="H7" s="113">
        <v>48.7</v>
      </c>
      <c r="I7" s="113">
        <v>49.53</v>
      </c>
      <c r="J7" s="113" t="s">
        <v>474</v>
      </c>
      <c r="K7" s="113">
        <v>49.35</v>
      </c>
      <c r="L7" s="113" t="s">
        <v>474</v>
      </c>
      <c r="M7" s="112">
        <f aca="true" t="shared" si="0" ref="M7:M17">MAX(G7:L7)</f>
        <v>49.53</v>
      </c>
      <c r="N7" s="114"/>
    </row>
    <row r="8" spans="1:14" ht="18" customHeight="1">
      <c r="A8" s="111" t="s">
        <v>56</v>
      </c>
      <c r="B8" s="33" t="s">
        <v>75</v>
      </c>
      <c r="C8" s="305" t="s">
        <v>416</v>
      </c>
      <c r="D8" s="35" t="s">
        <v>417</v>
      </c>
      <c r="E8" s="45" t="s">
        <v>395</v>
      </c>
      <c r="F8" s="45" t="s">
        <v>408</v>
      </c>
      <c r="G8" s="113">
        <v>33.55</v>
      </c>
      <c r="H8" s="113">
        <v>36.15</v>
      </c>
      <c r="I8" s="113">
        <v>32.3</v>
      </c>
      <c r="J8" s="113">
        <v>41.24</v>
      </c>
      <c r="K8" s="113" t="s">
        <v>474</v>
      </c>
      <c r="L8" s="113" t="s">
        <v>474</v>
      </c>
      <c r="M8" s="112">
        <f t="shared" si="0"/>
        <v>41.24</v>
      </c>
      <c r="N8" s="114"/>
    </row>
    <row r="9" spans="1:14" ht="15">
      <c r="A9" s="111" t="s">
        <v>55</v>
      </c>
      <c r="B9" s="33" t="s">
        <v>427</v>
      </c>
      <c r="C9" s="305" t="s">
        <v>428</v>
      </c>
      <c r="D9" s="35" t="s">
        <v>361</v>
      </c>
      <c r="E9" s="45" t="s">
        <v>375</v>
      </c>
      <c r="F9" s="45" t="s">
        <v>152</v>
      </c>
      <c r="G9" s="113">
        <v>33</v>
      </c>
      <c r="H9" s="113">
        <v>34.25</v>
      </c>
      <c r="I9" s="113">
        <v>40.7</v>
      </c>
      <c r="J9" s="113" t="s">
        <v>474</v>
      </c>
      <c r="K9" s="113" t="s">
        <v>474</v>
      </c>
      <c r="L9" s="113">
        <v>36.65</v>
      </c>
      <c r="M9" s="112">
        <f t="shared" si="0"/>
        <v>40.7</v>
      </c>
      <c r="N9" s="114"/>
    </row>
    <row r="10" spans="1:14" ht="15">
      <c r="A10" s="111" t="s">
        <v>54</v>
      </c>
      <c r="B10" s="33" t="s">
        <v>418</v>
      </c>
      <c r="C10" s="305" t="s">
        <v>416</v>
      </c>
      <c r="D10" s="35" t="s">
        <v>417</v>
      </c>
      <c r="E10" s="45" t="s">
        <v>395</v>
      </c>
      <c r="F10" s="45" t="s">
        <v>408</v>
      </c>
      <c r="G10" s="113">
        <v>28.1</v>
      </c>
      <c r="H10" s="113">
        <v>35.7</v>
      </c>
      <c r="I10" s="113">
        <v>39.5</v>
      </c>
      <c r="J10" s="113">
        <v>38.6</v>
      </c>
      <c r="K10" s="113">
        <v>40.2</v>
      </c>
      <c r="L10" s="113" t="s">
        <v>474</v>
      </c>
      <c r="M10" s="267">
        <f t="shared" si="0"/>
        <v>40.2</v>
      </c>
      <c r="N10" s="70"/>
    </row>
    <row r="11" spans="1:15" ht="15.75">
      <c r="A11" s="111" t="s">
        <v>53</v>
      </c>
      <c r="B11" s="226" t="s">
        <v>100</v>
      </c>
      <c r="C11" s="225" t="s">
        <v>397</v>
      </c>
      <c r="D11" s="392">
        <v>36285</v>
      </c>
      <c r="E11" s="45" t="s">
        <v>395</v>
      </c>
      <c r="F11" s="254" t="s">
        <v>396</v>
      </c>
      <c r="G11" s="113">
        <v>27.2</v>
      </c>
      <c r="H11" s="113">
        <v>36.6</v>
      </c>
      <c r="I11" s="113">
        <v>34.5</v>
      </c>
      <c r="J11" s="113" t="s">
        <v>474</v>
      </c>
      <c r="K11" s="113">
        <v>35</v>
      </c>
      <c r="L11" s="113">
        <v>36.4</v>
      </c>
      <c r="M11" s="267">
        <f t="shared" si="0"/>
        <v>36.6</v>
      </c>
      <c r="N11" s="70"/>
      <c r="O11" s="227"/>
    </row>
    <row r="12" spans="1:15" ht="15">
      <c r="A12" s="111" t="s">
        <v>52</v>
      </c>
      <c r="B12" s="33" t="s">
        <v>245</v>
      </c>
      <c r="C12" s="34" t="s">
        <v>246</v>
      </c>
      <c r="D12" s="303" t="s">
        <v>247</v>
      </c>
      <c r="E12" s="45" t="s">
        <v>235</v>
      </c>
      <c r="F12" s="36" t="s">
        <v>136</v>
      </c>
      <c r="G12" s="113">
        <v>29.2</v>
      </c>
      <c r="H12" s="113">
        <v>32.33</v>
      </c>
      <c r="I12" s="113" t="s">
        <v>474</v>
      </c>
      <c r="J12" s="113">
        <v>31.5</v>
      </c>
      <c r="K12" s="113">
        <v>36.2</v>
      </c>
      <c r="L12" s="113" t="s">
        <v>474</v>
      </c>
      <c r="M12" s="267">
        <f t="shared" si="0"/>
        <v>36.2</v>
      </c>
      <c r="N12" s="70"/>
      <c r="O12" s="227"/>
    </row>
    <row r="13" spans="1:14" ht="15">
      <c r="A13" s="111" t="s">
        <v>51</v>
      </c>
      <c r="B13" s="33" t="s">
        <v>359</v>
      </c>
      <c r="C13" s="34" t="s">
        <v>360</v>
      </c>
      <c r="D13" s="35" t="s">
        <v>361</v>
      </c>
      <c r="E13" s="45" t="s">
        <v>140</v>
      </c>
      <c r="F13" s="45" t="s">
        <v>158</v>
      </c>
      <c r="G13" s="113">
        <v>28.7</v>
      </c>
      <c r="H13" s="113">
        <v>31.65</v>
      </c>
      <c r="I13" s="113">
        <v>31.6</v>
      </c>
      <c r="J13" s="113">
        <v>35</v>
      </c>
      <c r="K13" s="113" t="s">
        <v>474</v>
      </c>
      <c r="L13" s="113" t="s">
        <v>474</v>
      </c>
      <c r="M13" s="267">
        <f t="shared" si="0"/>
        <v>35</v>
      </c>
      <c r="N13" s="70"/>
    </row>
    <row r="14" spans="1:14" ht="15">
      <c r="A14" s="111" t="s">
        <v>50</v>
      </c>
      <c r="B14" s="307" t="s">
        <v>75</v>
      </c>
      <c r="C14" s="301" t="s">
        <v>377</v>
      </c>
      <c r="D14" s="308">
        <v>35963</v>
      </c>
      <c r="E14" s="45" t="s">
        <v>375</v>
      </c>
      <c r="F14" s="142" t="s">
        <v>63</v>
      </c>
      <c r="G14" s="113">
        <v>29.9</v>
      </c>
      <c r="H14" s="113">
        <v>29.9</v>
      </c>
      <c r="I14" s="113">
        <v>32.8</v>
      </c>
      <c r="J14" s="113">
        <v>31.55</v>
      </c>
      <c r="K14" s="113">
        <v>30</v>
      </c>
      <c r="L14" s="113" t="s">
        <v>474</v>
      </c>
      <c r="M14" s="267">
        <f t="shared" si="0"/>
        <v>32.8</v>
      </c>
      <c r="N14" s="70"/>
    </row>
    <row r="15" spans="1:14" ht="15.75">
      <c r="A15" s="111" t="s">
        <v>49</v>
      </c>
      <c r="B15" s="226" t="s">
        <v>257</v>
      </c>
      <c r="C15" s="225" t="s">
        <v>398</v>
      </c>
      <c r="D15" s="392">
        <v>36227</v>
      </c>
      <c r="E15" s="45" t="s">
        <v>395</v>
      </c>
      <c r="F15" s="254" t="s">
        <v>396</v>
      </c>
      <c r="G15" s="113">
        <v>30.6</v>
      </c>
      <c r="H15" s="113">
        <v>29.75</v>
      </c>
      <c r="I15" s="113">
        <v>30.05</v>
      </c>
      <c r="J15" s="113" t="s">
        <v>474</v>
      </c>
      <c r="K15" s="113" t="s">
        <v>474</v>
      </c>
      <c r="L15" s="113" t="s">
        <v>474</v>
      </c>
      <c r="M15" s="267">
        <f t="shared" si="0"/>
        <v>30.6</v>
      </c>
      <c r="N15" s="70"/>
    </row>
    <row r="16" spans="1:14" ht="15">
      <c r="A16" s="138" t="s">
        <v>66</v>
      </c>
      <c r="B16" s="33" t="s">
        <v>220</v>
      </c>
      <c r="C16" s="34" t="s">
        <v>221</v>
      </c>
      <c r="D16" s="303">
        <v>36507</v>
      </c>
      <c r="E16" s="45" t="s">
        <v>103</v>
      </c>
      <c r="F16" s="36" t="s">
        <v>131</v>
      </c>
      <c r="G16" s="113">
        <v>21.15</v>
      </c>
      <c r="H16" s="113" t="s">
        <v>474</v>
      </c>
      <c r="I16" s="113" t="s">
        <v>474</v>
      </c>
      <c r="J16" s="113" t="s">
        <v>474</v>
      </c>
      <c r="K16" s="113" t="s">
        <v>474</v>
      </c>
      <c r="L16" s="113" t="s">
        <v>474</v>
      </c>
      <c r="M16" s="267">
        <f t="shared" si="0"/>
        <v>21.15</v>
      </c>
      <c r="N16" s="70"/>
    </row>
    <row r="17" spans="1:14" ht="15">
      <c r="A17" s="180"/>
      <c r="B17" s="16"/>
      <c r="C17" s="393"/>
      <c r="D17" s="18"/>
      <c r="E17" s="217"/>
      <c r="F17" s="217"/>
      <c r="G17" s="178"/>
      <c r="H17" s="178"/>
      <c r="I17" s="178"/>
      <c r="J17" s="178"/>
      <c r="K17" s="178"/>
      <c r="L17" s="178"/>
      <c r="M17" s="179">
        <f t="shared" si="0"/>
        <v>0</v>
      </c>
      <c r="N17" s="133"/>
    </row>
  </sheetData>
  <sheetProtection/>
  <printOptions horizontalCentered="1"/>
  <pageMargins left="0.35433070866141736" right="0.35433070866141736" top="0" bottom="0" header="0.3937007874015748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P32"/>
  <sheetViews>
    <sheetView showZeros="0" zoomScalePageLayoutView="0" workbookViewId="0" topLeftCell="A1">
      <selection activeCell="D23" sqref="D23"/>
    </sheetView>
  </sheetViews>
  <sheetFormatPr defaultColWidth="9.140625" defaultRowHeight="12.75"/>
  <cols>
    <col min="1" max="1" width="3.8515625" style="39" customWidth="1"/>
    <col min="2" max="2" width="11.140625" style="39" bestFit="1" customWidth="1"/>
    <col min="3" max="3" width="16.7109375" style="39" bestFit="1" customWidth="1"/>
    <col min="4" max="4" width="9.8515625" style="52" bestFit="1" customWidth="1"/>
    <col min="5" max="5" width="12.140625" style="40" customWidth="1"/>
    <col min="6" max="6" width="10.7109375" style="48" bestFit="1" customWidth="1"/>
    <col min="7" max="7" width="7.57421875" style="56" customWidth="1"/>
    <col min="8" max="8" width="8.140625" style="39" customWidth="1"/>
    <col min="9" max="12" width="9.140625" style="39" customWidth="1"/>
    <col min="13" max="13" width="10.7109375" style="39" bestFit="1" customWidth="1"/>
    <col min="14" max="16384" width="9.140625" style="39" customWidth="1"/>
  </cols>
  <sheetData>
    <row r="1" spans="1:8" s="46" customFormat="1" ht="12.75">
      <c r="A1" s="46" t="s">
        <v>16</v>
      </c>
      <c r="D1" s="47"/>
      <c r="E1" s="41"/>
      <c r="F1" s="48"/>
      <c r="G1" s="54"/>
      <c r="H1" s="66" t="s">
        <v>199</v>
      </c>
    </row>
    <row r="2" spans="1:8" s="46" customFormat="1" ht="12.75">
      <c r="A2" s="46" t="s">
        <v>17</v>
      </c>
      <c r="D2" s="47"/>
      <c r="E2" s="41"/>
      <c r="F2" s="48"/>
      <c r="G2" s="54"/>
      <c r="H2" s="67" t="s">
        <v>12</v>
      </c>
    </row>
    <row r="3" spans="3:7" s="49" customFormat="1" ht="12" customHeight="1">
      <c r="C3" s="46"/>
      <c r="D3" s="47"/>
      <c r="E3" s="41"/>
      <c r="F3" s="50"/>
      <c r="G3" s="55"/>
    </row>
    <row r="4" spans="1:14" ht="16.5" thickBot="1">
      <c r="A4" s="97" t="s">
        <v>89</v>
      </c>
      <c r="B4" s="77"/>
      <c r="C4" s="79"/>
      <c r="D4" s="80"/>
      <c r="E4" s="156" t="s">
        <v>115</v>
      </c>
      <c r="F4" s="81"/>
      <c r="G4" s="79"/>
      <c r="H4" s="82"/>
      <c r="I4" s="98"/>
      <c r="J4" s="98"/>
      <c r="K4" s="98"/>
      <c r="L4" s="98"/>
      <c r="M4" s="99"/>
      <c r="N4" s="99"/>
    </row>
    <row r="5" spans="1:14" ht="13.5" thickBot="1">
      <c r="A5" s="80"/>
      <c r="B5" s="77"/>
      <c r="C5" s="78"/>
      <c r="D5" s="79"/>
      <c r="E5" s="80"/>
      <c r="F5" s="100"/>
      <c r="G5" s="101"/>
      <c r="H5" s="102"/>
      <c r="I5" s="102" t="s">
        <v>60</v>
      </c>
      <c r="J5" s="102"/>
      <c r="K5" s="102"/>
      <c r="L5" s="103"/>
      <c r="M5" s="99"/>
      <c r="N5" s="99"/>
    </row>
    <row r="6" spans="1:14" ht="15" thickBot="1">
      <c r="A6" s="233" t="s">
        <v>0</v>
      </c>
      <c r="B6" s="105" t="s">
        <v>1</v>
      </c>
      <c r="C6" s="106" t="s">
        <v>2</v>
      </c>
      <c r="D6" s="107" t="s">
        <v>61</v>
      </c>
      <c r="E6" s="104" t="s">
        <v>4</v>
      </c>
      <c r="F6" s="108" t="s">
        <v>62</v>
      </c>
      <c r="G6" s="109" t="s">
        <v>57</v>
      </c>
      <c r="H6" s="109" t="s">
        <v>56</v>
      </c>
      <c r="I6" s="109" t="s">
        <v>55</v>
      </c>
      <c r="J6" s="109" t="s">
        <v>54</v>
      </c>
      <c r="K6" s="109" t="s">
        <v>53</v>
      </c>
      <c r="L6" s="109" t="s">
        <v>52</v>
      </c>
      <c r="M6" s="110" t="s">
        <v>5</v>
      </c>
      <c r="N6" s="110" t="s">
        <v>18</v>
      </c>
    </row>
    <row r="7" spans="1:14" s="53" customFormat="1" ht="15">
      <c r="A7" s="111" t="s">
        <v>57</v>
      </c>
      <c r="B7" s="33" t="s">
        <v>359</v>
      </c>
      <c r="C7" s="34" t="s">
        <v>360</v>
      </c>
      <c r="D7" s="35" t="s">
        <v>361</v>
      </c>
      <c r="E7" s="45" t="s">
        <v>140</v>
      </c>
      <c r="F7" s="45" t="s">
        <v>158</v>
      </c>
      <c r="G7" s="394">
        <v>8.4</v>
      </c>
      <c r="H7" s="394">
        <v>9.49</v>
      </c>
      <c r="I7" s="394">
        <v>9.4</v>
      </c>
      <c r="J7" s="394">
        <v>9.49</v>
      </c>
      <c r="K7" s="394">
        <v>10.32</v>
      </c>
      <c r="L7" s="394">
        <v>9.98</v>
      </c>
      <c r="M7" s="112">
        <f>MAX(G7:L7)</f>
        <v>10.32</v>
      </c>
      <c r="N7" s="183" t="str">
        <f>IF(ISBLANK(M7),"",IF(M7&gt;=15.2,"KSM",IF(M7&gt;=13.2,"I A",IF(M7&gt;=11,"II A",IF(M7&gt;=9.5,"III A",IF(M7&gt;=8,"I JA",IF(M7&gt;=7.2,"II JA",IF(M7&gt;=6.5,"III JA"))))))))</f>
        <v>III A</v>
      </c>
    </row>
    <row r="8" spans="1:14" ht="18" customHeight="1">
      <c r="A8" s="111" t="s">
        <v>56</v>
      </c>
      <c r="B8" s="33" t="s">
        <v>101</v>
      </c>
      <c r="C8" s="34" t="s">
        <v>394</v>
      </c>
      <c r="D8" s="392">
        <v>36232</v>
      </c>
      <c r="E8" s="45" t="s">
        <v>395</v>
      </c>
      <c r="F8" s="45" t="s">
        <v>396</v>
      </c>
      <c r="G8" s="394">
        <v>9.12</v>
      </c>
      <c r="H8" s="394">
        <v>8.7</v>
      </c>
      <c r="I8" s="394">
        <v>9.45</v>
      </c>
      <c r="J8" s="394">
        <v>8.75</v>
      </c>
      <c r="K8" s="394">
        <v>8.27</v>
      </c>
      <c r="L8" s="394">
        <v>8.85</v>
      </c>
      <c r="M8" s="112">
        <f>MAX(G8:L8)</f>
        <v>9.45</v>
      </c>
      <c r="N8" s="183" t="str">
        <f>IF(ISBLANK(M8),"",IF(M8&gt;=15.2,"KSM",IF(M8&gt;=13.2,"I A",IF(M8&gt;=11,"II A",IF(M8&gt;=9.5,"III A",IF(M8&gt;=8,"I JA",IF(M8&gt;=7.2,"II JA",IF(M8&gt;=6.5,"III JA"))))))))</f>
        <v>I JA</v>
      </c>
    </row>
    <row r="9" spans="1:14" ht="18" customHeight="1">
      <c r="A9" s="111" t="s">
        <v>55</v>
      </c>
      <c r="B9" s="33" t="s">
        <v>100</v>
      </c>
      <c r="C9" s="34" t="s">
        <v>397</v>
      </c>
      <c r="D9" s="392">
        <v>36285</v>
      </c>
      <c r="E9" s="45" t="s">
        <v>395</v>
      </c>
      <c r="F9" s="45" t="s">
        <v>396</v>
      </c>
      <c r="G9" s="394">
        <v>6.83</v>
      </c>
      <c r="H9" s="394">
        <v>6.82</v>
      </c>
      <c r="I9" s="394">
        <v>6.38</v>
      </c>
      <c r="J9" s="394">
        <v>7.28</v>
      </c>
      <c r="K9" s="394">
        <v>6.94</v>
      </c>
      <c r="L9" s="394">
        <v>6.56</v>
      </c>
      <c r="M9" s="112">
        <f>MAX(G9:L9)</f>
        <v>7.28</v>
      </c>
      <c r="N9" s="183" t="str">
        <f>IF(ISBLANK(M9),"",IF(M9&gt;=15.2,"KSM",IF(M9&gt;=13.2,"I A",IF(M9&gt;=11,"II A",IF(M9&gt;=9.5,"III A",IF(M9&gt;=8,"I JA",IF(M9&gt;=7.2,"II JA",IF(M9&gt;=6.5,"III JA"))))))))</f>
        <v>II JA</v>
      </c>
    </row>
    <row r="10" spans="1:16" ht="15">
      <c r="A10" s="111" t="s">
        <v>54</v>
      </c>
      <c r="B10" s="33" t="s">
        <v>257</v>
      </c>
      <c r="C10" s="34" t="s">
        <v>398</v>
      </c>
      <c r="D10" s="392">
        <v>36227</v>
      </c>
      <c r="E10" s="45" t="s">
        <v>395</v>
      </c>
      <c r="F10" s="45" t="s">
        <v>396</v>
      </c>
      <c r="G10" s="394">
        <v>6.1</v>
      </c>
      <c r="H10" s="394">
        <v>6.55</v>
      </c>
      <c r="I10" s="394">
        <v>7.2</v>
      </c>
      <c r="J10" s="394">
        <v>6.99</v>
      </c>
      <c r="K10" s="394" t="s">
        <v>474</v>
      </c>
      <c r="L10" s="394">
        <v>7.04</v>
      </c>
      <c r="M10" s="112">
        <f>MAX(G10:L10)</f>
        <v>7.2</v>
      </c>
      <c r="N10" s="183" t="str">
        <f>IF(ISBLANK(M10),"",IF(M10&gt;=15.2,"KSM",IF(M10&gt;=13.2,"I A",IF(M10&gt;=11,"II A",IF(M10&gt;=9.5,"III A",IF(M10&gt;=8,"I JA",IF(M10&gt;=7.2,"II JA",IF(M10&gt;=6.5,"III JA"))))))))</f>
        <v>II JA</v>
      </c>
      <c r="O10" s="227"/>
      <c r="P10" s="227"/>
    </row>
    <row r="11" spans="1:16" ht="15">
      <c r="A11" s="138" t="s">
        <v>53</v>
      </c>
      <c r="B11" s="33" t="s">
        <v>75</v>
      </c>
      <c r="C11" s="34" t="s">
        <v>377</v>
      </c>
      <c r="D11" s="308">
        <v>35963</v>
      </c>
      <c r="E11" s="45" t="s">
        <v>375</v>
      </c>
      <c r="F11" s="45" t="s">
        <v>63</v>
      </c>
      <c r="G11" s="394">
        <v>6.43</v>
      </c>
      <c r="H11" s="394">
        <v>6.67</v>
      </c>
      <c r="I11" s="394">
        <v>6.7</v>
      </c>
      <c r="J11" s="394">
        <v>6.98</v>
      </c>
      <c r="K11" s="394">
        <v>7.11</v>
      </c>
      <c r="L11" s="394">
        <v>6.67</v>
      </c>
      <c r="M11" s="266">
        <f>MAX(G11:L11)</f>
        <v>7.11</v>
      </c>
      <c r="N11" s="183" t="str">
        <f>IF(ISBLANK(M11),"",IF(M11&gt;=15.2,"KSM",IF(M11&gt;=13.2,"I A",IF(M11&gt;=11,"II A",IF(M11&gt;=9.5,"III A",IF(M11&gt;=8,"I JA",IF(M11&gt;=7.2,"II JA",IF(M11&gt;=6.5,"III JA"))))))))</f>
        <v>III JA</v>
      </c>
      <c r="O11" s="227"/>
      <c r="P11" s="227"/>
    </row>
    <row r="12" spans="1:16" ht="15">
      <c r="A12" s="180"/>
      <c r="B12" s="86"/>
      <c r="C12" s="174"/>
      <c r="D12" s="175"/>
      <c r="E12" s="176"/>
      <c r="F12" s="177"/>
      <c r="G12" s="178"/>
      <c r="H12" s="178"/>
      <c r="I12" s="178"/>
      <c r="J12" s="178"/>
      <c r="K12" s="178"/>
      <c r="L12" s="178"/>
      <c r="M12" s="179"/>
      <c r="N12" s="133"/>
      <c r="O12" s="227"/>
      <c r="P12" s="227"/>
    </row>
    <row r="13" spans="1:16" ht="15">
      <c r="A13" s="180"/>
      <c r="B13" s="86"/>
      <c r="C13" s="174"/>
      <c r="D13" s="175"/>
      <c r="E13" s="176"/>
      <c r="F13" s="177"/>
      <c r="G13" s="178"/>
      <c r="H13" s="178"/>
      <c r="I13" s="178"/>
      <c r="J13" s="178"/>
      <c r="K13" s="178"/>
      <c r="L13" s="178"/>
      <c r="M13" s="179"/>
      <c r="N13" s="133"/>
      <c r="O13" s="227"/>
      <c r="P13" s="227"/>
    </row>
    <row r="14" spans="1:14" ht="15">
      <c r="A14" s="180"/>
      <c r="B14" s="86"/>
      <c r="C14" s="174"/>
      <c r="D14" s="175"/>
      <c r="E14" s="176"/>
      <c r="F14" s="177"/>
      <c r="G14" s="178"/>
      <c r="H14" s="178"/>
      <c r="I14" s="178"/>
      <c r="J14" s="178"/>
      <c r="K14" s="178"/>
      <c r="L14" s="178"/>
      <c r="M14" s="179">
        <f aca="true" t="shared" si="0" ref="M14:M32">MAX(G14:L14)</f>
        <v>0</v>
      </c>
      <c r="N14" s="133"/>
    </row>
    <row r="15" spans="1:14" ht="15">
      <c r="A15" s="180"/>
      <c r="B15" s="86"/>
      <c r="C15" s="174"/>
      <c r="D15" s="175"/>
      <c r="E15" s="176"/>
      <c r="F15" s="177"/>
      <c r="G15" s="178"/>
      <c r="H15" s="178"/>
      <c r="I15" s="178"/>
      <c r="J15" s="178"/>
      <c r="K15" s="178"/>
      <c r="L15" s="178"/>
      <c r="M15" s="179">
        <f t="shared" si="0"/>
        <v>0</v>
      </c>
      <c r="N15" s="133"/>
    </row>
    <row r="16" spans="1:14" ht="15">
      <c r="A16" s="180"/>
      <c r="B16" s="86"/>
      <c r="C16" s="174"/>
      <c r="D16" s="175"/>
      <c r="E16" s="176"/>
      <c r="F16" s="177"/>
      <c r="G16" s="178"/>
      <c r="H16" s="178"/>
      <c r="I16" s="178"/>
      <c r="J16" s="178"/>
      <c r="K16" s="178"/>
      <c r="L16" s="178"/>
      <c r="M16" s="179">
        <f t="shared" si="0"/>
        <v>0</v>
      </c>
      <c r="N16" s="133"/>
    </row>
    <row r="17" spans="1:14" ht="15">
      <c r="A17" s="180"/>
      <c r="B17" s="86"/>
      <c r="C17" s="174"/>
      <c r="D17" s="175"/>
      <c r="E17" s="176"/>
      <c r="F17" s="177"/>
      <c r="G17" s="178"/>
      <c r="H17" s="178"/>
      <c r="I17" s="178"/>
      <c r="J17" s="178"/>
      <c r="K17" s="178"/>
      <c r="L17" s="178"/>
      <c r="M17" s="179">
        <f t="shared" si="0"/>
        <v>0</v>
      </c>
      <c r="N17" s="133"/>
    </row>
    <row r="18" spans="1:14" ht="15">
      <c r="A18" s="180"/>
      <c r="B18" s="86"/>
      <c r="C18" s="174"/>
      <c r="D18" s="175"/>
      <c r="E18" s="176"/>
      <c r="F18" s="177"/>
      <c r="G18" s="178"/>
      <c r="H18" s="178"/>
      <c r="I18" s="178"/>
      <c r="J18" s="178"/>
      <c r="K18" s="178"/>
      <c r="L18" s="178"/>
      <c r="M18" s="179">
        <f t="shared" si="0"/>
        <v>0</v>
      </c>
      <c r="N18" s="133"/>
    </row>
    <row r="19" spans="1:14" ht="15">
      <c r="A19" s="180"/>
      <c r="B19" s="86"/>
      <c r="C19" s="174"/>
      <c r="D19" s="175"/>
      <c r="E19" s="176"/>
      <c r="F19" s="177"/>
      <c r="G19" s="178"/>
      <c r="H19" s="178"/>
      <c r="I19" s="178"/>
      <c r="J19" s="178"/>
      <c r="K19" s="178"/>
      <c r="L19" s="178"/>
      <c r="M19" s="179">
        <f t="shared" si="0"/>
        <v>0</v>
      </c>
      <c r="N19" s="133"/>
    </row>
    <row r="20" spans="1:14" ht="15">
      <c r="A20" s="180"/>
      <c r="B20" s="86"/>
      <c r="C20" s="174"/>
      <c r="D20" s="175"/>
      <c r="E20" s="176"/>
      <c r="F20" s="177"/>
      <c r="G20" s="178"/>
      <c r="H20" s="178"/>
      <c r="I20" s="178"/>
      <c r="J20" s="178"/>
      <c r="K20" s="178"/>
      <c r="L20" s="178"/>
      <c r="M20" s="179">
        <f t="shared" si="0"/>
        <v>0</v>
      </c>
      <c r="N20" s="133"/>
    </row>
    <row r="21" spans="1:14" ht="15">
      <c r="A21" s="180"/>
      <c r="B21" s="86"/>
      <c r="C21" s="174"/>
      <c r="D21" s="175"/>
      <c r="E21" s="176"/>
      <c r="F21" s="177"/>
      <c r="G21" s="178"/>
      <c r="H21" s="178"/>
      <c r="I21" s="178"/>
      <c r="J21" s="178"/>
      <c r="K21" s="178"/>
      <c r="L21" s="178"/>
      <c r="M21" s="179">
        <f t="shared" si="0"/>
        <v>0</v>
      </c>
      <c r="N21" s="133"/>
    </row>
    <row r="22" spans="1:14" ht="15">
      <c r="A22" s="180"/>
      <c r="B22" s="86"/>
      <c r="C22" s="174"/>
      <c r="D22" s="175"/>
      <c r="E22" s="176"/>
      <c r="F22" s="177"/>
      <c r="G22" s="178"/>
      <c r="H22" s="178"/>
      <c r="I22" s="178"/>
      <c r="J22" s="178"/>
      <c r="K22" s="178"/>
      <c r="L22" s="178"/>
      <c r="M22" s="179">
        <f t="shared" si="0"/>
        <v>0</v>
      </c>
      <c r="N22" s="133"/>
    </row>
    <row r="23" spans="1:14" ht="15">
      <c r="A23" s="180"/>
      <c r="B23" s="86"/>
      <c r="C23" s="174"/>
      <c r="D23" s="175"/>
      <c r="E23" s="176"/>
      <c r="F23" s="177"/>
      <c r="G23" s="178"/>
      <c r="H23" s="178"/>
      <c r="I23" s="178"/>
      <c r="J23" s="178"/>
      <c r="K23" s="178"/>
      <c r="L23" s="178"/>
      <c r="M23" s="179">
        <f t="shared" si="0"/>
        <v>0</v>
      </c>
      <c r="N23" s="133"/>
    </row>
    <row r="24" spans="1:14" ht="15">
      <c r="A24" s="180"/>
      <c r="B24" s="86"/>
      <c r="C24" s="174"/>
      <c r="D24" s="175"/>
      <c r="E24" s="176"/>
      <c r="F24" s="177"/>
      <c r="G24" s="178"/>
      <c r="H24" s="178"/>
      <c r="I24" s="178"/>
      <c r="J24" s="178"/>
      <c r="K24" s="178"/>
      <c r="L24" s="178"/>
      <c r="M24" s="179">
        <f t="shared" si="0"/>
        <v>0</v>
      </c>
      <c r="N24" s="133"/>
    </row>
    <row r="25" spans="1:14" ht="15">
      <c r="A25" s="180"/>
      <c r="B25" s="86"/>
      <c r="C25" s="174"/>
      <c r="D25" s="175"/>
      <c r="E25" s="176"/>
      <c r="F25" s="177"/>
      <c r="G25" s="178"/>
      <c r="H25" s="178"/>
      <c r="I25" s="178"/>
      <c r="J25" s="178"/>
      <c r="K25" s="178"/>
      <c r="L25" s="178"/>
      <c r="M25" s="179">
        <f t="shared" si="0"/>
        <v>0</v>
      </c>
      <c r="N25" s="133"/>
    </row>
    <row r="26" spans="1:14" ht="15">
      <c r="A26" s="180"/>
      <c r="B26" s="86"/>
      <c r="C26" s="174"/>
      <c r="D26" s="175"/>
      <c r="E26" s="176"/>
      <c r="F26" s="177"/>
      <c r="G26" s="178"/>
      <c r="H26" s="178"/>
      <c r="I26" s="178"/>
      <c r="J26" s="178"/>
      <c r="K26" s="178"/>
      <c r="L26" s="178"/>
      <c r="M26" s="179">
        <f t="shared" si="0"/>
        <v>0</v>
      </c>
      <c r="N26" s="133"/>
    </row>
    <row r="27" spans="1:14" ht="15">
      <c r="A27" s="180"/>
      <c r="B27" s="86"/>
      <c r="C27" s="174"/>
      <c r="D27" s="175"/>
      <c r="E27" s="176"/>
      <c r="F27" s="177"/>
      <c r="G27" s="178"/>
      <c r="H27" s="178"/>
      <c r="I27" s="178"/>
      <c r="J27" s="178"/>
      <c r="K27" s="178"/>
      <c r="L27" s="178"/>
      <c r="M27" s="179">
        <f t="shared" si="0"/>
        <v>0</v>
      </c>
      <c r="N27" s="133"/>
    </row>
    <row r="28" spans="1:14" ht="15">
      <c r="A28" s="180"/>
      <c r="B28" s="86"/>
      <c r="C28" s="174"/>
      <c r="D28" s="175"/>
      <c r="E28" s="176"/>
      <c r="F28" s="177"/>
      <c r="G28" s="178"/>
      <c r="H28" s="178"/>
      <c r="I28" s="178"/>
      <c r="J28" s="178"/>
      <c r="K28" s="178"/>
      <c r="L28" s="178"/>
      <c r="M28" s="179">
        <f t="shared" si="0"/>
        <v>0</v>
      </c>
      <c r="N28" s="133"/>
    </row>
    <row r="29" spans="1:14" ht="15">
      <c r="A29" s="180"/>
      <c r="B29" s="86"/>
      <c r="C29" s="174"/>
      <c r="D29" s="175"/>
      <c r="E29" s="176"/>
      <c r="F29" s="177"/>
      <c r="G29" s="178"/>
      <c r="H29" s="178"/>
      <c r="I29" s="178"/>
      <c r="J29" s="178"/>
      <c r="K29" s="178"/>
      <c r="L29" s="178"/>
      <c r="M29" s="179">
        <f t="shared" si="0"/>
        <v>0</v>
      </c>
      <c r="N29" s="133"/>
    </row>
    <row r="30" spans="1:14" ht="15">
      <c r="A30" s="180"/>
      <c r="B30" s="86"/>
      <c r="C30" s="174"/>
      <c r="D30" s="175"/>
      <c r="E30" s="176"/>
      <c r="F30" s="177"/>
      <c r="G30" s="178"/>
      <c r="H30" s="178"/>
      <c r="I30" s="178"/>
      <c r="J30" s="178"/>
      <c r="K30" s="178"/>
      <c r="L30" s="178"/>
      <c r="M30" s="179">
        <f t="shared" si="0"/>
        <v>0</v>
      </c>
      <c r="N30" s="133"/>
    </row>
    <row r="31" spans="1:14" ht="15">
      <c r="A31" s="180"/>
      <c r="B31" s="86"/>
      <c r="C31" s="174"/>
      <c r="D31" s="175"/>
      <c r="E31" s="176"/>
      <c r="F31" s="177"/>
      <c r="G31" s="178"/>
      <c r="H31" s="178"/>
      <c r="I31" s="178"/>
      <c r="J31" s="178"/>
      <c r="K31" s="178"/>
      <c r="L31" s="178"/>
      <c r="M31" s="179">
        <f t="shared" si="0"/>
        <v>0</v>
      </c>
      <c r="N31" s="133"/>
    </row>
    <row r="32" spans="1:14" ht="15">
      <c r="A32" s="180"/>
      <c r="B32" s="86"/>
      <c r="C32" s="174"/>
      <c r="D32" s="175"/>
      <c r="E32" s="176"/>
      <c r="F32" s="177"/>
      <c r="G32" s="178"/>
      <c r="H32" s="178"/>
      <c r="I32" s="178"/>
      <c r="J32" s="178"/>
      <c r="K32" s="178"/>
      <c r="L32" s="178"/>
      <c r="M32" s="179">
        <f t="shared" si="0"/>
        <v>0</v>
      </c>
      <c r="N32" s="133"/>
    </row>
  </sheetData>
  <sheetProtection/>
  <printOptions/>
  <pageMargins left="0" right="0" top="0" bottom="0" header="0.5118110236220472" footer="0.5118110236220472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5.7109375" style="10" customWidth="1"/>
    <col min="2" max="2" width="14.140625" style="10" customWidth="1"/>
    <col min="3" max="3" width="15.00390625" style="10" bestFit="1" customWidth="1"/>
    <col min="4" max="4" width="9.00390625" style="12" bestFit="1" customWidth="1"/>
    <col min="5" max="5" width="12.28125" style="13" bestFit="1" customWidth="1"/>
    <col min="6" max="6" width="15.57421875" style="10" customWidth="1"/>
    <col min="7" max="7" width="9.140625" style="332" customWidth="1"/>
    <col min="8" max="16384" width="9.140625" style="10" customWidth="1"/>
  </cols>
  <sheetData>
    <row r="1" spans="1:7" s="1" customFormat="1" ht="12.75">
      <c r="A1" s="46" t="s">
        <v>16</v>
      </c>
      <c r="B1" s="46"/>
      <c r="C1" s="46"/>
      <c r="D1" s="47"/>
      <c r="E1" s="41"/>
      <c r="F1" s="66" t="s">
        <v>199</v>
      </c>
      <c r="G1" s="352"/>
    </row>
    <row r="2" spans="1:7" s="1" customFormat="1" ht="12.75">
      <c r="A2" s="46" t="s">
        <v>17</v>
      </c>
      <c r="B2" s="46"/>
      <c r="C2" s="46"/>
      <c r="D2" s="47"/>
      <c r="E2" s="41"/>
      <c r="F2" s="67" t="s">
        <v>12</v>
      </c>
      <c r="G2" s="331"/>
    </row>
    <row r="3" spans="1:7" s="8" customFormat="1" ht="3.75" customHeight="1">
      <c r="A3" s="49"/>
      <c r="B3" s="49"/>
      <c r="C3" s="46"/>
      <c r="D3" s="47"/>
      <c r="E3" s="41"/>
      <c r="F3" s="7"/>
      <c r="G3" s="331"/>
    </row>
    <row r="4" spans="1:5" ht="15.75">
      <c r="A4" s="39"/>
      <c r="B4" s="11" t="s">
        <v>28</v>
      </c>
      <c r="C4" s="46"/>
      <c r="D4" s="47"/>
      <c r="E4" s="159" t="s">
        <v>96</v>
      </c>
    </row>
    <row r="5" spans="3:5" ht="4.5" customHeight="1">
      <c r="C5" s="1"/>
      <c r="D5" s="2"/>
      <c r="E5" s="2"/>
    </row>
    <row r="6" spans="3:5" ht="12.75">
      <c r="C6" s="1"/>
      <c r="D6" s="2" t="s">
        <v>168</v>
      </c>
      <c r="E6" s="2"/>
    </row>
    <row r="7" spans="3:5" ht="5.25" customHeight="1" thickBot="1">
      <c r="C7" s="1"/>
      <c r="D7" s="2"/>
      <c r="E7" s="2"/>
    </row>
    <row r="8" spans="1:7" s="21" customFormat="1" ht="11.25" thickBot="1">
      <c r="A8" s="24" t="s">
        <v>122</v>
      </c>
      <c r="B8" s="25" t="s">
        <v>1</v>
      </c>
      <c r="C8" s="26" t="s">
        <v>2</v>
      </c>
      <c r="D8" s="27" t="s">
        <v>3</v>
      </c>
      <c r="E8" s="28" t="s">
        <v>4</v>
      </c>
      <c r="F8" s="31" t="s">
        <v>6</v>
      </c>
      <c r="G8" s="298" t="s">
        <v>5</v>
      </c>
    </row>
    <row r="9" spans="1:7" ht="13.5" customHeight="1">
      <c r="A9" s="32">
        <v>1</v>
      </c>
      <c r="B9" s="33" t="s">
        <v>204</v>
      </c>
      <c r="C9" s="34" t="s">
        <v>205</v>
      </c>
      <c r="D9" s="303">
        <v>36351</v>
      </c>
      <c r="E9" s="45" t="s">
        <v>103</v>
      </c>
      <c r="F9" s="36" t="s">
        <v>104</v>
      </c>
      <c r="G9" s="319"/>
    </row>
    <row r="10" spans="1:7" ht="13.5" customHeight="1">
      <c r="A10" s="32">
        <v>2</v>
      </c>
      <c r="B10" s="33" t="s">
        <v>233</v>
      </c>
      <c r="C10" s="34" t="s">
        <v>234</v>
      </c>
      <c r="D10" s="303">
        <v>36044</v>
      </c>
      <c r="E10" s="45" t="s">
        <v>20</v>
      </c>
      <c r="F10" s="36" t="s">
        <v>165</v>
      </c>
      <c r="G10" s="319">
        <v>8.5</v>
      </c>
    </row>
    <row r="11" spans="1:7" ht="13.5" customHeight="1">
      <c r="A11" s="32">
        <v>3</v>
      </c>
      <c r="B11" s="33" t="s">
        <v>405</v>
      </c>
      <c r="C11" s="34" t="s">
        <v>406</v>
      </c>
      <c r="D11" s="35" t="s">
        <v>407</v>
      </c>
      <c r="E11" s="45" t="s">
        <v>395</v>
      </c>
      <c r="F11" s="36" t="s">
        <v>408</v>
      </c>
      <c r="G11" s="32">
        <v>8.7</v>
      </c>
    </row>
    <row r="12" spans="1:7" ht="13.5" customHeight="1">
      <c r="A12" s="32">
        <v>4</v>
      </c>
      <c r="B12" s="33" t="s">
        <v>294</v>
      </c>
      <c r="C12" s="34" t="s">
        <v>295</v>
      </c>
      <c r="D12" s="35" t="s">
        <v>296</v>
      </c>
      <c r="E12" s="45" t="s">
        <v>24</v>
      </c>
      <c r="F12" s="36" t="s">
        <v>289</v>
      </c>
      <c r="G12" s="367">
        <v>9.6</v>
      </c>
    </row>
    <row r="13" spans="1:7" ht="19.5" customHeight="1">
      <c r="A13" s="32">
        <v>5</v>
      </c>
      <c r="B13" s="33" t="s">
        <v>163</v>
      </c>
      <c r="C13" s="34" t="s">
        <v>409</v>
      </c>
      <c r="D13" s="255" t="s">
        <v>410</v>
      </c>
      <c r="E13" s="254" t="s">
        <v>395</v>
      </c>
      <c r="F13" s="36" t="s">
        <v>408</v>
      </c>
      <c r="G13" s="367">
        <v>8.9</v>
      </c>
    </row>
    <row r="14" spans="1:6" ht="15.75">
      <c r="A14" s="15"/>
      <c r="B14" s="171"/>
      <c r="C14" s="172"/>
      <c r="D14" s="240" t="s">
        <v>169</v>
      </c>
      <c r="E14" s="152"/>
      <c r="F14" s="173"/>
    </row>
    <row r="15" spans="1:6" ht="6.75" customHeight="1">
      <c r="A15" s="15"/>
      <c r="B15" s="171"/>
      <c r="C15" s="172"/>
      <c r="D15" s="150"/>
      <c r="E15" s="152"/>
      <c r="F15" s="173"/>
    </row>
    <row r="16" spans="1:7" ht="13.5" customHeight="1">
      <c r="A16" s="32">
        <v>1</v>
      </c>
      <c r="B16" s="33" t="s">
        <v>210</v>
      </c>
      <c r="C16" s="34" t="s">
        <v>211</v>
      </c>
      <c r="D16" s="303">
        <v>36443</v>
      </c>
      <c r="E16" s="45" t="s">
        <v>103</v>
      </c>
      <c r="F16" s="36" t="s">
        <v>104</v>
      </c>
      <c r="G16" s="319">
        <v>9.5</v>
      </c>
    </row>
    <row r="17" spans="1:7" ht="13.5" customHeight="1">
      <c r="A17" s="32">
        <v>2</v>
      </c>
      <c r="B17" s="33" t="s">
        <v>163</v>
      </c>
      <c r="C17" s="34" t="s">
        <v>243</v>
      </c>
      <c r="D17" s="303" t="s">
        <v>244</v>
      </c>
      <c r="E17" s="45" t="s">
        <v>235</v>
      </c>
      <c r="F17" s="36" t="s">
        <v>136</v>
      </c>
      <c r="G17" s="319">
        <v>9.8</v>
      </c>
    </row>
    <row r="18" spans="1:7" ht="13.5" customHeight="1">
      <c r="A18" s="32">
        <v>3</v>
      </c>
      <c r="B18" s="33"/>
      <c r="C18" s="34"/>
      <c r="D18" s="35"/>
      <c r="E18" s="45"/>
      <c r="F18" s="36"/>
      <c r="G18" s="32"/>
    </row>
    <row r="19" spans="1:7" ht="13.5" customHeight="1">
      <c r="A19" s="32">
        <v>4</v>
      </c>
      <c r="B19" s="33" t="s">
        <v>297</v>
      </c>
      <c r="C19" s="34" t="s">
        <v>298</v>
      </c>
      <c r="D19" s="35" t="s">
        <v>299</v>
      </c>
      <c r="E19" s="45" t="s">
        <v>24</v>
      </c>
      <c r="F19" s="36" t="s">
        <v>300</v>
      </c>
      <c r="G19" s="367">
        <v>8.5</v>
      </c>
    </row>
    <row r="20" spans="1:7" ht="21.75" customHeight="1">
      <c r="A20" s="32">
        <v>5</v>
      </c>
      <c r="B20" s="33"/>
      <c r="C20" s="34"/>
      <c r="D20" s="268"/>
      <c r="E20" s="45"/>
      <c r="F20" s="36"/>
      <c r="G20" s="367"/>
    </row>
    <row r="21" spans="1:6" ht="15.75">
      <c r="A21" s="15"/>
      <c r="B21" s="171"/>
      <c r="C21" s="172"/>
      <c r="D21" s="240" t="s">
        <v>170</v>
      </c>
      <c r="E21" s="152"/>
      <c r="F21" s="173"/>
    </row>
    <row r="22" spans="1:6" ht="6" customHeight="1">
      <c r="A22" s="15"/>
      <c r="B22" s="171"/>
      <c r="C22" s="172"/>
      <c r="D22" s="182"/>
      <c r="E22" s="152"/>
      <c r="F22" s="173"/>
    </row>
    <row r="23" spans="1:7" ht="13.5" customHeight="1">
      <c r="A23" s="32">
        <v>1</v>
      </c>
      <c r="B23" s="33" t="s">
        <v>212</v>
      </c>
      <c r="C23" s="34" t="s">
        <v>213</v>
      </c>
      <c r="D23" s="303">
        <v>35995</v>
      </c>
      <c r="E23" s="45" t="s">
        <v>103</v>
      </c>
      <c r="F23" s="36" t="s">
        <v>131</v>
      </c>
      <c r="G23" s="319">
        <v>9.6</v>
      </c>
    </row>
    <row r="24" spans="1:7" ht="13.5" customHeight="1">
      <c r="A24" s="32">
        <v>2</v>
      </c>
      <c r="B24" s="33" t="s">
        <v>187</v>
      </c>
      <c r="C24" s="34" t="s">
        <v>188</v>
      </c>
      <c r="D24" s="303" t="s">
        <v>248</v>
      </c>
      <c r="E24" s="45" t="s">
        <v>178</v>
      </c>
      <c r="F24" s="36" t="s">
        <v>189</v>
      </c>
      <c r="G24" s="319">
        <v>8.6</v>
      </c>
    </row>
    <row r="25" spans="1:7" ht="13.5" customHeight="1">
      <c r="A25" s="32">
        <v>3</v>
      </c>
      <c r="B25" s="33"/>
      <c r="C25" s="34"/>
      <c r="D25" s="35"/>
      <c r="E25" s="45"/>
      <c r="F25" s="36"/>
      <c r="G25" s="32"/>
    </row>
    <row r="26" spans="1:7" ht="13.5" customHeight="1">
      <c r="A26" s="32">
        <v>4</v>
      </c>
      <c r="B26" s="33" t="s">
        <v>291</v>
      </c>
      <c r="C26" s="34" t="s">
        <v>292</v>
      </c>
      <c r="D26" s="35" t="s">
        <v>293</v>
      </c>
      <c r="E26" s="45" t="s">
        <v>24</v>
      </c>
      <c r="F26" s="36" t="s">
        <v>289</v>
      </c>
      <c r="G26" s="367">
        <v>9.6</v>
      </c>
    </row>
    <row r="27" spans="1:7" ht="13.5" customHeight="1">
      <c r="A27" s="32">
        <v>5</v>
      </c>
      <c r="B27" s="33"/>
      <c r="C27" s="34"/>
      <c r="D27" s="35"/>
      <c r="E27" s="45"/>
      <c r="F27" s="36"/>
      <c r="G27" s="367"/>
    </row>
    <row r="28" spans="1:7" ht="13.5" customHeight="1">
      <c r="A28" s="32">
        <v>6</v>
      </c>
      <c r="B28" s="258"/>
      <c r="C28" s="259"/>
      <c r="D28" s="255"/>
      <c r="E28" s="254"/>
      <c r="F28" s="36"/>
      <c r="G28" s="71"/>
    </row>
    <row r="29" spans="1:6" ht="5.25" customHeight="1">
      <c r="A29" s="15"/>
      <c r="B29" s="171"/>
      <c r="C29" s="172"/>
      <c r="D29" s="150"/>
      <c r="E29" s="152"/>
      <c r="F29" s="173"/>
    </row>
    <row r="30" spans="1:6" ht="15.75">
      <c r="A30" s="15"/>
      <c r="B30" s="171"/>
      <c r="C30" s="172"/>
      <c r="D30" s="240" t="s">
        <v>171</v>
      </c>
      <c r="E30" s="152"/>
      <c r="F30" s="173"/>
    </row>
    <row r="31" spans="1:6" ht="5.25" customHeight="1">
      <c r="A31" s="15"/>
      <c r="B31" s="171"/>
      <c r="C31" s="172"/>
      <c r="D31" s="150"/>
      <c r="E31" s="152"/>
      <c r="F31" s="173"/>
    </row>
    <row r="32" spans="1:7" ht="13.5" customHeight="1">
      <c r="A32" s="32">
        <v>1</v>
      </c>
      <c r="B32" s="33" t="s">
        <v>208</v>
      </c>
      <c r="C32" s="34" t="s">
        <v>214</v>
      </c>
      <c r="D32" s="303">
        <v>36580</v>
      </c>
      <c r="E32" s="45" t="s">
        <v>103</v>
      </c>
      <c r="F32" s="36" t="s">
        <v>131</v>
      </c>
      <c r="G32" s="319">
        <v>10.7</v>
      </c>
    </row>
    <row r="33" spans="1:7" ht="13.5" customHeight="1">
      <c r="A33" s="32">
        <v>2</v>
      </c>
      <c r="B33" s="33" t="s">
        <v>254</v>
      </c>
      <c r="C33" s="34" t="s">
        <v>255</v>
      </c>
      <c r="D33" s="303">
        <v>36506</v>
      </c>
      <c r="E33" s="45" t="s">
        <v>178</v>
      </c>
      <c r="F33" s="36" t="s">
        <v>186</v>
      </c>
      <c r="G33" s="319">
        <v>8.6</v>
      </c>
    </row>
    <row r="34" spans="1:7" ht="13.5" customHeight="1">
      <c r="A34" s="32">
        <v>3</v>
      </c>
      <c r="B34" s="33" t="s">
        <v>285</v>
      </c>
      <c r="C34" s="34" t="s">
        <v>121</v>
      </c>
      <c r="D34" s="35" t="s">
        <v>286</v>
      </c>
      <c r="E34" s="45" t="s">
        <v>24</v>
      </c>
      <c r="F34" s="45" t="s">
        <v>123</v>
      </c>
      <c r="G34" s="319" t="s">
        <v>449</v>
      </c>
    </row>
    <row r="35" spans="1:7" ht="13.5" customHeight="1">
      <c r="A35" s="32">
        <v>4</v>
      </c>
      <c r="B35" s="33" t="s">
        <v>167</v>
      </c>
      <c r="C35" s="34" t="s">
        <v>357</v>
      </c>
      <c r="D35" s="35" t="s">
        <v>349</v>
      </c>
      <c r="E35" s="45" t="s">
        <v>140</v>
      </c>
      <c r="F35" s="45" t="s">
        <v>358</v>
      </c>
      <c r="G35" s="319">
        <v>7.8</v>
      </c>
    </row>
    <row r="36" spans="1:7" ht="13.5" customHeight="1">
      <c r="A36" s="32">
        <v>5</v>
      </c>
      <c r="B36" s="33" t="s">
        <v>21</v>
      </c>
      <c r="C36" s="34" t="s">
        <v>128</v>
      </c>
      <c r="D36" s="35" t="s">
        <v>129</v>
      </c>
      <c r="E36" s="45" t="s">
        <v>7</v>
      </c>
      <c r="F36" s="36" t="s">
        <v>22</v>
      </c>
      <c r="G36" s="32">
        <v>8.5</v>
      </c>
    </row>
    <row r="37" spans="1:7" ht="13.5" customHeight="1">
      <c r="A37" s="32">
        <v>6</v>
      </c>
      <c r="B37" s="33"/>
      <c r="C37" s="34"/>
      <c r="D37" s="255"/>
      <c r="E37" s="254"/>
      <c r="F37" s="254"/>
      <c r="G37" s="71"/>
    </row>
    <row r="38" spans="1:7" ht="4.5" customHeight="1">
      <c r="A38" s="15"/>
      <c r="B38" s="38"/>
      <c r="C38" s="38"/>
      <c r="D38" s="169"/>
      <c r="E38" s="144"/>
      <c r="F38" s="38"/>
      <c r="G38" s="181"/>
    </row>
    <row r="39" spans="1:7" ht="12.75">
      <c r="A39" s="15"/>
      <c r="B39" s="38"/>
      <c r="C39" s="38"/>
      <c r="D39" s="2" t="s">
        <v>438</v>
      </c>
      <c r="E39" s="144"/>
      <c r="F39" s="38"/>
      <c r="G39" s="181"/>
    </row>
    <row r="40" spans="1:7" ht="4.5" customHeight="1">
      <c r="A40" s="15"/>
      <c r="B40" s="38"/>
      <c r="C40" s="38"/>
      <c r="D40" s="169"/>
      <c r="E40" s="144"/>
      <c r="F40" s="38"/>
      <c r="G40" s="181"/>
    </row>
    <row r="41" spans="1:7" ht="13.5" customHeight="1">
      <c r="A41" s="32">
        <v>1</v>
      </c>
      <c r="B41" s="33" t="s">
        <v>215</v>
      </c>
      <c r="C41" s="34" t="s">
        <v>216</v>
      </c>
      <c r="D41" s="303">
        <v>36393</v>
      </c>
      <c r="E41" s="45" t="s">
        <v>103</v>
      </c>
      <c r="F41" s="36" t="s">
        <v>131</v>
      </c>
      <c r="G41" s="319"/>
    </row>
    <row r="42" spans="1:7" ht="13.5" customHeight="1">
      <c r="A42" s="32">
        <v>2</v>
      </c>
      <c r="B42" s="33" t="s">
        <v>160</v>
      </c>
      <c r="C42" s="34" t="s">
        <v>261</v>
      </c>
      <c r="D42" s="303">
        <v>35935</v>
      </c>
      <c r="E42" s="45" t="s">
        <v>178</v>
      </c>
      <c r="F42" s="36" t="s">
        <v>191</v>
      </c>
      <c r="G42" s="319"/>
    </row>
    <row r="43" spans="1:7" ht="13.5" customHeight="1">
      <c r="A43" s="32">
        <v>3</v>
      </c>
      <c r="B43" s="33" t="s">
        <v>97</v>
      </c>
      <c r="C43" s="34" t="s">
        <v>119</v>
      </c>
      <c r="D43" s="35" t="s">
        <v>287</v>
      </c>
      <c r="E43" s="45" t="s">
        <v>24</v>
      </c>
      <c r="F43" s="45" t="s">
        <v>123</v>
      </c>
      <c r="G43" s="319">
        <v>9.9</v>
      </c>
    </row>
    <row r="44" spans="1:7" ht="13.5" customHeight="1">
      <c r="A44" s="32">
        <v>4</v>
      </c>
      <c r="B44" s="33" t="s">
        <v>19</v>
      </c>
      <c r="C44" s="34" t="s">
        <v>383</v>
      </c>
      <c r="D44" s="308">
        <v>35912</v>
      </c>
      <c r="E44" s="309" t="s">
        <v>375</v>
      </c>
      <c r="F44" s="142" t="s">
        <v>152</v>
      </c>
      <c r="G44" s="141">
        <v>8.2</v>
      </c>
    </row>
    <row r="45" spans="1:7" ht="13.5" customHeight="1">
      <c r="A45" s="32">
        <v>5</v>
      </c>
      <c r="B45" s="33" t="s">
        <v>391</v>
      </c>
      <c r="C45" s="34" t="s">
        <v>450</v>
      </c>
      <c r="D45" s="303"/>
      <c r="E45" s="45"/>
      <c r="F45" s="36"/>
      <c r="G45" s="319">
        <v>9.2</v>
      </c>
    </row>
    <row r="46" spans="1:7" ht="15.75" customHeight="1">
      <c r="A46" s="32">
        <v>6</v>
      </c>
      <c r="B46" s="33"/>
      <c r="C46" s="34"/>
      <c r="D46" s="303"/>
      <c r="E46" s="45"/>
      <c r="F46" s="36"/>
      <c r="G46" s="319"/>
    </row>
    <row r="48" ht="12.75">
      <c r="D48" s="2" t="s">
        <v>437</v>
      </c>
    </row>
    <row r="49" spans="1:7" ht="12.75">
      <c r="A49" s="32">
        <v>1</v>
      </c>
      <c r="B49" s="33" t="s">
        <v>414</v>
      </c>
      <c r="C49" s="34" t="s">
        <v>415</v>
      </c>
      <c r="D49" s="256">
        <v>36349</v>
      </c>
      <c r="E49" s="254" t="s">
        <v>395</v>
      </c>
      <c r="F49" s="36" t="s">
        <v>408</v>
      </c>
      <c r="G49" s="319">
        <v>9.3</v>
      </c>
    </row>
    <row r="50" spans="1:7" ht="12.75">
      <c r="A50" s="32">
        <v>2</v>
      </c>
      <c r="B50" s="33" t="s">
        <v>231</v>
      </c>
      <c r="C50" s="34" t="s">
        <v>232</v>
      </c>
      <c r="D50" s="303">
        <v>35918</v>
      </c>
      <c r="E50" s="45" t="s">
        <v>20</v>
      </c>
      <c r="F50" s="36" t="s">
        <v>165</v>
      </c>
      <c r="G50" s="319">
        <v>10</v>
      </c>
    </row>
    <row r="51" spans="1:7" ht="12.75">
      <c r="A51" s="32">
        <v>3</v>
      </c>
      <c r="B51" s="33" t="s">
        <v>93</v>
      </c>
      <c r="C51" s="34" t="s">
        <v>94</v>
      </c>
      <c r="D51" s="35" t="s">
        <v>95</v>
      </c>
      <c r="E51" s="45" t="s">
        <v>7</v>
      </c>
      <c r="F51" s="36" t="s">
        <v>22</v>
      </c>
      <c r="G51" s="319">
        <v>9.5</v>
      </c>
    </row>
    <row r="52" spans="1:7" ht="12.75">
      <c r="A52" s="32">
        <v>4</v>
      </c>
      <c r="B52" s="33" t="s">
        <v>412</v>
      </c>
      <c r="C52" s="34" t="s">
        <v>413</v>
      </c>
      <c r="D52" s="268">
        <v>35958</v>
      </c>
      <c r="E52" s="45" t="s">
        <v>395</v>
      </c>
      <c r="F52" s="36" t="s">
        <v>408</v>
      </c>
      <c r="G52" s="141">
        <v>9.2</v>
      </c>
    </row>
    <row r="53" spans="1:7" ht="12.75">
      <c r="A53" s="32">
        <v>5</v>
      </c>
      <c r="B53" s="33" t="s">
        <v>139</v>
      </c>
      <c r="C53" s="34" t="s">
        <v>251</v>
      </c>
      <c r="D53" s="303">
        <v>35845</v>
      </c>
      <c r="E53" s="45" t="s">
        <v>446</v>
      </c>
      <c r="F53" s="36" t="s">
        <v>447</v>
      </c>
      <c r="G53" s="319">
        <v>8.9</v>
      </c>
    </row>
    <row r="54" spans="1:7" ht="12.75">
      <c r="A54" s="32">
        <v>6</v>
      </c>
      <c r="B54" s="33"/>
      <c r="C54" s="34"/>
      <c r="D54" s="303"/>
      <c r="E54" s="45"/>
      <c r="F54" s="36"/>
      <c r="G54" s="319"/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1"/>
  </sheetPr>
  <dimension ref="A1:N47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7109375" style="10" customWidth="1"/>
    <col min="2" max="2" width="14.140625" style="10" customWidth="1"/>
    <col min="3" max="3" width="14.140625" style="10" bestFit="1" customWidth="1"/>
    <col min="4" max="4" width="9.00390625" style="12" bestFit="1" customWidth="1"/>
    <col min="5" max="5" width="14.8515625" style="13" bestFit="1" customWidth="1"/>
    <col min="6" max="6" width="12.421875" style="10" customWidth="1"/>
    <col min="7" max="7" width="8.421875" style="279" bestFit="1" customWidth="1"/>
    <col min="8" max="8" width="6.8515625" style="5" bestFit="1" customWidth="1"/>
    <col min="9" max="9" width="5.57421875" style="5" customWidth="1"/>
    <col min="10" max="16384" width="9.140625" style="10" customWidth="1"/>
  </cols>
  <sheetData>
    <row r="1" spans="1:8" s="1" customFormat="1" ht="12.75">
      <c r="A1" s="46" t="s">
        <v>16</v>
      </c>
      <c r="B1" s="46"/>
      <c r="C1" s="46"/>
      <c r="D1" s="47"/>
      <c r="E1" s="41"/>
      <c r="F1" s="6"/>
      <c r="G1" s="66" t="s">
        <v>193</v>
      </c>
      <c r="H1" s="54"/>
    </row>
    <row r="2" spans="1:10" s="1" customFormat="1" ht="12.75">
      <c r="A2" s="46" t="s">
        <v>17</v>
      </c>
      <c r="B2" s="46"/>
      <c r="C2" s="46"/>
      <c r="D2" s="47"/>
      <c r="E2" s="41"/>
      <c r="F2" s="7"/>
      <c r="G2" s="67" t="s">
        <v>12</v>
      </c>
      <c r="H2" s="54"/>
      <c r="J2" s="7"/>
    </row>
    <row r="3" spans="1:9" s="8" customFormat="1" ht="12" customHeight="1">
      <c r="A3" s="49"/>
      <c r="B3" s="49"/>
      <c r="C3" s="46"/>
      <c r="D3" s="47"/>
      <c r="E3" s="41"/>
      <c r="F3" s="7"/>
      <c r="G3" s="274"/>
      <c r="H3" s="55"/>
      <c r="I3" s="49"/>
    </row>
    <row r="4" spans="1:9" ht="15.75">
      <c r="A4" s="39"/>
      <c r="B4" s="11" t="s">
        <v>28</v>
      </c>
      <c r="C4" s="46"/>
      <c r="D4" s="47"/>
      <c r="E4" s="159" t="s">
        <v>96</v>
      </c>
      <c r="G4" s="69"/>
      <c r="H4" s="56"/>
      <c r="I4" s="39"/>
    </row>
    <row r="5" spans="3:5" ht="13.5" thickBot="1">
      <c r="C5" s="1"/>
      <c r="D5" s="2"/>
      <c r="E5" s="2"/>
    </row>
    <row r="6" spans="1:14" s="21" customFormat="1" ht="11.25" thickBot="1">
      <c r="A6" s="24" t="s">
        <v>0</v>
      </c>
      <c r="B6" s="25" t="s">
        <v>1</v>
      </c>
      <c r="C6" s="26" t="s">
        <v>2</v>
      </c>
      <c r="D6" s="27" t="s">
        <v>3</v>
      </c>
      <c r="E6" s="28" t="s">
        <v>4</v>
      </c>
      <c r="F6" s="31" t="s">
        <v>6</v>
      </c>
      <c r="G6" s="282" t="s">
        <v>196</v>
      </c>
      <c r="H6" s="44" t="s">
        <v>197</v>
      </c>
      <c r="I6" s="148" t="s">
        <v>18</v>
      </c>
      <c r="K6" s="286"/>
      <c r="L6" s="286"/>
      <c r="M6" s="286"/>
      <c r="N6" s="286"/>
    </row>
    <row r="7" spans="1:14" ht="12.75">
      <c r="A7" s="32">
        <v>1</v>
      </c>
      <c r="B7" s="33" t="s">
        <v>167</v>
      </c>
      <c r="C7" s="34" t="s">
        <v>357</v>
      </c>
      <c r="D7" s="35" t="s">
        <v>349</v>
      </c>
      <c r="E7" s="45" t="s">
        <v>140</v>
      </c>
      <c r="F7" s="45" t="s">
        <v>358</v>
      </c>
      <c r="G7" s="368">
        <v>7.8</v>
      </c>
      <c r="H7" s="310">
        <v>7.8</v>
      </c>
      <c r="I7" s="183" t="str">
        <f aca="true" t="shared" si="0" ref="I7:I12">IF(ISBLANK(H7),"",IF(H7&lt;=7,"KSM",IF(H7&lt;=7.24,"I A",IF(H7&lt;=7.54,"II A",IF(H7&lt;=7.94,"III A",IF(H7&lt;=8.44,"I JA",IF(H7&lt;=8.84,"II JA",IF(H7&lt;=9.14,"III JA"))))))))</f>
        <v>III A</v>
      </c>
      <c r="K7" s="276"/>
      <c r="L7" s="276"/>
      <c r="M7" s="276"/>
      <c r="N7" s="276"/>
    </row>
    <row r="8" spans="1:14" ht="12.75">
      <c r="A8" s="32">
        <v>2</v>
      </c>
      <c r="B8" s="33" t="s">
        <v>19</v>
      </c>
      <c r="C8" s="301" t="s">
        <v>383</v>
      </c>
      <c r="D8" s="308">
        <v>35912</v>
      </c>
      <c r="E8" s="309" t="s">
        <v>375</v>
      </c>
      <c r="F8" s="142" t="s">
        <v>152</v>
      </c>
      <c r="G8" s="368">
        <v>8.2</v>
      </c>
      <c r="H8" s="320">
        <v>8.1</v>
      </c>
      <c r="I8" s="183" t="str">
        <f t="shared" si="0"/>
        <v>I JA</v>
      </c>
      <c r="K8" s="290"/>
      <c r="L8" s="290"/>
      <c r="M8" s="290"/>
      <c r="N8" s="290"/>
    </row>
    <row r="9" spans="1:14" ht="12.75">
      <c r="A9" s="32">
        <v>3</v>
      </c>
      <c r="B9" s="33" t="s">
        <v>297</v>
      </c>
      <c r="C9" s="34" t="s">
        <v>298</v>
      </c>
      <c r="D9" s="35" t="s">
        <v>299</v>
      </c>
      <c r="E9" s="45" t="s">
        <v>24</v>
      </c>
      <c r="F9" s="36" t="s">
        <v>300</v>
      </c>
      <c r="G9" s="368">
        <v>8.5</v>
      </c>
      <c r="H9" s="320">
        <v>8.3</v>
      </c>
      <c r="I9" s="183" t="str">
        <f t="shared" si="0"/>
        <v>I JA</v>
      </c>
      <c r="K9" s="277"/>
      <c r="L9" s="277"/>
      <c r="M9" s="277"/>
      <c r="N9" s="277"/>
    </row>
    <row r="10" spans="1:9" ht="12.75">
      <c r="A10" s="32">
        <v>4</v>
      </c>
      <c r="B10" s="33" t="s">
        <v>254</v>
      </c>
      <c r="C10" s="34" t="s">
        <v>255</v>
      </c>
      <c r="D10" s="303">
        <v>36506</v>
      </c>
      <c r="E10" s="45" t="s">
        <v>178</v>
      </c>
      <c r="F10" s="36" t="s">
        <v>186</v>
      </c>
      <c r="G10" s="368">
        <v>8.6</v>
      </c>
      <c r="H10" s="320">
        <v>8.5</v>
      </c>
      <c r="I10" s="183" t="str">
        <f t="shared" si="0"/>
        <v>II JA</v>
      </c>
    </row>
    <row r="11" spans="1:9" ht="12.75">
      <c r="A11" s="32">
        <v>5</v>
      </c>
      <c r="B11" s="33" t="s">
        <v>233</v>
      </c>
      <c r="C11" s="34" t="s">
        <v>234</v>
      </c>
      <c r="D11" s="303">
        <v>36044</v>
      </c>
      <c r="E11" s="45" t="s">
        <v>20</v>
      </c>
      <c r="F11" s="36" t="s">
        <v>165</v>
      </c>
      <c r="G11" s="368">
        <v>8.5</v>
      </c>
      <c r="H11" s="320">
        <v>8.6</v>
      </c>
      <c r="I11" s="183" t="str">
        <f t="shared" si="0"/>
        <v>II JA</v>
      </c>
    </row>
    <row r="12" spans="1:9" ht="12.75">
      <c r="A12" s="32">
        <v>6</v>
      </c>
      <c r="B12" s="33" t="s">
        <v>21</v>
      </c>
      <c r="C12" s="34" t="s">
        <v>128</v>
      </c>
      <c r="D12" s="35" t="s">
        <v>129</v>
      </c>
      <c r="E12" s="45" t="s">
        <v>7</v>
      </c>
      <c r="F12" s="36" t="s">
        <v>22</v>
      </c>
      <c r="G12" s="368">
        <v>8.5</v>
      </c>
      <c r="H12" s="320">
        <v>8.7</v>
      </c>
      <c r="I12" s="183" t="str">
        <f t="shared" si="0"/>
        <v>II JA</v>
      </c>
    </row>
    <row r="13" spans="1:9" ht="12.75">
      <c r="A13" s="32">
        <v>7</v>
      </c>
      <c r="B13" s="33" t="s">
        <v>187</v>
      </c>
      <c r="C13" s="34" t="s">
        <v>188</v>
      </c>
      <c r="D13" s="303" t="s">
        <v>248</v>
      </c>
      <c r="E13" s="45" t="s">
        <v>178</v>
      </c>
      <c r="F13" s="36" t="s">
        <v>189</v>
      </c>
      <c r="G13" s="368">
        <v>8.6</v>
      </c>
      <c r="H13" s="316"/>
      <c r="I13" s="183" t="str">
        <f>IF(ISBLANK(G13),"",IF(G13&lt;=7,"KSM",IF(G13&lt;=7.24,"I A",IF(G13&lt;=7.54,"II A",IF(G13&lt;=7.94,"III A",IF(G13&lt;=8.44,"I JA",IF(G13&lt;=8.84,"II JA",IF(G13&lt;=9.14,"III JA"))))))))</f>
        <v>II JA</v>
      </c>
    </row>
    <row r="14" spans="1:9" ht="12.75">
      <c r="A14" s="32">
        <v>8</v>
      </c>
      <c r="B14" s="33" t="s">
        <v>405</v>
      </c>
      <c r="C14" s="34" t="s">
        <v>406</v>
      </c>
      <c r="D14" s="35" t="s">
        <v>407</v>
      </c>
      <c r="E14" s="45" t="s">
        <v>395</v>
      </c>
      <c r="F14" s="36" t="s">
        <v>408</v>
      </c>
      <c r="G14" s="368">
        <v>8.7</v>
      </c>
      <c r="H14" s="316"/>
      <c r="I14" s="183" t="str">
        <f>IF(ISBLANK(G14),"",IF(G14&lt;=7,"KSM",IF(G14&lt;=7.24,"I A",IF(G14&lt;=7.54,"II A",IF(G14&lt;=7.94,"III A",IF(G14&lt;=8.44,"I JA",IF(G14&lt;=8.84,"II JA",IF(G14&lt;=9.14,"III JA"))))))))</f>
        <v>II JA</v>
      </c>
    </row>
    <row r="15" spans="1:9" ht="15.75">
      <c r="A15" s="32">
        <v>9</v>
      </c>
      <c r="B15" s="33" t="s">
        <v>163</v>
      </c>
      <c r="C15" s="259" t="s">
        <v>409</v>
      </c>
      <c r="D15" s="255" t="s">
        <v>410</v>
      </c>
      <c r="E15" s="254" t="s">
        <v>395</v>
      </c>
      <c r="F15" s="36" t="s">
        <v>408</v>
      </c>
      <c r="G15" s="368">
        <v>8.9</v>
      </c>
      <c r="H15" s="316"/>
      <c r="I15" s="183" t="str">
        <f>IF(ISBLANK(G15),"",IF(G15&lt;=7,"KSM",IF(G15&lt;=7.24,"I A",IF(G15&lt;=7.54,"II A",IF(G15&lt;=7.94,"III A",IF(G15&lt;=8.44,"I JA",IF(G15&lt;=8.84,"II JA",IF(G15&lt;=9.14,"III JA"))))))))</f>
        <v>III JA</v>
      </c>
    </row>
    <row r="16" spans="1:9" ht="12.75">
      <c r="A16" s="32">
        <v>9</v>
      </c>
      <c r="B16" s="33" t="s">
        <v>139</v>
      </c>
      <c r="C16" s="34" t="s">
        <v>251</v>
      </c>
      <c r="D16" s="303">
        <v>35845</v>
      </c>
      <c r="E16" s="45" t="s">
        <v>446</v>
      </c>
      <c r="F16" s="36" t="s">
        <v>447</v>
      </c>
      <c r="G16" s="368">
        <v>8.9</v>
      </c>
      <c r="H16" s="316"/>
      <c r="I16" s="183" t="str">
        <f>IF(ISBLANK(G16),"",IF(G16&lt;=7,"KSM",IF(G16&lt;=7.24,"I A",IF(G16&lt;=7.54,"II A",IF(G16&lt;=7.94,"III A",IF(G16&lt;=8.44,"I JA",IF(G16&lt;=8.84,"II JA",IF(G16&lt;=9.14,"III JA"))))))))</f>
        <v>III JA</v>
      </c>
    </row>
    <row r="17" spans="1:9" ht="12.75">
      <c r="A17" s="32">
        <v>11</v>
      </c>
      <c r="B17" s="33" t="s">
        <v>391</v>
      </c>
      <c r="C17" s="34" t="s">
        <v>450</v>
      </c>
      <c r="D17" s="303"/>
      <c r="E17" s="45"/>
      <c r="F17" s="36"/>
      <c r="G17" s="368">
        <v>9.2</v>
      </c>
      <c r="H17" s="183"/>
      <c r="I17" s="283" t="str">
        <f aca="true" t="shared" si="1" ref="I17:I40">IF(AND((MIN(G17,H17))&gt;=7,(MIN(G17,H17))&lt;=8),"I JA",IF(AND((MIN(G17,H17))&gt;8,(MIN(G17,H17))&lt;=8.4),"II JA",IF(AND((MIN(G17,H17))&gt;8.4,(MIN(G17,H17))&lt;=8.8),"III JA"," ")))</f>
        <v> </v>
      </c>
    </row>
    <row r="18" spans="1:9" ht="15.75">
      <c r="A18" s="32">
        <v>11</v>
      </c>
      <c r="B18" s="33" t="s">
        <v>412</v>
      </c>
      <c r="C18" s="225" t="s">
        <v>413</v>
      </c>
      <c r="D18" s="268">
        <v>35958</v>
      </c>
      <c r="E18" s="45" t="s">
        <v>395</v>
      </c>
      <c r="F18" s="36" t="s">
        <v>408</v>
      </c>
      <c r="G18" s="368">
        <v>9.2</v>
      </c>
      <c r="H18" s="183"/>
      <c r="I18" s="283" t="str">
        <f t="shared" si="1"/>
        <v> </v>
      </c>
    </row>
    <row r="19" spans="1:9" ht="15.75">
      <c r="A19" s="32">
        <v>13</v>
      </c>
      <c r="B19" s="33" t="s">
        <v>414</v>
      </c>
      <c r="C19" s="225" t="s">
        <v>415</v>
      </c>
      <c r="D19" s="256">
        <v>36349</v>
      </c>
      <c r="E19" s="254" t="s">
        <v>395</v>
      </c>
      <c r="F19" s="36" t="s">
        <v>408</v>
      </c>
      <c r="G19" s="368">
        <v>9.3</v>
      </c>
      <c r="H19" s="183"/>
      <c r="I19" s="283" t="str">
        <f t="shared" si="1"/>
        <v> </v>
      </c>
    </row>
    <row r="20" spans="1:9" ht="12.75">
      <c r="A20" s="32">
        <v>14</v>
      </c>
      <c r="B20" s="33" t="s">
        <v>210</v>
      </c>
      <c r="C20" s="34" t="s">
        <v>211</v>
      </c>
      <c r="D20" s="303">
        <v>36443</v>
      </c>
      <c r="E20" s="45" t="s">
        <v>103</v>
      </c>
      <c r="F20" s="36" t="s">
        <v>104</v>
      </c>
      <c r="G20" s="368">
        <v>9.5</v>
      </c>
      <c r="H20" s="183"/>
      <c r="I20" s="283" t="str">
        <f t="shared" si="1"/>
        <v> </v>
      </c>
    </row>
    <row r="21" spans="1:9" ht="12.75">
      <c r="A21" s="32">
        <v>14</v>
      </c>
      <c r="B21" s="33" t="s">
        <v>93</v>
      </c>
      <c r="C21" s="34" t="s">
        <v>94</v>
      </c>
      <c r="D21" s="35" t="s">
        <v>95</v>
      </c>
      <c r="E21" s="45" t="s">
        <v>7</v>
      </c>
      <c r="F21" s="36" t="s">
        <v>22</v>
      </c>
      <c r="G21" s="368">
        <v>9.5</v>
      </c>
      <c r="H21" s="183"/>
      <c r="I21" s="283" t="str">
        <f t="shared" si="1"/>
        <v> </v>
      </c>
    </row>
    <row r="22" spans="1:9" ht="12.75">
      <c r="A22" s="32">
        <v>16</v>
      </c>
      <c r="B22" s="33" t="s">
        <v>294</v>
      </c>
      <c r="C22" s="34" t="s">
        <v>295</v>
      </c>
      <c r="D22" s="35" t="s">
        <v>296</v>
      </c>
      <c r="E22" s="45" t="s">
        <v>24</v>
      </c>
      <c r="F22" s="36" t="s">
        <v>289</v>
      </c>
      <c r="G22" s="368">
        <v>9.6</v>
      </c>
      <c r="H22" s="183"/>
      <c r="I22" s="283" t="str">
        <f t="shared" si="1"/>
        <v> </v>
      </c>
    </row>
    <row r="23" spans="1:9" ht="12.75">
      <c r="A23" s="32">
        <v>16</v>
      </c>
      <c r="B23" s="33" t="s">
        <v>212</v>
      </c>
      <c r="C23" s="34" t="s">
        <v>213</v>
      </c>
      <c r="D23" s="303">
        <v>35995</v>
      </c>
      <c r="E23" s="45" t="s">
        <v>103</v>
      </c>
      <c r="F23" s="36" t="s">
        <v>131</v>
      </c>
      <c r="G23" s="368">
        <v>9.6</v>
      </c>
      <c r="H23" s="183"/>
      <c r="I23" s="283" t="str">
        <f t="shared" si="1"/>
        <v> </v>
      </c>
    </row>
    <row r="24" spans="1:9" ht="12.75">
      <c r="A24" s="32">
        <v>16</v>
      </c>
      <c r="B24" s="33" t="s">
        <v>291</v>
      </c>
      <c r="C24" s="34" t="s">
        <v>292</v>
      </c>
      <c r="D24" s="35" t="s">
        <v>293</v>
      </c>
      <c r="E24" s="45" t="s">
        <v>24</v>
      </c>
      <c r="F24" s="36" t="s">
        <v>289</v>
      </c>
      <c r="G24" s="368">
        <v>9.6</v>
      </c>
      <c r="H24" s="183"/>
      <c r="I24" s="283" t="str">
        <f t="shared" si="1"/>
        <v> </v>
      </c>
    </row>
    <row r="25" spans="1:9" ht="12.75">
      <c r="A25" s="32">
        <v>19</v>
      </c>
      <c r="B25" s="33" t="s">
        <v>163</v>
      </c>
      <c r="C25" s="34" t="s">
        <v>243</v>
      </c>
      <c r="D25" s="303" t="s">
        <v>244</v>
      </c>
      <c r="E25" s="45" t="s">
        <v>235</v>
      </c>
      <c r="F25" s="36" t="s">
        <v>136</v>
      </c>
      <c r="G25" s="368">
        <v>9.8</v>
      </c>
      <c r="H25" s="183"/>
      <c r="I25" s="283" t="str">
        <f t="shared" si="1"/>
        <v> </v>
      </c>
    </row>
    <row r="26" spans="1:9" ht="12.75">
      <c r="A26" s="32">
        <v>20</v>
      </c>
      <c r="B26" s="33" t="s">
        <v>97</v>
      </c>
      <c r="C26" s="34" t="s">
        <v>119</v>
      </c>
      <c r="D26" s="35" t="s">
        <v>287</v>
      </c>
      <c r="E26" s="45" t="s">
        <v>24</v>
      </c>
      <c r="F26" s="45" t="s">
        <v>123</v>
      </c>
      <c r="G26" s="368">
        <v>9.9</v>
      </c>
      <c r="H26" s="183"/>
      <c r="I26" s="283" t="str">
        <f t="shared" si="1"/>
        <v> </v>
      </c>
    </row>
    <row r="27" spans="1:9" ht="12.75">
      <c r="A27" s="32">
        <v>21</v>
      </c>
      <c r="B27" s="33" t="s">
        <v>231</v>
      </c>
      <c r="C27" s="34" t="s">
        <v>232</v>
      </c>
      <c r="D27" s="303">
        <v>35918</v>
      </c>
      <c r="E27" s="45" t="s">
        <v>20</v>
      </c>
      <c r="F27" s="36" t="s">
        <v>165</v>
      </c>
      <c r="G27" s="368">
        <v>10</v>
      </c>
      <c r="H27" s="183"/>
      <c r="I27" s="283" t="str">
        <f t="shared" si="1"/>
        <v> </v>
      </c>
    </row>
    <row r="28" spans="1:9" ht="12.75">
      <c r="A28" s="32">
        <v>22</v>
      </c>
      <c r="B28" s="33" t="s">
        <v>92</v>
      </c>
      <c r="C28" s="34" t="s">
        <v>214</v>
      </c>
      <c r="D28" s="303">
        <v>36580</v>
      </c>
      <c r="E28" s="45" t="s">
        <v>103</v>
      </c>
      <c r="F28" s="36" t="s">
        <v>131</v>
      </c>
      <c r="G28" s="368">
        <v>10.7</v>
      </c>
      <c r="H28" s="183"/>
      <c r="I28" s="283" t="str">
        <f t="shared" si="1"/>
        <v> </v>
      </c>
    </row>
    <row r="29" spans="1:9" ht="12.75">
      <c r="A29" s="32"/>
      <c r="B29" s="33" t="s">
        <v>285</v>
      </c>
      <c r="C29" s="34" t="s">
        <v>121</v>
      </c>
      <c r="D29" s="35" t="s">
        <v>286</v>
      </c>
      <c r="E29" s="45" t="s">
        <v>24</v>
      </c>
      <c r="F29" s="45" t="s">
        <v>123</v>
      </c>
      <c r="G29" s="368" t="s">
        <v>449</v>
      </c>
      <c r="H29" s="183"/>
      <c r="I29" s="283" t="str">
        <f t="shared" si="1"/>
        <v> </v>
      </c>
    </row>
    <row r="30" spans="1:9" ht="12.75">
      <c r="A30" s="32"/>
      <c r="B30" s="33" t="s">
        <v>204</v>
      </c>
      <c r="C30" s="34" t="s">
        <v>205</v>
      </c>
      <c r="D30" s="303">
        <v>36351</v>
      </c>
      <c r="E30" s="45" t="s">
        <v>103</v>
      </c>
      <c r="F30" s="36" t="s">
        <v>104</v>
      </c>
      <c r="G30" s="368" t="s">
        <v>449</v>
      </c>
      <c r="H30" s="289"/>
      <c r="I30" s="283" t="str">
        <f t="shared" si="1"/>
        <v> </v>
      </c>
    </row>
    <row r="31" spans="1:9" ht="12.75">
      <c r="A31" s="32"/>
      <c r="B31" s="33" t="s">
        <v>208</v>
      </c>
      <c r="C31" s="34" t="s">
        <v>214</v>
      </c>
      <c r="D31" s="303">
        <v>36580</v>
      </c>
      <c r="E31" s="45" t="s">
        <v>103</v>
      </c>
      <c r="F31" s="36" t="s">
        <v>131</v>
      </c>
      <c r="G31" s="368" t="s">
        <v>449</v>
      </c>
      <c r="H31" s="287"/>
      <c r="I31" s="283" t="str">
        <f t="shared" si="1"/>
        <v> </v>
      </c>
    </row>
    <row r="32" spans="1:9" ht="12.75">
      <c r="A32" s="32"/>
      <c r="B32" s="33" t="s">
        <v>215</v>
      </c>
      <c r="C32" s="34" t="s">
        <v>216</v>
      </c>
      <c r="D32" s="303">
        <v>36393</v>
      </c>
      <c r="E32" s="45" t="s">
        <v>103</v>
      </c>
      <c r="F32" s="36" t="s">
        <v>131</v>
      </c>
      <c r="G32" s="368" t="s">
        <v>449</v>
      </c>
      <c r="H32" s="287"/>
      <c r="I32" s="283" t="str">
        <f t="shared" si="1"/>
        <v> </v>
      </c>
    </row>
    <row r="33" spans="1:9" ht="12.75">
      <c r="A33" s="32"/>
      <c r="B33" s="33" t="s">
        <v>160</v>
      </c>
      <c r="C33" s="34" t="s">
        <v>261</v>
      </c>
      <c r="D33" s="303">
        <v>35935</v>
      </c>
      <c r="E33" s="45" t="s">
        <v>178</v>
      </c>
      <c r="F33" s="36" t="s">
        <v>191</v>
      </c>
      <c r="G33" s="368" t="s">
        <v>449</v>
      </c>
      <c r="H33" s="287"/>
      <c r="I33" s="155" t="str">
        <f t="shared" si="1"/>
        <v> </v>
      </c>
    </row>
    <row r="34" spans="1:9" ht="12.75">
      <c r="A34" s="15"/>
      <c r="B34" s="16"/>
      <c r="C34" s="17"/>
      <c r="D34" s="314"/>
      <c r="E34" s="217"/>
      <c r="F34" s="19"/>
      <c r="G34" s="217"/>
      <c r="H34" s="321"/>
      <c r="I34" s="139" t="str">
        <f t="shared" si="1"/>
        <v> </v>
      </c>
    </row>
    <row r="35" spans="1:10" ht="12.75">
      <c r="A35" s="15"/>
      <c r="B35" s="38"/>
      <c r="C35" s="38"/>
      <c r="D35" s="169"/>
      <c r="E35" s="170"/>
      <c r="F35" s="38"/>
      <c r="G35" s="285"/>
      <c r="H35" s="20"/>
      <c r="I35" s="20"/>
      <c r="J35" s="38"/>
    </row>
    <row r="36" spans="1:10" ht="15.75">
      <c r="A36" s="15"/>
      <c r="B36" s="322"/>
      <c r="C36" s="323"/>
      <c r="D36" s="324"/>
      <c r="E36" s="288"/>
      <c r="F36" s="288"/>
      <c r="G36" s="321"/>
      <c r="H36" s="321"/>
      <c r="I36" s="139" t="str">
        <f t="shared" si="1"/>
        <v> </v>
      </c>
      <c r="J36" s="38"/>
    </row>
    <row r="37" spans="1:10" ht="15.75">
      <c r="A37" s="15"/>
      <c r="B37" s="322"/>
      <c r="C37" s="323"/>
      <c r="D37" s="324"/>
      <c r="E37" s="288"/>
      <c r="F37" s="288"/>
      <c r="G37" s="321"/>
      <c r="H37" s="321"/>
      <c r="I37" s="139" t="str">
        <f t="shared" si="1"/>
        <v> </v>
      </c>
      <c r="J37" s="38"/>
    </row>
    <row r="38" spans="1:10" ht="15.75">
      <c r="A38" s="15"/>
      <c r="B38" s="322"/>
      <c r="C38" s="323"/>
      <c r="D38" s="324"/>
      <c r="E38" s="288"/>
      <c r="F38" s="288"/>
      <c r="G38" s="321"/>
      <c r="H38" s="321"/>
      <c r="I38" s="139" t="str">
        <f t="shared" si="1"/>
        <v> </v>
      </c>
      <c r="J38" s="38"/>
    </row>
    <row r="39" spans="1:10" ht="15.75">
      <c r="A39" s="15"/>
      <c r="B39" s="322"/>
      <c r="C39" s="323"/>
      <c r="D39" s="324"/>
      <c r="E39" s="288"/>
      <c r="F39" s="288"/>
      <c r="G39" s="321"/>
      <c r="H39" s="321"/>
      <c r="I39" s="139" t="str">
        <f t="shared" si="1"/>
        <v> </v>
      </c>
      <c r="J39" s="38"/>
    </row>
    <row r="40" spans="1:10" ht="15.75">
      <c r="A40" s="38"/>
      <c r="B40" s="322"/>
      <c r="C40" s="323"/>
      <c r="D40" s="324"/>
      <c r="E40" s="288"/>
      <c r="F40" s="288"/>
      <c r="G40" s="321"/>
      <c r="H40" s="321"/>
      <c r="I40" s="139" t="str">
        <f t="shared" si="1"/>
        <v> </v>
      </c>
      <c r="J40" s="38"/>
    </row>
    <row r="41" spans="1:10" ht="12.75">
      <c r="A41" s="38"/>
      <c r="B41" s="38"/>
      <c r="C41" s="38"/>
      <c r="D41" s="169"/>
      <c r="E41" s="144"/>
      <c r="F41" s="38"/>
      <c r="G41" s="285"/>
      <c r="H41" s="20"/>
      <c r="I41" s="20"/>
      <c r="J41" s="38"/>
    </row>
    <row r="42" spans="1:9" ht="12.75">
      <c r="A42" s="15"/>
      <c r="B42" s="38"/>
      <c r="C42" s="38"/>
      <c r="D42" s="169"/>
      <c r="E42" s="170"/>
      <c r="F42" s="38"/>
      <c r="G42" s="291"/>
      <c r="H42" s="292"/>
      <c r="I42" s="168"/>
    </row>
    <row r="43" spans="1:9" ht="15.75">
      <c r="A43" s="15"/>
      <c r="B43" s="171"/>
      <c r="C43" s="172"/>
      <c r="D43" s="150"/>
      <c r="E43" s="152"/>
      <c r="F43" s="173"/>
      <c r="G43" s="291"/>
      <c r="H43" s="293"/>
      <c r="I43" s="168"/>
    </row>
    <row r="44" spans="1:9" ht="12.75">
      <c r="A44" s="15"/>
      <c r="B44" s="38"/>
      <c r="C44" s="38"/>
      <c r="D44" s="169"/>
      <c r="E44" s="170"/>
      <c r="F44" s="38"/>
      <c r="G44" s="291"/>
      <c r="H44" s="292"/>
      <c r="I44" s="181"/>
    </row>
    <row r="45" spans="1:9" ht="12.75">
      <c r="A45" s="15"/>
      <c r="B45" s="38"/>
      <c r="C45" s="38"/>
      <c r="D45" s="169"/>
      <c r="E45" s="170"/>
      <c r="F45" s="38"/>
      <c r="G45" s="291"/>
      <c r="H45" s="292"/>
      <c r="I45" s="181"/>
    </row>
    <row r="46" spans="1:9" ht="12.75">
      <c r="A46" s="15"/>
      <c r="B46" s="38"/>
      <c r="C46" s="38"/>
      <c r="D46" s="169"/>
      <c r="E46" s="170"/>
      <c r="F46" s="38"/>
      <c r="G46" s="294"/>
      <c r="H46" s="293"/>
      <c r="I46" s="168"/>
    </row>
    <row r="47" spans="1:9" ht="15.75">
      <c r="A47" s="15"/>
      <c r="B47" s="171"/>
      <c r="C47" s="172"/>
      <c r="D47" s="150"/>
      <c r="E47" s="152"/>
      <c r="F47" s="173"/>
      <c r="G47" s="294"/>
      <c r="H47" s="293"/>
      <c r="I47" s="168"/>
    </row>
  </sheetData>
  <sheetProtection/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3">
      <selection activeCell="F33" sqref="F33"/>
    </sheetView>
  </sheetViews>
  <sheetFormatPr defaultColWidth="9.140625" defaultRowHeight="12.75"/>
  <cols>
    <col min="1" max="1" width="5.7109375" style="10" customWidth="1"/>
    <col min="2" max="2" width="11.28125" style="10" customWidth="1"/>
    <col min="3" max="3" width="15.28125" style="10" bestFit="1" customWidth="1"/>
    <col min="4" max="4" width="9.00390625" style="12" bestFit="1" customWidth="1"/>
    <col min="5" max="5" width="12.28125" style="13" bestFit="1" customWidth="1"/>
    <col min="6" max="6" width="25.140625" style="10" bestFit="1" customWidth="1"/>
    <col min="7" max="7" width="9.00390625" style="48" bestFit="1" customWidth="1"/>
    <col min="8" max="16384" width="9.140625" style="10" customWidth="1"/>
  </cols>
  <sheetData>
    <row r="1" spans="1:7" s="1" customFormat="1" ht="12.75">
      <c r="A1" s="46" t="s">
        <v>16</v>
      </c>
      <c r="B1" s="46"/>
      <c r="C1" s="46"/>
      <c r="D1" s="47"/>
      <c r="E1" s="41"/>
      <c r="F1" s="66" t="s">
        <v>199</v>
      </c>
      <c r="G1" s="54"/>
    </row>
    <row r="2" spans="1:8" s="1" customFormat="1" ht="12.75">
      <c r="A2" s="46" t="s">
        <v>17</v>
      </c>
      <c r="B2" s="46"/>
      <c r="C2" s="46"/>
      <c r="D2" s="47"/>
      <c r="E2" s="41"/>
      <c r="F2" s="67" t="s">
        <v>12</v>
      </c>
      <c r="G2" s="54"/>
      <c r="H2" s="7"/>
    </row>
    <row r="3" spans="1:7" s="8" customFormat="1" ht="12" customHeight="1">
      <c r="A3" s="49"/>
      <c r="B3" s="49"/>
      <c r="C3" s="46"/>
      <c r="D3" s="47"/>
      <c r="E3" s="41"/>
      <c r="F3" s="7"/>
      <c r="G3" s="56"/>
    </row>
    <row r="4" spans="1:7" ht="15.75">
      <c r="A4" s="39"/>
      <c r="B4" s="11" t="s">
        <v>31</v>
      </c>
      <c r="C4" s="46"/>
      <c r="D4" s="47"/>
      <c r="E4" s="159" t="s">
        <v>116</v>
      </c>
      <c r="G4" s="56"/>
    </row>
    <row r="5" spans="3:5" ht="12.75">
      <c r="C5" s="1"/>
      <c r="D5" s="2"/>
      <c r="E5" s="2"/>
    </row>
    <row r="6" spans="1:7" s="21" customFormat="1" ht="12.75">
      <c r="A6" s="10"/>
      <c r="B6" s="10"/>
      <c r="C6" s="1"/>
      <c r="D6" s="2" t="s">
        <v>465</v>
      </c>
      <c r="E6" s="2"/>
      <c r="F6" s="10"/>
      <c r="G6" s="73"/>
    </row>
    <row r="7" spans="3:7" ht="13.5" thickBot="1">
      <c r="C7" s="1"/>
      <c r="D7" s="2"/>
      <c r="E7" s="2"/>
      <c r="G7" s="42"/>
    </row>
    <row r="8" spans="1:7" ht="13.5" thickBot="1">
      <c r="A8" s="24" t="s">
        <v>122</v>
      </c>
      <c r="B8" s="25" t="s">
        <v>1</v>
      </c>
      <c r="C8" s="26" t="s">
        <v>2</v>
      </c>
      <c r="D8" s="27" t="s">
        <v>3</v>
      </c>
      <c r="E8" s="28" t="s">
        <v>4</v>
      </c>
      <c r="F8" s="31" t="s">
        <v>6</v>
      </c>
      <c r="G8" s="369" t="s">
        <v>5</v>
      </c>
    </row>
    <row r="9" spans="1:7" ht="12.75">
      <c r="A9" s="32">
        <v>1</v>
      </c>
      <c r="B9" s="33" t="s">
        <v>163</v>
      </c>
      <c r="C9" s="34" t="s">
        <v>409</v>
      </c>
      <c r="D9" s="255" t="s">
        <v>410</v>
      </c>
      <c r="E9" s="254" t="s">
        <v>395</v>
      </c>
      <c r="F9" s="36" t="s">
        <v>408</v>
      </c>
      <c r="G9" s="370">
        <v>47.7</v>
      </c>
    </row>
    <row r="10" spans="1:7" ht="12.75">
      <c r="A10" s="32">
        <v>2</v>
      </c>
      <c r="B10" s="33" t="s">
        <v>200</v>
      </c>
      <c r="C10" s="34" t="s">
        <v>201</v>
      </c>
      <c r="D10" s="303">
        <v>36021</v>
      </c>
      <c r="E10" s="45" t="s">
        <v>103</v>
      </c>
      <c r="F10" s="36" t="s">
        <v>104</v>
      </c>
      <c r="G10" s="201">
        <v>50.2</v>
      </c>
    </row>
    <row r="11" spans="1:7" ht="12.75">
      <c r="A11" s="32">
        <v>3</v>
      </c>
      <c r="B11" s="33" t="s">
        <v>163</v>
      </c>
      <c r="C11" s="34" t="s">
        <v>243</v>
      </c>
      <c r="D11" s="303" t="s">
        <v>244</v>
      </c>
      <c r="E11" s="45" t="s">
        <v>235</v>
      </c>
      <c r="F11" s="36" t="s">
        <v>136</v>
      </c>
      <c r="G11" s="201">
        <v>53.9</v>
      </c>
    </row>
    <row r="12" spans="1:7" ht="12.75">
      <c r="A12" s="32">
        <v>4</v>
      </c>
      <c r="B12" s="33" t="s">
        <v>21</v>
      </c>
      <c r="C12" s="34" t="s">
        <v>128</v>
      </c>
      <c r="D12" s="35" t="s">
        <v>129</v>
      </c>
      <c r="E12" s="45" t="s">
        <v>7</v>
      </c>
      <c r="F12" s="36" t="s">
        <v>22</v>
      </c>
      <c r="G12" s="201">
        <v>47.2</v>
      </c>
    </row>
    <row r="13" spans="1:7" ht="15.75">
      <c r="A13" s="15"/>
      <c r="B13" s="171"/>
      <c r="C13" s="172"/>
      <c r="D13" s="240" t="s">
        <v>466</v>
      </c>
      <c r="E13" s="152"/>
      <c r="F13" s="173"/>
      <c r="G13" s="42"/>
    </row>
    <row r="14" spans="1:7" ht="15.75">
      <c r="A14" s="15"/>
      <c r="B14" s="171"/>
      <c r="C14" s="172"/>
      <c r="D14" s="150"/>
      <c r="E14" s="152"/>
      <c r="F14" s="173"/>
      <c r="G14" s="42"/>
    </row>
    <row r="15" spans="1:7" ht="12.75">
      <c r="A15" s="32">
        <v>1</v>
      </c>
      <c r="B15" s="33" t="s">
        <v>414</v>
      </c>
      <c r="C15" s="34" t="s">
        <v>415</v>
      </c>
      <c r="D15" s="256">
        <v>36349</v>
      </c>
      <c r="E15" s="254" t="s">
        <v>395</v>
      </c>
      <c r="F15" s="36" t="s">
        <v>408</v>
      </c>
      <c r="G15" s="201">
        <v>55.5</v>
      </c>
    </row>
    <row r="16" spans="1:7" ht="12.75">
      <c r="A16" s="32">
        <v>2</v>
      </c>
      <c r="B16" s="33" t="s">
        <v>206</v>
      </c>
      <c r="C16" s="34" t="s">
        <v>207</v>
      </c>
      <c r="D16" s="303">
        <v>35949</v>
      </c>
      <c r="E16" s="254" t="s">
        <v>103</v>
      </c>
      <c r="F16" s="36" t="s">
        <v>104</v>
      </c>
      <c r="G16" s="201">
        <v>50.9</v>
      </c>
    </row>
    <row r="17" spans="1:7" ht="12.75">
      <c r="A17" s="32">
        <v>3</v>
      </c>
      <c r="B17" s="33" t="s">
        <v>254</v>
      </c>
      <c r="C17" s="34" t="s">
        <v>255</v>
      </c>
      <c r="D17" s="303">
        <v>36506</v>
      </c>
      <c r="E17" s="254" t="s">
        <v>178</v>
      </c>
      <c r="F17" s="36" t="s">
        <v>186</v>
      </c>
      <c r="G17" s="201">
        <v>47</v>
      </c>
    </row>
    <row r="18" spans="1:7" ht="12.75">
      <c r="A18" s="32">
        <v>4</v>
      </c>
      <c r="B18" s="33" t="s">
        <v>167</v>
      </c>
      <c r="C18" s="34" t="s">
        <v>357</v>
      </c>
      <c r="D18" s="35" t="s">
        <v>349</v>
      </c>
      <c r="E18" s="254" t="s">
        <v>140</v>
      </c>
      <c r="F18" s="45" t="s">
        <v>358</v>
      </c>
      <c r="G18" s="201">
        <v>44.7</v>
      </c>
    </row>
    <row r="19" spans="1:7" ht="15.75">
      <c r="A19" s="15"/>
      <c r="B19" s="171"/>
      <c r="C19" s="172"/>
      <c r="D19" s="240" t="s">
        <v>467</v>
      </c>
      <c r="E19" s="152"/>
      <c r="F19" s="173"/>
      <c r="G19" s="42"/>
    </row>
    <row r="20" spans="1:7" ht="15.75">
      <c r="A20" s="15"/>
      <c r="B20" s="171"/>
      <c r="C20" s="172"/>
      <c r="D20" s="182"/>
      <c r="E20" s="152"/>
      <c r="F20" s="173"/>
      <c r="G20" s="42"/>
    </row>
    <row r="21" spans="1:7" ht="15.75">
      <c r="A21" s="32">
        <v>1</v>
      </c>
      <c r="B21" s="153"/>
      <c r="C21" s="154"/>
      <c r="D21" s="140"/>
      <c r="E21" s="142"/>
      <c r="F21" s="142"/>
      <c r="G21" s="201"/>
    </row>
    <row r="22" spans="1:7" ht="12.75">
      <c r="A22" s="32">
        <v>2</v>
      </c>
      <c r="B22" s="33" t="s">
        <v>210</v>
      </c>
      <c r="C22" s="34" t="s">
        <v>211</v>
      </c>
      <c r="D22" s="303">
        <v>36443</v>
      </c>
      <c r="E22" s="254" t="s">
        <v>103</v>
      </c>
      <c r="F22" s="36" t="s">
        <v>104</v>
      </c>
      <c r="G22" s="201">
        <v>56.7</v>
      </c>
    </row>
    <row r="23" spans="1:7" ht="12.75">
      <c r="A23" s="32">
        <v>3</v>
      </c>
      <c r="B23" s="33" t="s">
        <v>160</v>
      </c>
      <c r="C23" s="34" t="s">
        <v>261</v>
      </c>
      <c r="D23" s="303">
        <v>35935</v>
      </c>
      <c r="E23" s="254" t="s">
        <v>178</v>
      </c>
      <c r="F23" s="36" t="s">
        <v>191</v>
      </c>
      <c r="G23" s="201"/>
    </row>
    <row r="24" spans="1:7" ht="12.75">
      <c r="A24" s="32">
        <v>4</v>
      </c>
      <c r="B24" s="33" t="s">
        <v>21</v>
      </c>
      <c r="C24" s="34" t="s">
        <v>376</v>
      </c>
      <c r="D24" s="308">
        <v>36518</v>
      </c>
      <c r="E24" s="254" t="s">
        <v>375</v>
      </c>
      <c r="F24" s="142" t="s">
        <v>63</v>
      </c>
      <c r="G24" s="371">
        <v>52.3</v>
      </c>
    </row>
    <row r="25" spans="1:8" ht="15.75">
      <c r="A25" s="15"/>
      <c r="B25" s="171"/>
      <c r="C25" s="172"/>
      <c r="D25" s="240" t="s">
        <v>468</v>
      </c>
      <c r="E25" s="152"/>
      <c r="F25" s="173"/>
      <c r="G25" s="42"/>
      <c r="H25" s="38"/>
    </row>
    <row r="26" spans="1:8" ht="15.75">
      <c r="A26" s="15"/>
      <c r="B26" s="171"/>
      <c r="C26" s="172"/>
      <c r="D26" s="150"/>
      <c r="E26" s="152"/>
      <c r="F26" s="173"/>
      <c r="G26" s="42"/>
      <c r="H26" s="38"/>
    </row>
    <row r="27" spans="1:8" ht="12.75">
      <c r="A27" s="32">
        <v>1</v>
      </c>
      <c r="B27" s="33" t="s">
        <v>454</v>
      </c>
      <c r="C27" s="34" t="s">
        <v>455</v>
      </c>
      <c r="D27" s="143">
        <v>36142</v>
      </c>
      <c r="E27" s="254" t="s">
        <v>456</v>
      </c>
      <c r="F27" s="36" t="s">
        <v>104</v>
      </c>
      <c r="G27" s="201">
        <v>54.6</v>
      </c>
      <c r="H27" s="38"/>
    </row>
    <row r="28" spans="1:8" ht="12.75">
      <c r="A28" s="32" t="s">
        <v>488</v>
      </c>
      <c r="B28" s="33" t="s">
        <v>458</v>
      </c>
      <c r="C28" s="34" t="s">
        <v>459</v>
      </c>
      <c r="D28" s="255">
        <v>1997</v>
      </c>
      <c r="E28" s="254" t="s">
        <v>24</v>
      </c>
      <c r="F28" s="254" t="s">
        <v>470</v>
      </c>
      <c r="G28" s="201">
        <v>42.5</v>
      </c>
      <c r="H28" s="38"/>
    </row>
    <row r="29" spans="1:8" ht="15.75">
      <c r="A29" s="32">
        <v>3</v>
      </c>
      <c r="B29" s="184"/>
      <c r="C29" s="185"/>
      <c r="D29" s="256"/>
      <c r="E29" s="254"/>
      <c r="F29" s="254"/>
      <c r="G29" s="201"/>
      <c r="H29" s="38"/>
    </row>
    <row r="30" spans="1:8" ht="15.75">
      <c r="A30" s="32">
        <v>4</v>
      </c>
      <c r="B30" s="226"/>
      <c r="C30" s="225"/>
      <c r="D30" s="256"/>
      <c r="E30" s="254"/>
      <c r="F30" s="254"/>
      <c r="G30" s="201"/>
      <c r="H30" s="38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N34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5.7109375" style="10" customWidth="1"/>
    <col min="2" max="2" width="11.28125" style="10" customWidth="1"/>
    <col min="3" max="3" width="14.140625" style="10" bestFit="1" customWidth="1"/>
    <col min="4" max="4" width="9.00390625" style="12" bestFit="1" customWidth="1"/>
    <col min="5" max="5" width="12.28125" style="13" bestFit="1" customWidth="1"/>
    <col min="6" max="6" width="25.140625" style="10" bestFit="1" customWidth="1"/>
    <col min="7" max="7" width="9.00390625" style="5" bestFit="1" customWidth="1"/>
    <col min="8" max="8" width="5.57421875" style="5" customWidth="1"/>
    <col min="9" max="16384" width="9.140625" style="10" customWidth="1"/>
  </cols>
  <sheetData>
    <row r="1" spans="1:7" s="1" customFormat="1" ht="12.75">
      <c r="A1" s="46" t="s">
        <v>16</v>
      </c>
      <c r="B1" s="46"/>
      <c r="C1" s="46"/>
      <c r="D1" s="47"/>
      <c r="E1" s="41"/>
      <c r="F1" s="66" t="s">
        <v>193</v>
      </c>
      <c r="G1" s="54"/>
    </row>
    <row r="2" spans="1:10" s="1" customFormat="1" ht="12.75">
      <c r="A2" s="46" t="s">
        <v>17</v>
      </c>
      <c r="B2" s="46"/>
      <c r="C2" s="46"/>
      <c r="D2" s="47"/>
      <c r="E2" s="41"/>
      <c r="F2" s="67" t="s">
        <v>12</v>
      </c>
      <c r="G2" s="54"/>
      <c r="I2" s="5"/>
      <c r="J2" s="7"/>
    </row>
    <row r="3" spans="1:8" s="8" customFormat="1" ht="12" customHeight="1">
      <c r="A3" s="49"/>
      <c r="B3" s="49"/>
      <c r="C3" s="46"/>
      <c r="D3" s="47"/>
      <c r="E3" s="41"/>
      <c r="F3" s="7"/>
      <c r="G3" s="55"/>
      <c r="H3" s="49"/>
    </row>
    <row r="4" spans="1:8" ht="15.75">
      <c r="A4" s="39"/>
      <c r="B4" s="11" t="s">
        <v>31</v>
      </c>
      <c r="C4" s="46"/>
      <c r="D4" s="47"/>
      <c r="E4" s="159" t="s">
        <v>198</v>
      </c>
      <c r="G4" s="56"/>
      <c r="H4" s="39"/>
    </row>
    <row r="5" spans="3:5" ht="12.75">
      <c r="C5" s="1"/>
      <c r="D5" s="2"/>
      <c r="E5" s="2"/>
    </row>
    <row r="6" spans="1:8" ht="3.75" customHeight="1">
      <c r="A6" s="15"/>
      <c r="B6" s="16"/>
      <c r="C6" s="17"/>
      <c r="D6" s="18"/>
      <c r="E6" s="19"/>
      <c r="F6" s="19"/>
      <c r="G6" s="20"/>
      <c r="H6" s="20"/>
    </row>
    <row r="7" spans="2:8" ht="10.5" customHeight="1">
      <c r="B7" s="43"/>
      <c r="C7" s="21"/>
      <c r="D7" s="22"/>
      <c r="E7" s="21"/>
      <c r="G7" s="23"/>
      <c r="H7" s="23"/>
    </row>
    <row r="8" spans="1:8" ht="3.75" customHeight="1" thickBot="1">
      <c r="A8" s="15"/>
      <c r="B8" s="16"/>
      <c r="C8" s="17"/>
      <c r="D8" s="18"/>
      <c r="E8" s="19"/>
      <c r="F8" s="19"/>
      <c r="G8" s="20"/>
      <c r="H8" s="20"/>
    </row>
    <row r="9" spans="1:8" s="21" customFormat="1" ht="11.25" thickBot="1">
      <c r="A9" s="24" t="s">
        <v>0</v>
      </c>
      <c r="B9" s="25" t="s">
        <v>1</v>
      </c>
      <c r="C9" s="26" t="s">
        <v>2</v>
      </c>
      <c r="D9" s="27" t="s">
        <v>3</v>
      </c>
      <c r="E9" s="28" t="s">
        <v>4</v>
      </c>
      <c r="F9" s="31" t="s">
        <v>6</v>
      </c>
      <c r="G9" s="44" t="s">
        <v>5</v>
      </c>
      <c r="H9" s="148" t="s">
        <v>18</v>
      </c>
    </row>
    <row r="10" spans="1:8" ht="12.75">
      <c r="A10" s="32">
        <v>1</v>
      </c>
      <c r="B10" s="33" t="s">
        <v>167</v>
      </c>
      <c r="C10" s="34" t="s">
        <v>357</v>
      </c>
      <c r="D10" s="35" t="s">
        <v>349</v>
      </c>
      <c r="E10" s="45" t="s">
        <v>140</v>
      </c>
      <c r="F10" s="45" t="s">
        <v>358</v>
      </c>
      <c r="G10" s="365">
        <v>44.7</v>
      </c>
      <c r="H10" s="183" t="str">
        <f>IF(ISBLANK(G10),"",IF(G10&lt;=34.74,"KSM",IF(G10&lt;=36.24,"I A",IF(G10&lt;=38.24,"II A",IF(G10&lt;=40.84,"III A",IF(G10&lt;=44.64,"I JA",IF(G10&lt;=48.14,"II JA",IF(G10&lt;=50.14,"III JA"))))))))</f>
        <v>II JA</v>
      </c>
    </row>
    <row r="11" spans="1:14" ht="12.75">
      <c r="A11" s="32">
        <v>2</v>
      </c>
      <c r="B11" s="33" t="s">
        <v>254</v>
      </c>
      <c r="C11" s="34" t="s">
        <v>255</v>
      </c>
      <c r="D11" s="303">
        <v>36506</v>
      </c>
      <c r="E11" s="45" t="s">
        <v>178</v>
      </c>
      <c r="F11" s="36" t="s">
        <v>186</v>
      </c>
      <c r="G11" s="358">
        <v>47</v>
      </c>
      <c r="H11" s="183" t="str">
        <f>IF(ISBLANK(G11),"",IF(G11&lt;=34.74,"KSM",IF(G11&lt;=36.24,"I A",IF(G11&lt;=38.24,"II A",IF(G11&lt;=40.84,"III A",IF(G11&lt;=44.64,"I JA",IF(G11&lt;=48.14,"II JA",IF(G11&lt;=50.14,"III JA"))))))))</f>
        <v>II JA</v>
      </c>
      <c r="I11" s="277"/>
      <c r="J11" s="277"/>
      <c r="K11" s="277"/>
      <c r="L11" s="277"/>
      <c r="M11" s="277"/>
      <c r="N11" s="277"/>
    </row>
    <row r="12" spans="1:14" ht="12.75">
      <c r="A12" s="32">
        <v>3</v>
      </c>
      <c r="B12" s="33" t="s">
        <v>21</v>
      </c>
      <c r="C12" s="34" t="s">
        <v>128</v>
      </c>
      <c r="D12" s="35" t="s">
        <v>129</v>
      </c>
      <c r="E12" s="45" t="s">
        <v>7</v>
      </c>
      <c r="F12" s="36" t="s">
        <v>22</v>
      </c>
      <c r="G12" s="358">
        <v>47.2</v>
      </c>
      <c r="H12" s="183" t="str">
        <f>IF(ISBLANK(G12),"",IF(G12&lt;=34.74,"KSM",IF(G12&lt;=36.24,"I A",IF(G12&lt;=38.24,"II A",IF(G12&lt;=40.84,"III A",IF(G12&lt;=44.64,"I JA",IF(G12&lt;=48.14,"II JA",IF(G12&lt;=50.14,"III JA"))))))))</f>
        <v>II JA</v>
      </c>
      <c r="I12" s="277"/>
      <c r="J12" s="276"/>
      <c r="K12" s="276"/>
      <c r="L12" s="276"/>
      <c r="M12" s="276"/>
      <c r="N12" s="277"/>
    </row>
    <row r="13" spans="1:14" ht="12.75">
      <c r="A13" s="32">
        <v>4</v>
      </c>
      <c r="B13" s="33" t="s">
        <v>163</v>
      </c>
      <c r="C13" s="34" t="s">
        <v>409</v>
      </c>
      <c r="D13" s="255" t="s">
        <v>410</v>
      </c>
      <c r="E13" s="254" t="s">
        <v>395</v>
      </c>
      <c r="F13" s="36" t="s">
        <v>408</v>
      </c>
      <c r="G13" s="358">
        <v>47.7</v>
      </c>
      <c r="H13" s="183" t="str">
        <f>IF(ISBLANK(G13),"",IF(G13&lt;=34.74,"KSM",IF(G13&lt;=36.24,"I A",IF(G13&lt;=38.24,"II A",IF(G13&lt;=40.84,"III A",IF(G13&lt;=44.64,"I JA",IF(G13&lt;=48.14,"II JA",IF(G13&lt;=50.14,"III JA"))))))))</f>
        <v>II JA</v>
      </c>
      <c r="I13" s="277"/>
      <c r="J13" s="290"/>
      <c r="K13" s="290"/>
      <c r="L13" s="290"/>
      <c r="M13" s="290"/>
      <c r="N13" s="277"/>
    </row>
    <row r="14" spans="1:14" ht="12.75">
      <c r="A14" s="32">
        <v>5</v>
      </c>
      <c r="B14" s="33" t="s">
        <v>200</v>
      </c>
      <c r="C14" s="34" t="s">
        <v>201</v>
      </c>
      <c r="D14" s="303">
        <v>36021</v>
      </c>
      <c r="E14" s="45" t="s">
        <v>103</v>
      </c>
      <c r="F14" s="36" t="s">
        <v>104</v>
      </c>
      <c r="G14" s="358">
        <v>50.2</v>
      </c>
      <c r="H14" s="183"/>
      <c r="I14" s="277"/>
      <c r="J14" s="277"/>
      <c r="K14" s="277"/>
      <c r="L14" s="277"/>
      <c r="M14" s="277"/>
      <c r="N14" s="277"/>
    </row>
    <row r="15" spans="1:14" ht="12.75">
      <c r="A15" s="32">
        <v>6</v>
      </c>
      <c r="B15" s="33" t="s">
        <v>206</v>
      </c>
      <c r="C15" s="34" t="s">
        <v>207</v>
      </c>
      <c r="D15" s="303">
        <v>35949</v>
      </c>
      <c r="E15" s="45" t="s">
        <v>103</v>
      </c>
      <c r="F15" s="36" t="s">
        <v>104</v>
      </c>
      <c r="G15" s="358">
        <v>50.9</v>
      </c>
      <c r="H15" s="183"/>
      <c r="I15" s="277"/>
      <c r="J15" s="277"/>
      <c r="K15" s="277"/>
      <c r="L15" s="277"/>
      <c r="M15" s="277"/>
      <c r="N15" s="277"/>
    </row>
    <row r="16" spans="1:8" ht="12.75">
      <c r="A16" s="32">
        <v>7</v>
      </c>
      <c r="B16" s="33" t="s">
        <v>21</v>
      </c>
      <c r="C16" s="34" t="s">
        <v>376</v>
      </c>
      <c r="D16" s="308">
        <v>36518</v>
      </c>
      <c r="E16" s="309" t="s">
        <v>375</v>
      </c>
      <c r="F16" s="142" t="s">
        <v>63</v>
      </c>
      <c r="G16" s="357">
        <v>52.3</v>
      </c>
      <c r="H16" s="183"/>
    </row>
    <row r="17" spans="1:8" ht="12.75">
      <c r="A17" s="32">
        <v>8</v>
      </c>
      <c r="B17" s="33" t="s">
        <v>163</v>
      </c>
      <c r="C17" s="34" t="s">
        <v>243</v>
      </c>
      <c r="D17" s="303" t="s">
        <v>244</v>
      </c>
      <c r="E17" s="45" t="s">
        <v>235</v>
      </c>
      <c r="F17" s="36" t="s">
        <v>136</v>
      </c>
      <c r="G17" s="358">
        <v>53.9</v>
      </c>
      <c r="H17" s="183"/>
    </row>
    <row r="18" spans="1:8" ht="12.75">
      <c r="A18" s="32">
        <v>9</v>
      </c>
      <c r="B18" s="33" t="s">
        <v>454</v>
      </c>
      <c r="C18" s="34" t="s">
        <v>455</v>
      </c>
      <c r="D18" s="143">
        <v>36142</v>
      </c>
      <c r="E18" s="141" t="s">
        <v>456</v>
      </c>
      <c r="F18" s="142" t="s">
        <v>457</v>
      </c>
      <c r="G18" s="358">
        <v>54.6</v>
      </c>
      <c r="H18" s="183"/>
    </row>
    <row r="19" spans="1:8" ht="12.75">
      <c r="A19" s="32">
        <v>10</v>
      </c>
      <c r="B19" s="33" t="s">
        <v>414</v>
      </c>
      <c r="C19" s="34" t="s">
        <v>415</v>
      </c>
      <c r="D19" s="256">
        <v>36349</v>
      </c>
      <c r="E19" s="254" t="s">
        <v>395</v>
      </c>
      <c r="F19" s="36" t="s">
        <v>408</v>
      </c>
      <c r="G19" s="358">
        <v>55.5</v>
      </c>
      <c r="H19" s="183"/>
    </row>
    <row r="20" spans="1:8" ht="12.75">
      <c r="A20" s="32">
        <v>11</v>
      </c>
      <c r="B20" s="33" t="s">
        <v>210</v>
      </c>
      <c r="C20" s="34" t="s">
        <v>211</v>
      </c>
      <c r="D20" s="303">
        <v>36443</v>
      </c>
      <c r="E20" s="45" t="s">
        <v>103</v>
      </c>
      <c r="F20" s="36" t="s">
        <v>104</v>
      </c>
      <c r="G20" s="358">
        <v>56.7</v>
      </c>
      <c r="H20" s="183"/>
    </row>
    <row r="21" spans="1:8" ht="12.75">
      <c r="A21" s="187">
        <v>12</v>
      </c>
      <c r="B21" s="33" t="s">
        <v>160</v>
      </c>
      <c r="C21" s="34" t="s">
        <v>261</v>
      </c>
      <c r="D21" s="325">
        <v>35935</v>
      </c>
      <c r="E21" s="215" t="s">
        <v>178</v>
      </c>
      <c r="F21" s="214" t="s">
        <v>191</v>
      </c>
      <c r="G21" s="373" t="s">
        <v>449</v>
      </c>
      <c r="H21" s="183"/>
    </row>
    <row r="22" spans="1:8" ht="12.75">
      <c r="A22" s="32" t="s">
        <v>471</v>
      </c>
      <c r="B22" s="33" t="s">
        <v>458</v>
      </c>
      <c r="C22" s="34" t="s">
        <v>469</v>
      </c>
      <c r="D22" s="372">
        <v>1997</v>
      </c>
      <c r="E22" s="254" t="s">
        <v>24</v>
      </c>
      <c r="F22" s="254" t="s">
        <v>470</v>
      </c>
      <c r="G22" s="358">
        <v>42.5</v>
      </c>
      <c r="H22" s="183" t="str">
        <f>IF(ISBLANK(G22),"",IF(G22&lt;=34.74,"KSM",IF(G22&lt;=36.24,"I A",IF(G22&lt;=38.24,"II A",IF(G22&lt;=40.84,"III A",IF(G22&lt;=44.64,"I JA",IF(G22&lt;=48.14,"II JA",IF(G22&lt;=50.14,"III JA"))))))))</f>
        <v>I JA</v>
      </c>
    </row>
    <row r="23" spans="1:8" ht="15.75">
      <c r="A23" s="15"/>
      <c r="B23" s="326"/>
      <c r="C23" s="327"/>
      <c r="D23" s="324"/>
      <c r="E23" s="288"/>
      <c r="F23" s="288"/>
      <c r="G23" s="285"/>
      <c r="H23" s="139" t="str">
        <f>IF(AND(G23&gt;=38,G23&lt;=40),"III A",IF(AND(G23&gt;40,G23&lt;=43),"I JA",IF(AND(G23&gt;43,G23&lt;=45),"II JA",IF(AND(G23&gt;45,G23&lt;=47),"III JA"," "))))</f>
        <v> </v>
      </c>
    </row>
    <row r="24" spans="1:8" ht="15.75">
      <c r="A24" s="15"/>
      <c r="B24" s="171"/>
      <c r="C24" s="172"/>
      <c r="D24" s="328"/>
      <c r="E24" s="288"/>
      <c r="F24" s="288"/>
      <c r="G24" s="285"/>
      <c r="H24" s="139" t="str">
        <f>IF(AND(G24&gt;=38,G24&lt;=40),"III A",IF(AND(G24&gt;40,G24&lt;=43),"I JA",IF(AND(G24&gt;43,G24&lt;=45),"II JA",IF(AND(G24&gt;45,G24&lt;=47),"III JA"," "))))</f>
        <v> </v>
      </c>
    </row>
    <row r="25" spans="1:8" ht="15.75">
      <c r="A25" s="15"/>
      <c r="B25" s="322"/>
      <c r="C25" s="323"/>
      <c r="D25" s="324"/>
      <c r="E25" s="288"/>
      <c r="F25" s="288"/>
      <c r="G25" s="285"/>
      <c r="H25" s="139" t="str">
        <f>IF(AND(G25&gt;=38,G25&lt;=40),"III A",IF(AND(G25&gt;40,G25&lt;=43),"I JA",IF(AND(G25&gt;43,G25&lt;=45),"II JA",IF(AND(G25&gt;45,G25&lt;=47),"III JA"," "))))</f>
        <v> </v>
      </c>
    </row>
    <row r="26" spans="1:8" ht="15.75">
      <c r="A26" s="15"/>
      <c r="B26" s="326"/>
      <c r="C26" s="327"/>
      <c r="D26" s="324"/>
      <c r="E26" s="288"/>
      <c r="F26" s="288"/>
      <c r="G26" s="285"/>
      <c r="H26" s="139" t="str">
        <f>IF(AND(G26&gt;=38,G26&lt;=40),"III A",IF(AND(G26&gt;40,G26&lt;=43),"I JA",IF(AND(G26&gt;43,G26&lt;=45),"II JA",IF(AND(G26&gt;45,G26&lt;=47),"III JA"," "))))</f>
        <v> </v>
      </c>
    </row>
    <row r="27" spans="1:8" ht="15.75">
      <c r="A27" s="15"/>
      <c r="B27" s="326"/>
      <c r="C27" s="327"/>
      <c r="D27" s="324"/>
      <c r="E27" s="288"/>
      <c r="F27" s="288"/>
      <c r="G27" s="285"/>
      <c r="H27" s="139" t="str">
        <f>IF(AND(G27&gt;=38,G27&lt;=40),"III A",IF(AND(G27&gt;40,G27&lt;=43),"I JA",IF(AND(G27&gt;43,G27&lt;=45),"II JA",IF(AND(G27&gt;45,G27&lt;=47),"III JA"," "))))</f>
        <v> </v>
      </c>
    </row>
    <row r="28" spans="1:10" ht="12.75">
      <c r="A28" s="15"/>
      <c r="B28" s="38"/>
      <c r="C28" s="38"/>
      <c r="D28" s="169"/>
      <c r="E28" s="144"/>
      <c r="F28" s="38"/>
      <c r="G28" s="20"/>
      <c r="H28" s="168"/>
      <c r="I28" s="38"/>
      <c r="J28" s="38"/>
    </row>
    <row r="29" spans="1:10" ht="15.75">
      <c r="A29" s="15"/>
      <c r="B29" s="171"/>
      <c r="C29" s="172"/>
      <c r="D29" s="182"/>
      <c r="E29" s="152"/>
      <c r="F29" s="173"/>
      <c r="G29" s="295"/>
      <c r="H29" s="168"/>
      <c r="I29" s="38"/>
      <c r="J29" s="38"/>
    </row>
    <row r="30" spans="1:10" ht="12.75">
      <c r="A30" s="38"/>
      <c r="B30" s="38"/>
      <c r="C30" s="38"/>
      <c r="D30" s="169"/>
      <c r="E30" s="170"/>
      <c r="F30" s="38"/>
      <c r="G30" s="20"/>
      <c r="H30" s="168"/>
      <c r="I30" s="38"/>
      <c r="J30" s="38"/>
    </row>
    <row r="31" spans="1:10" ht="12.75">
      <c r="A31" s="15"/>
      <c r="B31" s="38"/>
      <c r="C31" s="38"/>
      <c r="D31" s="169"/>
      <c r="E31" s="170"/>
      <c r="F31" s="38"/>
      <c r="G31" s="20"/>
      <c r="H31" s="168"/>
      <c r="I31" s="38"/>
      <c r="J31" s="38"/>
    </row>
    <row r="32" spans="1:10" ht="12.75">
      <c r="A32" s="15"/>
      <c r="B32" s="38"/>
      <c r="C32" s="38"/>
      <c r="D32" s="169"/>
      <c r="E32" s="170"/>
      <c r="F32" s="38"/>
      <c r="G32" s="20"/>
      <c r="H32" s="168"/>
      <c r="I32" s="38"/>
      <c r="J32" s="38"/>
    </row>
    <row r="33" spans="1:10" ht="12.75">
      <c r="A33" s="15"/>
      <c r="B33" s="38"/>
      <c r="C33" s="38"/>
      <c r="D33" s="169"/>
      <c r="E33" s="170"/>
      <c r="F33" s="38"/>
      <c r="G33" s="20"/>
      <c r="H33" s="181"/>
      <c r="I33" s="38"/>
      <c r="J33" s="38"/>
    </row>
    <row r="34" spans="1:8" ht="15.75">
      <c r="A34" s="15"/>
      <c r="B34" s="171"/>
      <c r="C34" s="172"/>
      <c r="D34" s="150"/>
      <c r="E34" s="152"/>
      <c r="F34" s="173"/>
      <c r="G34" s="293"/>
      <c r="H34" s="18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7"/>
  </sheetPr>
  <dimension ref="A1:I24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5.7109375" style="10" customWidth="1"/>
    <col min="2" max="2" width="13.421875" style="10" customWidth="1"/>
    <col min="3" max="3" width="15.140625" style="10" bestFit="1" customWidth="1"/>
    <col min="4" max="4" width="9.00390625" style="12" bestFit="1" customWidth="1"/>
    <col min="5" max="5" width="12.28125" style="13" bestFit="1" customWidth="1"/>
    <col min="6" max="6" width="22.421875" style="10" bestFit="1" customWidth="1"/>
    <col min="7" max="7" width="9.00390625" style="5" bestFit="1" customWidth="1"/>
    <col min="8" max="8" width="5.57421875" style="5" customWidth="1"/>
    <col min="9" max="16384" width="9.140625" style="10" customWidth="1"/>
  </cols>
  <sheetData>
    <row r="1" spans="1:7" s="1" customFormat="1" ht="12.75">
      <c r="A1" s="46" t="s">
        <v>16</v>
      </c>
      <c r="B1" s="46"/>
      <c r="C1" s="46"/>
      <c r="D1" s="47"/>
      <c r="E1" s="41"/>
      <c r="F1" s="66" t="s">
        <v>199</v>
      </c>
      <c r="G1" s="54"/>
    </row>
    <row r="2" spans="1:9" s="1" customFormat="1" ht="12.75">
      <c r="A2" s="46" t="s">
        <v>17</v>
      </c>
      <c r="B2" s="46"/>
      <c r="C2" s="46"/>
      <c r="D2" s="47"/>
      <c r="E2" s="41"/>
      <c r="F2" s="67" t="s">
        <v>12</v>
      </c>
      <c r="G2" s="54"/>
      <c r="I2" s="5"/>
    </row>
    <row r="3" spans="1:8" s="8" customFormat="1" ht="12" customHeight="1">
      <c r="A3" s="49"/>
      <c r="B3" s="49"/>
      <c r="C3" s="46"/>
      <c r="D3" s="47"/>
      <c r="E3" s="41"/>
      <c r="F3" s="7"/>
      <c r="G3" s="55"/>
      <c r="H3" s="49"/>
    </row>
    <row r="4" spans="1:8" ht="15.75">
      <c r="A4" s="39"/>
      <c r="B4" s="11" t="s">
        <v>34</v>
      </c>
      <c r="C4" s="11"/>
      <c r="D4" s="160"/>
      <c r="E4" s="159" t="s">
        <v>176</v>
      </c>
      <c r="G4" s="161"/>
      <c r="H4" s="39"/>
    </row>
    <row r="5" spans="3:5" ht="12.75">
      <c r="C5" s="1"/>
      <c r="D5" s="2"/>
      <c r="E5" s="2"/>
    </row>
    <row r="6" spans="1:8" ht="3.75" customHeight="1">
      <c r="A6" s="15"/>
      <c r="B6" s="16"/>
      <c r="C6" s="17"/>
      <c r="D6" s="18"/>
      <c r="E6" s="19"/>
      <c r="F6" s="19"/>
      <c r="G6" s="20"/>
      <c r="H6" s="20"/>
    </row>
    <row r="7" spans="2:8" ht="10.5" customHeight="1">
      <c r="B7" s="43"/>
      <c r="C7" s="21"/>
      <c r="D7" s="22"/>
      <c r="E7" s="21"/>
      <c r="G7" s="23"/>
      <c r="H7" s="23"/>
    </row>
    <row r="8" spans="1:8" ht="3.75" customHeight="1" thickBot="1">
      <c r="A8" s="15"/>
      <c r="B8" s="16"/>
      <c r="C8" s="17"/>
      <c r="D8" s="18"/>
      <c r="E8" s="19"/>
      <c r="F8" s="19"/>
      <c r="G8" s="20"/>
      <c r="H8" s="20"/>
    </row>
    <row r="9" spans="1:8" s="21" customFormat="1" ht="11.25" thickBot="1">
      <c r="A9" s="24" t="s">
        <v>460</v>
      </c>
      <c r="B9" s="25" t="s">
        <v>1</v>
      </c>
      <c r="C9" s="26" t="s">
        <v>2</v>
      </c>
      <c r="D9" s="27" t="s">
        <v>3</v>
      </c>
      <c r="E9" s="28" t="s">
        <v>4</v>
      </c>
      <c r="F9" s="31" t="s">
        <v>6</v>
      </c>
      <c r="G9" s="44" t="s">
        <v>5</v>
      </c>
      <c r="H9" s="148" t="s">
        <v>18</v>
      </c>
    </row>
    <row r="10" spans="1:8" ht="15" customHeight="1">
      <c r="A10" s="147">
        <v>1</v>
      </c>
      <c r="B10" s="307" t="s">
        <v>90</v>
      </c>
      <c r="C10" s="301" t="s">
        <v>91</v>
      </c>
      <c r="D10" s="308">
        <v>36012</v>
      </c>
      <c r="E10" s="309" t="s">
        <v>375</v>
      </c>
      <c r="F10" s="142" t="s">
        <v>153</v>
      </c>
      <c r="G10" s="317">
        <v>0.0012777777777777776</v>
      </c>
      <c r="H10" s="183" t="str">
        <f>IF(ISBLANK(G10),"",IF(G10&lt;=0.000943287037037037,"KSM",IF(G10&lt;=0.000989583333333333,"I A",IF(G10&lt;=0.00105902777777778,"II A",IF(G10&lt;=0.0011400462962963,"III A",IF(G10&lt;=0.00124421296296296,"I JA",IF(G10&lt;=0.00132523148148148,"II JA",IF(G10&lt;=0.00139467592592593,"III JA"))))))))</f>
        <v>II JA</v>
      </c>
    </row>
    <row r="11" spans="1:8" ht="15" customHeight="1">
      <c r="A11" s="147">
        <v>2</v>
      </c>
      <c r="B11" s="307" t="s">
        <v>139</v>
      </c>
      <c r="C11" s="301" t="s">
        <v>251</v>
      </c>
      <c r="D11" s="303">
        <v>35845</v>
      </c>
      <c r="E11" s="45" t="s">
        <v>178</v>
      </c>
      <c r="F11" s="36" t="s">
        <v>190</v>
      </c>
      <c r="G11" s="317">
        <v>0.0013460648148148147</v>
      </c>
      <c r="H11" s="183" t="str">
        <f>IF(ISBLANK(G11),"",IF(G11&lt;=0.000943287037037037,"KSM",IF(G11&lt;=0.000989583333333333,"I A",IF(G11&lt;=0.00105902777777778,"II A",IF(G11&lt;=0.0011400462962963,"III A",IF(G11&lt;=0.00124421296296296,"I JA",IF(G11&lt;=0.00132523148148148,"II JA",IF(G11&lt;=0.00139467592592593,"III JA"))))))))</f>
        <v>III JA</v>
      </c>
    </row>
    <row r="12" spans="1:8" ht="15" customHeight="1">
      <c r="A12" s="147">
        <v>3</v>
      </c>
      <c r="B12" s="307" t="s">
        <v>336</v>
      </c>
      <c r="C12" s="301" t="s">
        <v>337</v>
      </c>
      <c r="D12" s="255" t="s">
        <v>335</v>
      </c>
      <c r="E12" s="45" t="s">
        <v>309</v>
      </c>
      <c r="F12" s="304" t="s">
        <v>332</v>
      </c>
      <c r="G12" s="317">
        <v>0.0014317129629629628</v>
      </c>
      <c r="H12" s="183"/>
    </row>
    <row r="13" spans="1:8" ht="12.75">
      <c r="A13" s="334">
        <v>4</v>
      </c>
      <c r="B13" s="307" t="s">
        <v>272</v>
      </c>
      <c r="C13" s="301" t="s">
        <v>273</v>
      </c>
      <c r="D13" s="325">
        <v>35959</v>
      </c>
      <c r="E13" s="215" t="s">
        <v>178</v>
      </c>
      <c r="F13" s="214" t="s">
        <v>265</v>
      </c>
      <c r="G13" s="335" t="s">
        <v>449</v>
      </c>
      <c r="H13" s="336"/>
    </row>
    <row r="14" spans="1:8" ht="15.75">
      <c r="A14" s="145"/>
      <c r="B14" s="329"/>
      <c r="C14" s="330"/>
      <c r="D14" s="338"/>
      <c r="E14" s="333"/>
      <c r="F14" s="333"/>
      <c r="G14" s="339"/>
      <c r="H14" s="340"/>
    </row>
    <row r="15" spans="1:8" ht="15.75">
      <c r="A15" s="15"/>
      <c r="B15" s="326"/>
      <c r="C15" s="327"/>
      <c r="D15" s="300"/>
      <c r="E15" s="288"/>
      <c r="F15" s="288"/>
      <c r="G15" s="337"/>
      <c r="H15" s="299"/>
    </row>
    <row r="16" spans="1:8" ht="15.75">
      <c r="A16" s="15"/>
      <c r="B16" s="171"/>
      <c r="C16" s="172"/>
      <c r="D16" s="150"/>
      <c r="E16" s="152"/>
      <c r="F16" s="173"/>
      <c r="G16" s="203"/>
      <c r="H16" s="168"/>
    </row>
    <row r="17" spans="1:8" ht="15.75">
      <c r="A17" s="15"/>
      <c r="B17" s="171"/>
      <c r="C17" s="172"/>
      <c r="D17" s="150"/>
      <c r="E17" s="152"/>
      <c r="F17" s="173"/>
      <c r="G17" s="203"/>
      <c r="H17" s="168"/>
    </row>
    <row r="18" spans="1:8" ht="15.75">
      <c r="A18" s="15"/>
      <c r="B18" s="171"/>
      <c r="C18" s="172"/>
      <c r="D18" s="150"/>
      <c r="E18" s="152"/>
      <c r="F18" s="173"/>
      <c r="G18" s="203"/>
      <c r="H18" s="168"/>
    </row>
    <row r="19" spans="1:8" ht="15.75">
      <c r="A19" s="15"/>
      <c r="B19" s="171"/>
      <c r="C19" s="172"/>
      <c r="D19" s="150"/>
      <c r="E19" s="152"/>
      <c r="F19" s="173"/>
      <c r="G19" s="203"/>
      <c r="H19" s="168"/>
    </row>
    <row r="20" spans="1:8" ht="15.75">
      <c r="A20" s="15"/>
      <c r="B20" s="171"/>
      <c r="C20" s="172"/>
      <c r="D20" s="150"/>
      <c r="E20" s="152"/>
      <c r="F20" s="173"/>
      <c r="G20" s="203"/>
      <c r="H20" s="168"/>
    </row>
    <row r="21" spans="1:8" ht="15.75">
      <c r="A21" s="15"/>
      <c r="B21" s="171"/>
      <c r="C21" s="172"/>
      <c r="D21" s="150"/>
      <c r="E21" s="152"/>
      <c r="F21" s="173"/>
      <c r="G21" s="203"/>
      <c r="H21" s="168"/>
    </row>
    <row r="22" spans="1:8" ht="15.75">
      <c r="A22" s="15"/>
      <c r="B22" s="171"/>
      <c r="C22" s="172"/>
      <c r="D22" s="150"/>
      <c r="E22" s="152"/>
      <c r="F22" s="173"/>
      <c r="G22" s="203"/>
      <c r="H22" s="168"/>
    </row>
    <row r="23" spans="1:8" ht="15.75">
      <c r="A23" s="15"/>
      <c r="B23" s="171"/>
      <c r="C23" s="172"/>
      <c r="D23" s="150"/>
      <c r="E23" s="152"/>
      <c r="F23" s="173"/>
      <c r="G23" s="203"/>
      <c r="H23" s="168"/>
    </row>
    <row r="24" spans="1:8" ht="12.75">
      <c r="A24" s="38"/>
      <c r="B24" s="38"/>
      <c r="C24" s="38"/>
      <c r="D24" s="169"/>
      <c r="E24" s="170"/>
      <c r="F24" s="38"/>
      <c r="G24" s="20"/>
      <c r="H24" s="20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5.7109375" style="10" customWidth="1"/>
    <col min="2" max="2" width="10.57421875" style="10" customWidth="1"/>
    <col min="3" max="3" width="16.140625" style="10" bestFit="1" customWidth="1"/>
    <col min="4" max="4" width="13.57421875" style="12" bestFit="1" customWidth="1"/>
    <col min="5" max="5" width="12.28125" style="13" bestFit="1" customWidth="1"/>
    <col min="6" max="6" width="23.8515625" style="10" bestFit="1" customWidth="1"/>
    <col min="7" max="7" width="9.140625" style="332" customWidth="1"/>
    <col min="8" max="16384" width="9.140625" style="10" customWidth="1"/>
  </cols>
  <sheetData>
    <row r="1" spans="1:7" s="1" customFormat="1" ht="12.75">
      <c r="A1" s="46" t="s">
        <v>16</v>
      </c>
      <c r="B1" s="46"/>
      <c r="C1" s="46"/>
      <c r="D1" s="47"/>
      <c r="E1" s="41"/>
      <c r="F1" s="66" t="s">
        <v>199</v>
      </c>
      <c r="G1" s="352"/>
    </row>
    <row r="2" spans="1:7" s="1" customFormat="1" ht="12.75">
      <c r="A2" s="46" t="s">
        <v>17</v>
      </c>
      <c r="B2" s="46"/>
      <c r="C2" s="46"/>
      <c r="D2" s="47"/>
      <c r="E2" s="41"/>
      <c r="F2" s="67" t="s">
        <v>12</v>
      </c>
      <c r="G2" s="331"/>
    </row>
    <row r="3" spans="1:7" s="8" customFormat="1" ht="5.25" customHeight="1">
      <c r="A3" s="49"/>
      <c r="B3" s="49"/>
      <c r="C3" s="46"/>
      <c r="D3" s="47"/>
      <c r="E3" s="41"/>
      <c r="F3" s="7"/>
      <c r="G3" s="331"/>
    </row>
    <row r="4" spans="1:7" ht="15.75">
      <c r="A4" s="39"/>
      <c r="B4" s="11" t="s">
        <v>26</v>
      </c>
      <c r="C4" s="46"/>
      <c r="D4" s="47"/>
      <c r="E4" s="1" t="s">
        <v>107</v>
      </c>
      <c r="G4" s="310" t="s">
        <v>108</v>
      </c>
    </row>
    <row r="5" spans="3:5" ht="6.75" customHeight="1">
      <c r="C5" s="1"/>
      <c r="D5" s="2"/>
      <c r="E5" s="2"/>
    </row>
    <row r="6" spans="1:7" s="21" customFormat="1" ht="12.75">
      <c r="A6" s="10"/>
      <c r="B6" s="10"/>
      <c r="C6" s="1"/>
      <c r="D6" s="2" t="s">
        <v>436</v>
      </c>
      <c r="E6" s="2"/>
      <c r="F6" s="10"/>
      <c r="G6" s="353"/>
    </row>
    <row r="7" spans="3:5" ht="8.25" customHeight="1" thickBot="1">
      <c r="C7" s="1"/>
      <c r="D7" s="2"/>
      <c r="E7" s="2"/>
    </row>
    <row r="8" spans="1:7" ht="13.5" customHeight="1" thickBot="1">
      <c r="A8" s="24" t="s">
        <v>122</v>
      </c>
      <c r="B8" s="25" t="s">
        <v>1</v>
      </c>
      <c r="C8" s="26" t="s">
        <v>2</v>
      </c>
      <c r="D8" s="27" t="s">
        <v>3</v>
      </c>
      <c r="E8" s="28" t="s">
        <v>4</v>
      </c>
      <c r="F8" s="31" t="s">
        <v>6</v>
      </c>
      <c r="G8" s="298" t="s">
        <v>5</v>
      </c>
    </row>
    <row r="9" spans="1:7" ht="13.5" customHeight="1">
      <c r="A9" s="32">
        <v>1</v>
      </c>
      <c r="B9" s="33" t="s">
        <v>217</v>
      </c>
      <c r="C9" s="34" t="s">
        <v>133</v>
      </c>
      <c r="D9" s="303">
        <v>36034</v>
      </c>
      <c r="E9" s="36" t="s">
        <v>384</v>
      </c>
      <c r="F9" s="36" t="s">
        <v>131</v>
      </c>
      <c r="G9" s="71">
        <v>9.7</v>
      </c>
    </row>
    <row r="10" spans="1:7" ht="13.5" customHeight="1">
      <c r="A10" s="32">
        <v>2</v>
      </c>
      <c r="B10" s="33" t="s">
        <v>179</v>
      </c>
      <c r="C10" s="34" t="s">
        <v>180</v>
      </c>
      <c r="D10" s="303">
        <v>35871</v>
      </c>
      <c r="E10" s="36" t="s">
        <v>178</v>
      </c>
      <c r="F10" s="36" t="s">
        <v>190</v>
      </c>
      <c r="G10" s="354">
        <v>8.8</v>
      </c>
    </row>
    <row r="11" spans="1:7" ht="13.5" customHeight="1">
      <c r="A11" s="32">
        <v>3</v>
      </c>
      <c r="B11" s="33" t="s">
        <v>280</v>
      </c>
      <c r="C11" s="34" t="s">
        <v>281</v>
      </c>
      <c r="D11" s="35" t="s">
        <v>282</v>
      </c>
      <c r="E11" s="36" t="s">
        <v>7</v>
      </c>
      <c r="F11" s="36" t="s">
        <v>22</v>
      </c>
      <c r="G11" s="354">
        <v>8.9</v>
      </c>
    </row>
    <row r="12" spans="1:7" ht="13.5" customHeight="1">
      <c r="A12" s="32">
        <v>4</v>
      </c>
      <c r="B12" s="33" t="s">
        <v>369</v>
      </c>
      <c r="C12" s="305" t="s">
        <v>147</v>
      </c>
      <c r="D12" s="35" t="s">
        <v>148</v>
      </c>
      <c r="E12" s="45" t="s">
        <v>141</v>
      </c>
      <c r="F12" s="45" t="s">
        <v>368</v>
      </c>
      <c r="G12" s="71">
        <v>9.5</v>
      </c>
    </row>
    <row r="13" spans="1:7" ht="13.5" customHeight="1">
      <c r="A13" s="32">
        <v>5</v>
      </c>
      <c r="B13" s="307" t="s">
        <v>182</v>
      </c>
      <c r="C13" s="301" t="s">
        <v>379</v>
      </c>
      <c r="D13" s="308">
        <v>36117</v>
      </c>
      <c r="E13" s="142" t="s">
        <v>385</v>
      </c>
      <c r="F13" s="142" t="s">
        <v>152</v>
      </c>
      <c r="G13" s="71">
        <v>9</v>
      </c>
    </row>
    <row r="14" spans="1:6" ht="13.5" customHeight="1">
      <c r="A14" s="15"/>
      <c r="B14" s="171"/>
      <c r="C14" s="172"/>
      <c r="D14" s="240" t="s">
        <v>435</v>
      </c>
      <c r="E14" s="152"/>
      <c r="F14" s="152"/>
    </row>
    <row r="15" spans="1:6" ht="12" customHeight="1">
      <c r="A15" s="15"/>
      <c r="B15" s="171"/>
      <c r="C15" s="172"/>
      <c r="D15" s="150"/>
      <c r="E15" s="152"/>
      <c r="F15" s="152"/>
    </row>
    <row r="16" spans="1:7" ht="13.5" customHeight="1">
      <c r="A16" s="32">
        <v>1</v>
      </c>
      <c r="B16" s="33" t="s">
        <v>220</v>
      </c>
      <c r="C16" s="34" t="s">
        <v>221</v>
      </c>
      <c r="D16" s="303">
        <v>36507</v>
      </c>
      <c r="E16" s="36" t="s">
        <v>384</v>
      </c>
      <c r="F16" s="36" t="s">
        <v>131</v>
      </c>
      <c r="G16" s="71">
        <v>11.1</v>
      </c>
    </row>
    <row r="17" spans="1:7" ht="13.5" customHeight="1">
      <c r="A17" s="32">
        <v>2</v>
      </c>
      <c r="B17" s="33" t="s">
        <v>249</v>
      </c>
      <c r="C17" s="34" t="s">
        <v>250</v>
      </c>
      <c r="D17" s="303">
        <v>36482</v>
      </c>
      <c r="E17" s="36" t="s">
        <v>178</v>
      </c>
      <c r="F17" s="36" t="s">
        <v>190</v>
      </c>
      <c r="G17" s="71">
        <v>9.2</v>
      </c>
    </row>
    <row r="18" spans="1:7" ht="13.5" customHeight="1">
      <c r="A18" s="32">
        <v>3</v>
      </c>
      <c r="B18" s="33" t="s">
        <v>161</v>
      </c>
      <c r="C18" s="34" t="s">
        <v>283</v>
      </c>
      <c r="D18" s="35" t="s">
        <v>284</v>
      </c>
      <c r="E18" s="36" t="s">
        <v>7</v>
      </c>
      <c r="F18" s="36" t="s">
        <v>22</v>
      </c>
      <c r="G18" s="71">
        <v>9.5</v>
      </c>
    </row>
    <row r="19" spans="1:7" ht="13.5" customHeight="1">
      <c r="A19" s="32">
        <v>4</v>
      </c>
      <c r="B19" s="33" t="s">
        <v>142</v>
      </c>
      <c r="C19" s="305" t="s">
        <v>143</v>
      </c>
      <c r="D19" s="35" t="s">
        <v>370</v>
      </c>
      <c r="E19" s="45" t="s">
        <v>141</v>
      </c>
      <c r="F19" s="45" t="s">
        <v>368</v>
      </c>
      <c r="G19" s="71">
        <v>9.7</v>
      </c>
    </row>
    <row r="20" spans="1:7" ht="13.5" customHeight="1">
      <c r="A20" s="32">
        <v>5</v>
      </c>
      <c r="B20" s="307" t="s">
        <v>72</v>
      </c>
      <c r="C20" s="301" t="s">
        <v>73</v>
      </c>
      <c r="D20" s="308">
        <v>36110</v>
      </c>
      <c r="E20" s="142" t="s">
        <v>385</v>
      </c>
      <c r="F20" s="142" t="s">
        <v>152</v>
      </c>
      <c r="G20" s="71">
        <v>8.9</v>
      </c>
    </row>
    <row r="21" spans="1:6" ht="13.5" customHeight="1">
      <c r="A21" s="15"/>
      <c r="B21" s="171"/>
      <c r="C21" s="172"/>
      <c r="D21" s="240" t="s">
        <v>434</v>
      </c>
      <c r="E21" s="152"/>
      <c r="F21" s="152"/>
    </row>
    <row r="22" spans="1:6" ht="14.25" customHeight="1">
      <c r="A22" s="15"/>
      <c r="B22" s="171"/>
      <c r="C22" s="172"/>
      <c r="D22" s="182"/>
      <c r="E22" s="152"/>
      <c r="F22" s="152"/>
    </row>
    <row r="23" spans="1:7" ht="13.5" customHeight="1">
      <c r="A23" s="32">
        <v>1</v>
      </c>
      <c r="B23" s="33" t="s">
        <v>222</v>
      </c>
      <c r="C23" s="34" t="s">
        <v>219</v>
      </c>
      <c r="D23" s="303">
        <v>36433</v>
      </c>
      <c r="E23" s="36" t="s">
        <v>384</v>
      </c>
      <c r="F23" s="36" t="s">
        <v>131</v>
      </c>
      <c r="G23" s="71">
        <v>10.2</v>
      </c>
    </row>
    <row r="24" spans="1:7" ht="13.5" customHeight="1">
      <c r="A24" s="32">
        <v>2</v>
      </c>
      <c r="B24" s="10" t="s">
        <v>442</v>
      </c>
      <c r="C24" s="33" t="s">
        <v>443</v>
      </c>
      <c r="D24" s="303">
        <v>33730</v>
      </c>
      <c r="E24" s="36" t="s">
        <v>178</v>
      </c>
      <c r="F24" s="36" t="s">
        <v>441</v>
      </c>
      <c r="G24" s="71">
        <v>10.5</v>
      </c>
    </row>
    <row r="25" spans="1:7" ht="13.5" customHeight="1">
      <c r="A25" s="32">
        <v>3</v>
      </c>
      <c r="B25" s="247" t="s">
        <v>23</v>
      </c>
      <c r="C25" s="248" t="s">
        <v>303</v>
      </c>
      <c r="D25" s="255">
        <v>37066</v>
      </c>
      <c r="E25" s="36" t="s">
        <v>7</v>
      </c>
      <c r="F25" s="304" t="s">
        <v>74</v>
      </c>
      <c r="G25" s="71">
        <v>9.7</v>
      </c>
    </row>
    <row r="26" spans="1:7" ht="13.5" customHeight="1">
      <c r="A26" s="32">
        <v>4</v>
      </c>
      <c r="B26" s="33" t="s">
        <v>371</v>
      </c>
      <c r="C26" s="305" t="s">
        <v>143</v>
      </c>
      <c r="D26" s="35" t="s">
        <v>372</v>
      </c>
      <c r="E26" s="45" t="s">
        <v>141</v>
      </c>
      <c r="F26" s="45" t="s">
        <v>368</v>
      </c>
      <c r="G26" s="71">
        <v>10.5</v>
      </c>
    </row>
    <row r="27" spans="1:7" ht="13.5" customHeight="1">
      <c r="A27" s="32">
        <v>5</v>
      </c>
      <c r="B27" s="307" t="s">
        <v>132</v>
      </c>
      <c r="C27" s="301" t="s">
        <v>381</v>
      </c>
      <c r="D27" s="308">
        <v>35994</v>
      </c>
      <c r="E27" s="142" t="s">
        <v>385</v>
      </c>
      <c r="F27" s="142" t="s">
        <v>152</v>
      </c>
      <c r="G27" s="71">
        <v>9.3</v>
      </c>
    </row>
    <row r="28" spans="1:7" ht="13.5" customHeight="1">
      <c r="A28" s="32">
        <v>6</v>
      </c>
      <c r="B28" s="258"/>
      <c r="C28" s="259"/>
      <c r="D28" s="255"/>
      <c r="E28" s="254"/>
      <c r="F28" s="254"/>
      <c r="G28" s="71"/>
    </row>
    <row r="29" spans="1:6" ht="13.5" customHeight="1">
      <c r="A29" s="15"/>
      <c r="B29" s="171"/>
      <c r="C29" s="172"/>
      <c r="D29" s="150"/>
      <c r="E29" s="152"/>
      <c r="F29" s="152"/>
    </row>
    <row r="30" spans="1:6" ht="13.5" customHeight="1">
      <c r="A30" s="15"/>
      <c r="B30" s="171"/>
      <c r="C30" s="172"/>
      <c r="D30" s="240" t="s">
        <v>433</v>
      </c>
      <c r="E30" s="152"/>
      <c r="F30" s="152"/>
    </row>
    <row r="31" spans="1:6" ht="13.5" customHeight="1">
      <c r="A31" s="15"/>
      <c r="B31" s="171"/>
      <c r="C31" s="172"/>
      <c r="D31" s="150"/>
      <c r="E31" s="152"/>
      <c r="F31" s="152"/>
    </row>
    <row r="32" spans="1:7" ht="13.5" customHeight="1">
      <c r="A32" s="32">
        <v>1</v>
      </c>
      <c r="B32" s="33" t="s">
        <v>223</v>
      </c>
      <c r="C32" s="34" t="s">
        <v>224</v>
      </c>
      <c r="D32" s="303">
        <v>36309</v>
      </c>
      <c r="E32" s="36" t="s">
        <v>384</v>
      </c>
      <c r="F32" s="36" t="s">
        <v>131</v>
      </c>
      <c r="G32" s="71">
        <v>10.5</v>
      </c>
    </row>
    <row r="33" spans="1:7" ht="13.5" customHeight="1">
      <c r="A33" s="32">
        <v>2</v>
      </c>
      <c r="B33" s="33" t="s">
        <v>252</v>
      </c>
      <c r="C33" s="34" t="s">
        <v>253</v>
      </c>
      <c r="D33" s="303">
        <v>36081</v>
      </c>
      <c r="E33" s="36" t="s">
        <v>178</v>
      </c>
      <c r="F33" s="36" t="s">
        <v>190</v>
      </c>
      <c r="G33" s="71" t="s">
        <v>448</v>
      </c>
    </row>
    <row r="34" spans="1:7" ht="13.5" customHeight="1">
      <c r="A34" s="32">
        <v>3</v>
      </c>
      <c r="B34" s="247" t="s">
        <v>304</v>
      </c>
      <c r="C34" s="248" t="s">
        <v>305</v>
      </c>
      <c r="D34" s="255">
        <v>37758</v>
      </c>
      <c r="E34" s="304" t="s">
        <v>24</v>
      </c>
      <c r="F34" s="304" t="s">
        <v>74</v>
      </c>
      <c r="G34" s="71">
        <v>10.3</v>
      </c>
    </row>
    <row r="35" spans="1:7" ht="13.5" customHeight="1">
      <c r="A35" s="32">
        <v>4</v>
      </c>
      <c r="B35" s="33" t="s">
        <v>144</v>
      </c>
      <c r="C35" s="305" t="s">
        <v>145</v>
      </c>
      <c r="D35" s="35" t="s">
        <v>146</v>
      </c>
      <c r="E35" s="45" t="s">
        <v>141</v>
      </c>
      <c r="F35" s="45" t="s">
        <v>368</v>
      </c>
      <c r="G35" s="71">
        <v>9.5</v>
      </c>
    </row>
    <row r="36" spans="1:7" ht="13.5" customHeight="1">
      <c r="A36" s="32">
        <v>5</v>
      </c>
      <c r="B36" s="307" t="s">
        <v>75</v>
      </c>
      <c r="C36" s="301" t="s">
        <v>76</v>
      </c>
      <c r="D36" s="308">
        <v>35842</v>
      </c>
      <c r="E36" s="142" t="s">
        <v>385</v>
      </c>
      <c r="F36" s="142" t="s">
        <v>152</v>
      </c>
      <c r="G36" s="71">
        <v>9.3</v>
      </c>
    </row>
    <row r="37" spans="1:7" ht="12.75">
      <c r="A37" s="32">
        <v>6</v>
      </c>
      <c r="B37" s="33"/>
      <c r="C37" s="305"/>
      <c r="D37" s="35"/>
      <c r="E37" s="309"/>
      <c r="F37" s="45"/>
      <c r="G37" s="71"/>
    </row>
    <row r="38" spans="1:7" ht="12.75">
      <c r="A38" s="15"/>
      <c r="B38" s="38"/>
      <c r="C38" s="38"/>
      <c r="D38" s="169"/>
      <c r="E38" s="144"/>
      <c r="F38" s="144"/>
      <c r="G38" s="181"/>
    </row>
    <row r="39" spans="1:7" ht="12.75">
      <c r="A39" s="15"/>
      <c r="B39" s="38"/>
      <c r="C39" s="38"/>
      <c r="D39" s="2" t="s">
        <v>432</v>
      </c>
      <c r="E39" s="144"/>
      <c r="F39" s="144"/>
      <c r="G39" s="181"/>
    </row>
    <row r="40" spans="1:7" ht="12.75">
      <c r="A40" s="15"/>
      <c r="B40" s="38"/>
      <c r="C40" s="38"/>
      <c r="D40" s="169"/>
      <c r="E40" s="144"/>
      <c r="F40" s="144"/>
      <c r="G40" s="181"/>
    </row>
    <row r="41" spans="1:7" ht="12.75">
      <c r="A41" s="32">
        <v>1</v>
      </c>
      <c r="B41" s="33" t="s">
        <v>236</v>
      </c>
      <c r="C41" s="34" t="s">
        <v>137</v>
      </c>
      <c r="D41" s="303" t="s">
        <v>138</v>
      </c>
      <c r="E41" s="36" t="s">
        <v>164</v>
      </c>
      <c r="F41" s="36" t="s">
        <v>136</v>
      </c>
      <c r="G41" s="71">
        <v>8.9</v>
      </c>
    </row>
    <row r="42" spans="1:7" ht="12.75">
      <c r="A42" s="32">
        <v>2</v>
      </c>
      <c r="B42" s="33" t="s">
        <v>101</v>
      </c>
      <c r="C42" s="34" t="s">
        <v>183</v>
      </c>
      <c r="D42" s="303">
        <v>35952</v>
      </c>
      <c r="E42" s="36" t="s">
        <v>178</v>
      </c>
      <c r="F42" s="36" t="s">
        <v>256</v>
      </c>
      <c r="G42" s="71">
        <v>8.6</v>
      </c>
    </row>
    <row r="43" spans="1:7" ht="12.75">
      <c r="A43" s="32">
        <v>3</v>
      </c>
      <c r="B43" s="247" t="s">
        <v>327</v>
      </c>
      <c r="C43" s="248" t="s">
        <v>328</v>
      </c>
      <c r="D43" s="255" t="s">
        <v>329</v>
      </c>
      <c r="E43" s="304" t="s">
        <v>386</v>
      </c>
      <c r="F43" s="304" t="s">
        <v>323</v>
      </c>
      <c r="G43" s="71">
        <v>9.3</v>
      </c>
    </row>
    <row r="44" spans="1:7" ht="12.75">
      <c r="A44" s="32">
        <v>4</v>
      </c>
      <c r="B44" s="33" t="s">
        <v>75</v>
      </c>
      <c r="C44" s="305" t="s">
        <v>416</v>
      </c>
      <c r="D44" s="35" t="s">
        <v>417</v>
      </c>
      <c r="E44" s="45" t="s">
        <v>395</v>
      </c>
      <c r="F44" s="45" t="s">
        <v>408</v>
      </c>
      <c r="G44" s="71">
        <v>9.8</v>
      </c>
    </row>
    <row r="45" spans="1:7" ht="15.75">
      <c r="A45" s="32">
        <v>5</v>
      </c>
      <c r="B45" s="258" t="s">
        <v>304</v>
      </c>
      <c r="C45" s="259" t="s">
        <v>422</v>
      </c>
      <c r="D45" s="255">
        <v>36218</v>
      </c>
      <c r="E45" s="45" t="s">
        <v>395</v>
      </c>
      <c r="F45" s="45" t="s">
        <v>408</v>
      </c>
      <c r="G45" s="71">
        <v>9.2</v>
      </c>
    </row>
    <row r="46" spans="1:6" ht="12.75">
      <c r="A46" s="15"/>
      <c r="B46" s="38"/>
      <c r="C46" s="38"/>
      <c r="D46" s="169"/>
      <c r="E46" s="170"/>
      <c r="F46" s="170"/>
    </row>
    <row r="47" spans="1:7" ht="12.75">
      <c r="A47" s="15"/>
      <c r="B47" s="38"/>
      <c r="C47" s="38"/>
      <c r="D47" s="2" t="s">
        <v>431</v>
      </c>
      <c r="E47" s="144"/>
      <c r="F47" s="144"/>
      <c r="G47" s="181"/>
    </row>
    <row r="48" spans="1:7" ht="12.75">
      <c r="A48" s="15"/>
      <c r="B48" s="38"/>
      <c r="C48" s="38"/>
      <c r="D48" s="169"/>
      <c r="E48" s="144"/>
      <c r="F48" s="144"/>
      <c r="G48" s="181"/>
    </row>
    <row r="49" spans="1:7" ht="12.75">
      <c r="A49" s="32">
        <v>1</v>
      </c>
      <c r="B49" s="33" t="s">
        <v>240</v>
      </c>
      <c r="C49" s="34" t="s">
        <v>241</v>
      </c>
      <c r="D49" s="303" t="s">
        <v>242</v>
      </c>
      <c r="E49" s="36" t="s">
        <v>164</v>
      </c>
      <c r="F49" s="36" t="s">
        <v>136</v>
      </c>
      <c r="G49" s="71">
        <v>9.4</v>
      </c>
    </row>
    <row r="50" spans="1:7" ht="12.75">
      <c r="A50" s="32">
        <v>2</v>
      </c>
      <c r="B50" s="33" t="s">
        <v>161</v>
      </c>
      <c r="C50" s="34" t="s">
        <v>266</v>
      </c>
      <c r="D50" s="303" t="s">
        <v>268</v>
      </c>
      <c r="E50" s="36" t="s">
        <v>178</v>
      </c>
      <c r="F50" s="36" t="s">
        <v>265</v>
      </c>
      <c r="G50" s="71">
        <v>8.9</v>
      </c>
    </row>
    <row r="51" spans="1:7" ht="12.75">
      <c r="A51" s="32">
        <v>3</v>
      </c>
      <c r="B51" s="247" t="s">
        <v>330</v>
      </c>
      <c r="C51" s="248" t="s">
        <v>331</v>
      </c>
      <c r="D51" s="255">
        <v>36293</v>
      </c>
      <c r="E51" s="304" t="s">
        <v>386</v>
      </c>
      <c r="F51" s="304" t="s">
        <v>332</v>
      </c>
      <c r="G51" s="71">
        <v>8.8</v>
      </c>
    </row>
    <row r="52" spans="1:7" ht="12.75">
      <c r="A52" s="32">
        <v>4</v>
      </c>
      <c r="B52" s="33" t="s">
        <v>149</v>
      </c>
      <c r="C52" s="305" t="s">
        <v>150</v>
      </c>
      <c r="D52" s="35" t="s">
        <v>151</v>
      </c>
      <c r="E52" s="45" t="s">
        <v>141</v>
      </c>
      <c r="F52" s="45" t="s">
        <v>368</v>
      </c>
      <c r="G52" s="71">
        <v>9.3</v>
      </c>
    </row>
    <row r="53" spans="1:7" ht="12.75">
      <c r="A53" s="32">
        <v>5</v>
      </c>
      <c r="B53" s="33" t="s">
        <v>259</v>
      </c>
      <c r="C53" s="34" t="s">
        <v>258</v>
      </c>
      <c r="D53" s="303">
        <v>36286</v>
      </c>
      <c r="E53" s="45" t="s">
        <v>178</v>
      </c>
      <c r="F53" s="36" t="s">
        <v>191</v>
      </c>
      <c r="G53" s="71">
        <v>9.1</v>
      </c>
    </row>
    <row r="54" spans="1:7" ht="12.75">
      <c r="A54" s="32">
        <v>6</v>
      </c>
      <c r="B54" s="307"/>
      <c r="C54" s="301"/>
      <c r="D54" s="308"/>
      <c r="E54" s="309"/>
      <c r="F54" s="142"/>
      <c r="G54" s="71"/>
    </row>
    <row r="55" spans="2:6" ht="12.75">
      <c r="B55" s="38"/>
      <c r="C55" s="38"/>
      <c r="F55" s="13"/>
    </row>
    <row r="56" spans="1:7" ht="12.75">
      <c r="A56" s="15"/>
      <c r="B56" s="38"/>
      <c r="C56" s="38"/>
      <c r="D56" s="2" t="s">
        <v>430</v>
      </c>
      <c r="E56" s="144"/>
      <c r="F56" s="144"/>
      <c r="G56" s="181"/>
    </row>
    <row r="57" spans="1:7" ht="12.75">
      <c r="A57" s="15"/>
      <c r="B57" s="38"/>
      <c r="C57" s="38"/>
      <c r="D57" s="169"/>
      <c r="E57" s="144"/>
      <c r="F57" s="144"/>
      <c r="G57" s="181"/>
    </row>
    <row r="58" spans="1:7" ht="12.75">
      <c r="A58" s="32">
        <v>1</v>
      </c>
      <c r="B58" s="33" t="s">
        <v>245</v>
      </c>
      <c r="C58" s="34" t="s">
        <v>246</v>
      </c>
      <c r="D58" s="303" t="s">
        <v>247</v>
      </c>
      <c r="E58" s="36" t="s">
        <v>164</v>
      </c>
      <c r="F58" s="36" t="s">
        <v>136</v>
      </c>
      <c r="G58" s="71">
        <v>10</v>
      </c>
    </row>
    <row r="59" spans="1:7" ht="12.75">
      <c r="A59" s="32">
        <v>2</v>
      </c>
      <c r="B59" s="33" t="s">
        <v>127</v>
      </c>
      <c r="C59" s="34" t="s">
        <v>276</v>
      </c>
      <c r="D59" s="35" t="s">
        <v>277</v>
      </c>
      <c r="E59" s="36" t="s">
        <v>7</v>
      </c>
      <c r="F59" s="36" t="s">
        <v>22</v>
      </c>
      <c r="G59" s="71">
        <v>8.9</v>
      </c>
    </row>
    <row r="60" spans="1:7" ht="12.75">
      <c r="A60" s="32">
        <v>3</v>
      </c>
      <c r="B60" s="33" t="s">
        <v>365</v>
      </c>
      <c r="C60" s="305" t="s">
        <v>366</v>
      </c>
      <c r="D60" s="35" t="s">
        <v>367</v>
      </c>
      <c r="E60" s="45" t="s">
        <v>141</v>
      </c>
      <c r="F60" s="45" t="s">
        <v>368</v>
      </c>
      <c r="G60" s="71">
        <v>9.1</v>
      </c>
    </row>
    <row r="61" spans="1:7" ht="12.75">
      <c r="A61" s="32">
        <v>4</v>
      </c>
      <c r="B61" s="307" t="s">
        <v>373</v>
      </c>
      <c r="C61" s="301" t="s">
        <v>374</v>
      </c>
      <c r="D61" s="308">
        <v>36581</v>
      </c>
      <c r="E61" s="142" t="s">
        <v>102</v>
      </c>
      <c r="F61" s="142" t="s">
        <v>63</v>
      </c>
      <c r="G61" s="71">
        <v>9.3</v>
      </c>
    </row>
    <row r="62" spans="1:7" ht="15.75">
      <c r="A62" s="32">
        <v>5</v>
      </c>
      <c r="B62" s="258" t="s">
        <v>419</v>
      </c>
      <c r="C62" s="259" t="s">
        <v>420</v>
      </c>
      <c r="D62" s="255">
        <v>35987</v>
      </c>
      <c r="E62" s="45" t="s">
        <v>395</v>
      </c>
      <c r="F62" s="45" t="s">
        <v>408</v>
      </c>
      <c r="G62" s="71">
        <v>9.4</v>
      </c>
    </row>
    <row r="63" spans="1:7" ht="15.75">
      <c r="A63" s="32">
        <v>6</v>
      </c>
      <c r="B63" s="258"/>
      <c r="C63" s="259"/>
      <c r="D63" s="255"/>
      <c r="E63" s="45"/>
      <c r="F63" s="45"/>
      <c r="G63" s="71"/>
    </row>
    <row r="65" ht="12.75">
      <c r="D65" s="2" t="s">
        <v>429</v>
      </c>
    </row>
    <row r="67" spans="1:7" ht="15.75">
      <c r="A67" s="32">
        <v>1</v>
      </c>
      <c r="B67" s="258" t="s">
        <v>423</v>
      </c>
      <c r="C67" s="259" t="s">
        <v>424</v>
      </c>
      <c r="D67" s="255">
        <v>36139</v>
      </c>
      <c r="E67" s="45" t="s">
        <v>395</v>
      </c>
      <c r="F67" s="45" t="s">
        <v>408</v>
      </c>
      <c r="G67" s="71">
        <v>9.2</v>
      </c>
    </row>
    <row r="68" spans="1:7" ht="12.75">
      <c r="A68" s="32">
        <v>2</v>
      </c>
      <c r="B68" s="307" t="s">
        <v>184</v>
      </c>
      <c r="C68" s="301" t="s">
        <v>378</v>
      </c>
      <c r="D68" s="308">
        <v>36196</v>
      </c>
      <c r="E68" s="309" t="s">
        <v>375</v>
      </c>
      <c r="F68" s="142" t="s">
        <v>63</v>
      </c>
      <c r="G68" s="71">
        <v>9.4</v>
      </c>
    </row>
    <row r="69" spans="1:7" ht="12.75">
      <c r="A69" s="32">
        <v>3</v>
      </c>
      <c r="B69" s="33" t="s">
        <v>427</v>
      </c>
      <c r="C69" s="305" t="s">
        <v>428</v>
      </c>
      <c r="D69" s="35" t="s">
        <v>361</v>
      </c>
      <c r="E69" s="309" t="s">
        <v>375</v>
      </c>
      <c r="F69" s="45" t="s">
        <v>152</v>
      </c>
      <c r="G69" s="71">
        <v>9</v>
      </c>
    </row>
    <row r="70" spans="1:7" ht="12.75">
      <c r="A70" s="32">
        <v>4</v>
      </c>
      <c r="B70" s="307" t="s">
        <v>445</v>
      </c>
      <c r="C70" s="301" t="s">
        <v>444</v>
      </c>
      <c r="D70" s="308">
        <v>35974</v>
      </c>
      <c r="E70" s="142" t="s">
        <v>439</v>
      </c>
      <c r="F70" s="142" t="s">
        <v>440</v>
      </c>
      <c r="G70" s="71">
        <v>9.8</v>
      </c>
    </row>
    <row r="71" spans="1:7" ht="15.75">
      <c r="A71" s="32">
        <v>5</v>
      </c>
      <c r="B71" s="258"/>
      <c r="C71" s="259"/>
      <c r="D71" s="255"/>
      <c r="E71" s="45"/>
      <c r="F71" s="45"/>
      <c r="G71" s="71"/>
    </row>
    <row r="72" spans="1:7" ht="15.75">
      <c r="A72" s="32">
        <v>6</v>
      </c>
      <c r="B72" s="258"/>
      <c r="C72" s="259"/>
      <c r="D72" s="255"/>
      <c r="E72" s="45"/>
      <c r="F72" s="45"/>
      <c r="G72" s="71"/>
    </row>
  </sheetData>
  <sheetProtection/>
  <printOptions/>
  <pageMargins left="0.15748031496062992" right="0.15748031496062992" top="0" bottom="0" header="0.5118110236220472" footer="0.511811023622047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7"/>
  </sheetPr>
  <dimension ref="A1:K14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5.7109375" style="10" customWidth="1"/>
    <col min="2" max="2" width="11.140625" style="10" customWidth="1"/>
    <col min="3" max="3" width="15.421875" style="10" bestFit="1" customWidth="1"/>
    <col min="4" max="4" width="9.8515625" style="12" bestFit="1" customWidth="1"/>
    <col min="5" max="5" width="15.00390625" style="13" customWidth="1"/>
    <col min="6" max="6" width="16.421875" style="10" bestFit="1" customWidth="1"/>
    <col min="7" max="7" width="9.140625" style="14" customWidth="1"/>
    <col min="8" max="8" width="8.140625" style="5" customWidth="1"/>
    <col min="9" max="16384" width="9.140625" style="10" customWidth="1"/>
  </cols>
  <sheetData>
    <row r="1" spans="1:7" s="1" customFormat="1" ht="12.75">
      <c r="A1" s="46" t="s">
        <v>16</v>
      </c>
      <c r="B1" s="46"/>
      <c r="C1" s="46"/>
      <c r="D1" s="47"/>
      <c r="E1" s="41"/>
      <c r="F1" s="66" t="s">
        <v>199</v>
      </c>
      <c r="G1" s="54"/>
    </row>
    <row r="2" spans="1:11" s="1" customFormat="1" ht="12.75">
      <c r="A2" s="46" t="s">
        <v>17</v>
      </c>
      <c r="B2" s="46"/>
      <c r="C2" s="46"/>
      <c r="D2" s="47"/>
      <c r="E2" s="41"/>
      <c r="F2" s="67" t="s">
        <v>12</v>
      </c>
      <c r="G2" s="54"/>
      <c r="I2" s="5"/>
      <c r="J2" s="5"/>
      <c r="K2" s="7"/>
    </row>
    <row r="4" spans="1:8" ht="15.75">
      <c r="A4" s="39"/>
      <c r="B4" s="11" t="s">
        <v>36</v>
      </c>
      <c r="C4" s="46"/>
      <c r="D4" s="47"/>
      <c r="E4" s="159" t="s">
        <v>177</v>
      </c>
      <c r="G4" s="56"/>
      <c r="H4" s="39"/>
    </row>
    <row r="5" spans="3:7" ht="13.5" thickBot="1">
      <c r="C5" s="1"/>
      <c r="D5" s="2"/>
      <c r="E5" s="2"/>
      <c r="G5" s="5"/>
    </row>
    <row r="6" spans="1:8" ht="13.5" thickBot="1">
      <c r="A6" s="24" t="s">
        <v>0</v>
      </c>
      <c r="B6" s="25" t="s">
        <v>1</v>
      </c>
      <c r="C6" s="26" t="s">
        <v>2</v>
      </c>
      <c r="D6" s="27" t="s">
        <v>3</v>
      </c>
      <c r="E6" s="28" t="s">
        <v>4</v>
      </c>
      <c r="F6" s="31" t="s">
        <v>6</v>
      </c>
      <c r="G6" s="44" t="s">
        <v>5</v>
      </c>
      <c r="H6" s="148" t="s">
        <v>27</v>
      </c>
    </row>
    <row r="7" spans="1:8" ht="12.75">
      <c r="A7" s="32">
        <v>1</v>
      </c>
      <c r="B7" s="247" t="s">
        <v>324</v>
      </c>
      <c r="C7" s="248" t="s">
        <v>325</v>
      </c>
      <c r="D7" s="255" t="s">
        <v>326</v>
      </c>
      <c r="E7" s="36" t="s">
        <v>309</v>
      </c>
      <c r="F7" s="304" t="s">
        <v>323</v>
      </c>
      <c r="G7" s="374">
        <v>0.0023935185185185183</v>
      </c>
      <c r="H7" s="183" t="str">
        <f>IF(ISBLANK(G7),"",IF(G7&lt;=0.00173032407407407,"KSM",IF(G7&lt;=0.00182291666666667,"I A",IF(G7&lt;=0.00196180555555556,"II A",IF(G7&lt;=0.00211226851851852,"III A",IF(G7&lt;=0.00228587962962963,"I JA",IF(G7&lt;=0.00245949074074074,"II JA",IF(G7&lt;=0.00259837962962963,"III JA"))))))))</f>
        <v>II JA</v>
      </c>
    </row>
    <row r="8" spans="1:8" ht="12.75">
      <c r="A8" s="32">
        <v>2</v>
      </c>
      <c r="B8" s="33" t="s">
        <v>9</v>
      </c>
      <c r="C8" s="34" t="s">
        <v>134</v>
      </c>
      <c r="D8" s="303" t="s">
        <v>135</v>
      </c>
      <c r="E8" s="36" t="s">
        <v>235</v>
      </c>
      <c r="F8" s="36" t="s">
        <v>136</v>
      </c>
      <c r="G8" s="374">
        <v>0.0023958333333333336</v>
      </c>
      <c r="H8" s="183" t="str">
        <f>IF(ISBLANK(G8),"",IF(G8&lt;=0.00173032407407407,"KSM",IF(G8&lt;=0.00182291666666667,"I A",IF(G8&lt;=0.00196180555555556,"II A",IF(G8&lt;=0.00211226851851852,"III A",IF(G8&lt;=0.00228587962962963,"I JA",IF(G8&lt;=0.00245949074074074,"II JA",IF(G8&lt;=0.00259837962962963,"III JA"))))))))</f>
        <v>II JA</v>
      </c>
    </row>
    <row r="9" spans="1:8" ht="12.75">
      <c r="A9" s="32">
        <v>3</v>
      </c>
      <c r="B9" s="247" t="s">
        <v>403</v>
      </c>
      <c r="C9" s="248" t="s">
        <v>404</v>
      </c>
      <c r="D9" s="255">
        <v>35932</v>
      </c>
      <c r="E9" s="36" t="s">
        <v>395</v>
      </c>
      <c r="F9" s="304" t="s">
        <v>396</v>
      </c>
      <c r="G9" s="374">
        <v>0.002428240740740741</v>
      </c>
      <c r="H9" s="183" t="str">
        <f>IF(ISBLANK(G9),"",IF(G9&lt;=0.00173032407407407,"KSM",IF(G9&lt;=0.00182291666666667,"I A",IF(G9&lt;=0.00196180555555556,"II A",IF(G9&lt;=0.00211226851851852,"III A",IF(G9&lt;=0.00228587962962963,"I JA",IF(G9&lt;=0.00245949074074074,"II JA",IF(G9&lt;=0.00259837962962963,"III JA"))))))))</f>
        <v>II JA</v>
      </c>
    </row>
    <row r="10" spans="1:8" ht="12.75">
      <c r="A10" s="187">
        <v>4</v>
      </c>
      <c r="B10" s="341" t="s">
        <v>333</v>
      </c>
      <c r="C10" s="342" t="s">
        <v>334</v>
      </c>
      <c r="D10" s="343" t="s">
        <v>335</v>
      </c>
      <c r="E10" s="214" t="s">
        <v>309</v>
      </c>
      <c r="F10" s="344" t="s">
        <v>332</v>
      </c>
      <c r="G10" s="375">
        <v>0.0027280092592592594</v>
      </c>
      <c r="H10" s="183"/>
    </row>
    <row r="11" spans="1:9" ht="15.75">
      <c r="A11" s="145"/>
      <c r="B11" s="329"/>
      <c r="C11" s="330"/>
      <c r="D11" s="338"/>
      <c r="E11" s="333"/>
      <c r="F11" s="333"/>
      <c r="G11" s="339"/>
      <c r="H11" s="340"/>
      <c r="I11" s="38"/>
    </row>
    <row r="12" spans="1:9" ht="15.75">
      <c r="A12" s="15"/>
      <c r="B12" s="326"/>
      <c r="C12" s="327"/>
      <c r="D12" s="300"/>
      <c r="E12" s="288"/>
      <c r="F12" s="288"/>
      <c r="G12" s="337"/>
      <c r="H12" s="299"/>
      <c r="I12" s="38"/>
    </row>
    <row r="13" spans="1:9" ht="15.75">
      <c r="A13" s="15"/>
      <c r="B13" s="171"/>
      <c r="C13" s="172"/>
      <c r="D13" s="150"/>
      <c r="E13" s="152"/>
      <c r="F13" s="173"/>
      <c r="G13" s="345"/>
      <c r="H13" s="20"/>
      <c r="I13" s="38"/>
    </row>
    <row r="14" spans="1:8" ht="12.75">
      <c r="A14" s="15"/>
      <c r="G14" s="15"/>
      <c r="H14" s="20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7"/>
  </sheetPr>
  <dimension ref="A1:L19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.7109375" style="10" customWidth="1"/>
    <col min="2" max="2" width="10.57421875" style="10" customWidth="1"/>
    <col min="3" max="3" width="13.7109375" style="10" bestFit="1" customWidth="1"/>
    <col min="4" max="4" width="9.00390625" style="12" bestFit="1" customWidth="1"/>
    <col min="5" max="5" width="12.28125" style="13" bestFit="1" customWidth="1"/>
    <col min="6" max="6" width="11.7109375" style="5" bestFit="1" customWidth="1"/>
    <col min="7" max="7" width="11.140625" style="5" customWidth="1"/>
    <col min="8" max="8" width="7.00390625" style="10" customWidth="1"/>
    <col min="9" max="16384" width="9.140625" style="10" customWidth="1"/>
  </cols>
  <sheetData>
    <row r="1" spans="1:8" s="1" customFormat="1" ht="12.75">
      <c r="A1" s="46" t="s">
        <v>16</v>
      </c>
      <c r="B1" s="46"/>
      <c r="C1" s="46"/>
      <c r="D1" s="47"/>
      <c r="E1" s="41"/>
      <c r="F1" s="54"/>
      <c r="G1" s="66" t="s">
        <v>199</v>
      </c>
      <c r="H1" s="6"/>
    </row>
    <row r="2" spans="1:12" s="1" customFormat="1" ht="12.75">
      <c r="A2" s="46" t="s">
        <v>17</v>
      </c>
      <c r="B2" s="46"/>
      <c r="C2" s="46"/>
      <c r="D2" s="47"/>
      <c r="E2" s="41"/>
      <c r="F2" s="54"/>
      <c r="G2" s="67" t="s">
        <v>12</v>
      </c>
      <c r="H2" s="7"/>
      <c r="I2" s="3"/>
      <c r="J2" s="5"/>
      <c r="K2" s="5"/>
      <c r="L2" s="7"/>
    </row>
    <row r="3" spans="1:8" s="8" customFormat="1" ht="13.5" customHeight="1">
      <c r="A3" s="49"/>
      <c r="B3" s="49"/>
      <c r="C3" s="46"/>
      <c r="D3" s="47"/>
      <c r="E3" s="41"/>
      <c r="F3" s="55"/>
      <c r="G3" s="49"/>
      <c r="H3" s="7"/>
    </row>
    <row r="4" spans="1:8" ht="18" customHeight="1">
      <c r="A4" s="39"/>
      <c r="B4" s="11" t="s">
        <v>40</v>
      </c>
      <c r="C4" s="11"/>
      <c r="D4" s="160"/>
      <c r="E4" s="159"/>
      <c r="F4" s="161"/>
      <c r="G4" s="11" t="s">
        <v>117</v>
      </c>
      <c r="H4" s="11"/>
    </row>
    <row r="5" spans="3:5" ht="18" customHeight="1" thickBot="1">
      <c r="C5" s="1"/>
      <c r="D5" s="2"/>
      <c r="E5" s="2"/>
    </row>
    <row r="6" spans="1:8" ht="18" customHeight="1" thickBot="1">
      <c r="A6" s="24" t="s">
        <v>460</v>
      </c>
      <c r="B6" s="25" t="s">
        <v>1</v>
      </c>
      <c r="C6" s="26" t="s">
        <v>2</v>
      </c>
      <c r="D6" s="27" t="s">
        <v>3</v>
      </c>
      <c r="E6" s="28" t="s">
        <v>4</v>
      </c>
      <c r="F6" s="31" t="s">
        <v>6</v>
      </c>
      <c r="G6" s="30" t="s">
        <v>29</v>
      </c>
      <c r="H6" s="242" t="s">
        <v>27</v>
      </c>
    </row>
    <row r="7" spans="1:8" ht="18" customHeight="1">
      <c r="A7" s="32">
        <v>1</v>
      </c>
      <c r="B7" s="33" t="s">
        <v>192</v>
      </c>
      <c r="C7" s="34" t="s">
        <v>185</v>
      </c>
      <c r="D7" s="303">
        <v>35878</v>
      </c>
      <c r="E7" s="45" t="s">
        <v>178</v>
      </c>
      <c r="F7" s="36" t="s">
        <v>186</v>
      </c>
      <c r="G7" s="376">
        <v>9.6</v>
      </c>
      <c r="H7" s="183" t="str">
        <f>IF(ISBLANK(G7),"",IF(G7&gt;11.44,"",IF(G7&lt;=0,"I A",IF(G7&lt;=0,"II A",IF(G7&lt;=0,"III A",IF(G7&lt;=10.04,"I JA",IF(G7&lt;=10.84,"II JA",IF(G7&lt;=11.44,"III JA"))))))))</f>
        <v>I JA</v>
      </c>
    </row>
    <row r="8" spans="1:8" ht="18" customHeight="1">
      <c r="A8" s="32">
        <v>2</v>
      </c>
      <c r="B8" s="33" t="s">
        <v>93</v>
      </c>
      <c r="C8" s="34" t="s">
        <v>159</v>
      </c>
      <c r="D8" s="303" t="s">
        <v>288</v>
      </c>
      <c r="E8" s="45" t="s">
        <v>24</v>
      </c>
      <c r="F8" s="36" t="s">
        <v>289</v>
      </c>
      <c r="G8" s="376">
        <v>10.1</v>
      </c>
      <c r="H8" s="183" t="str">
        <f>IF(ISBLANK(G8),"",IF(G8&gt;11.44,"",IF(G8&lt;=0,"I A",IF(G8&lt;=0,"II A",IF(G8&lt;=0,"III A",IF(G8&lt;=10.04,"I JA",IF(G8&lt;=10.84,"II JA",IF(G8&lt;=11.44,"III JA"))))))))</f>
        <v>II JA</v>
      </c>
    </row>
    <row r="9" spans="1:8" ht="18" customHeight="1">
      <c r="A9" s="32">
        <v>3</v>
      </c>
      <c r="B9" s="33" t="s">
        <v>92</v>
      </c>
      <c r="C9" s="34" t="s">
        <v>185</v>
      </c>
      <c r="D9" s="303">
        <v>36416</v>
      </c>
      <c r="E9" s="45" t="s">
        <v>178</v>
      </c>
      <c r="F9" s="36" t="s">
        <v>186</v>
      </c>
      <c r="G9" s="376">
        <v>11.7</v>
      </c>
      <c r="H9" s="183">
        <f>IF(ISBLANK(G9),"",IF(G9&gt;11.44,"",IF(G9&lt;=0,"I A",IF(G9&lt;=0,"II A",IF(G9&lt;=0,"III A",IF(G9&lt;=10.04,"I JA",IF(G9&lt;=10.84,"II JA",IF(G9&lt;=11.44,"III JA"))))))))</f>
      </c>
    </row>
    <row r="10" spans="1:8" ht="18" customHeight="1">
      <c r="A10" s="187">
        <v>4</v>
      </c>
      <c r="B10" s="346" t="s">
        <v>21</v>
      </c>
      <c r="C10" s="347" t="s">
        <v>376</v>
      </c>
      <c r="D10" s="348">
        <v>36518</v>
      </c>
      <c r="E10" s="349" t="s">
        <v>375</v>
      </c>
      <c r="F10" s="202" t="s">
        <v>63</v>
      </c>
      <c r="G10" s="377">
        <v>12.7</v>
      </c>
      <c r="H10" s="183">
        <f>IF(ISBLANK(G10),"",IF(G10&gt;11.44,"",IF(G10&lt;=0,"I A",IF(G10&lt;=0,"II A",IF(G10&lt;=0,"III A",IF(G10&lt;=10.04,"I JA",IF(G10&lt;=10.84,"II JA",IF(G10&lt;=11.44,"III JA"))))))))</f>
      </c>
    </row>
    <row r="11" spans="1:8" ht="12.75">
      <c r="A11" s="145"/>
      <c r="B11" s="232"/>
      <c r="C11" s="220"/>
      <c r="D11" s="350"/>
      <c r="E11" s="223"/>
      <c r="F11" s="222"/>
      <c r="G11" s="223"/>
      <c r="H11" s="351"/>
    </row>
    <row r="12" spans="1:8" ht="15.75">
      <c r="A12" s="15"/>
      <c r="B12" s="171"/>
      <c r="C12" s="172"/>
      <c r="D12" s="150"/>
      <c r="E12" s="152"/>
      <c r="F12" s="186"/>
      <c r="G12" s="152"/>
      <c r="H12" s="173"/>
    </row>
    <row r="13" spans="1:8" ht="12.75">
      <c r="A13" s="38"/>
      <c r="B13" s="38"/>
      <c r="C13" s="38"/>
      <c r="D13" s="169"/>
      <c r="E13" s="170"/>
      <c r="F13" s="20"/>
      <c r="G13" s="20"/>
      <c r="H13" s="38"/>
    </row>
    <row r="14" spans="1:9" ht="15.75">
      <c r="A14" s="15"/>
      <c r="B14" s="171"/>
      <c r="C14" s="172"/>
      <c r="D14" s="150"/>
      <c r="E14" s="152"/>
      <c r="F14" s="151"/>
      <c r="G14" s="152"/>
      <c r="H14" s="173"/>
      <c r="I14" s="38"/>
    </row>
    <row r="15" spans="1:9" ht="15.75">
      <c r="A15" s="15"/>
      <c r="B15" s="171"/>
      <c r="C15" s="172"/>
      <c r="D15" s="150"/>
      <c r="E15" s="152"/>
      <c r="F15" s="186"/>
      <c r="G15" s="152"/>
      <c r="H15" s="173"/>
      <c r="I15" s="38"/>
    </row>
    <row r="16" ht="12.75">
      <c r="F16" s="68"/>
    </row>
    <row r="17" ht="12.75">
      <c r="F17" s="68"/>
    </row>
    <row r="18" ht="12.75">
      <c r="F18" s="68"/>
    </row>
    <row r="19" ht="12.75">
      <c r="F19" s="68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7"/>
  </sheetPr>
  <dimension ref="A1:J22"/>
  <sheetViews>
    <sheetView zoomScalePageLayoutView="0" workbookViewId="0" topLeftCell="A4">
      <selection activeCell="J16" sqref="J16"/>
    </sheetView>
  </sheetViews>
  <sheetFormatPr defaultColWidth="9.140625" defaultRowHeight="12.75"/>
  <cols>
    <col min="2" max="2" width="11.00390625" style="0" customWidth="1"/>
    <col min="3" max="3" width="15.140625" style="0" bestFit="1" customWidth="1"/>
    <col min="5" max="5" width="10.00390625" style="0" bestFit="1" customWidth="1"/>
    <col min="6" max="6" width="14.7109375" style="0" customWidth="1"/>
  </cols>
  <sheetData>
    <row r="1" spans="1:7" ht="12.75">
      <c r="A1" s="46" t="s">
        <v>16</v>
      </c>
      <c r="B1" s="46"/>
      <c r="C1" s="46"/>
      <c r="D1" s="47"/>
      <c r="E1" s="41"/>
      <c r="F1" s="66" t="s">
        <v>199</v>
      </c>
      <c r="G1" s="54"/>
    </row>
    <row r="2" spans="1:7" ht="12.75">
      <c r="A2" s="46" t="s">
        <v>17</v>
      </c>
      <c r="B2" s="46"/>
      <c r="C2" s="46"/>
      <c r="D2" s="47"/>
      <c r="E2" s="41"/>
      <c r="F2" s="67" t="s">
        <v>12</v>
      </c>
      <c r="G2" s="54"/>
    </row>
    <row r="3" spans="1:8" ht="12.75">
      <c r="A3" s="8"/>
      <c r="B3" s="8"/>
      <c r="C3" s="1"/>
      <c r="D3" s="2"/>
      <c r="E3" s="3"/>
      <c r="F3" s="7"/>
      <c r="G3" s="4"/>
      <c r="H3" s="9"/>
    </row>
    <row r="4" spans="1:8" ht="15.75">
      <c r="A4" s="10"/>
      <c r="B4" s="11"/>
      <c r="C4" s="10"/>
      <c r="D4" s="12"/>
      <c r="E4" s="13"/>
      <c r="F4" s="10"/>
      <c r="G4" s="14"/>
      <c r="H4" s="5"/>
    </row>
    <row r="5" spans="1:8" ht="15.75">
      <c r="A5" s="10"/>
      <c r="B5" s="11" t="s">
        <v>70</v>
      </c>
      <c r="C5" s="1"/>
      <c r="D5" s="2"/>
      <c r="E5" s="2"/>
      <c r="F5" s="11" t="s">
        <v>113</v>
      </c>
      <c r="G5" s="14"/>
      <c r="H5" s="5"/>
    </row>
    <row r="6" spans="1:8" ht="12.75">
      <c r="A6" s="15"/>
      <c r="B6" s="16"/>
      <c r="C6" s="17"/>
      <c r="D6" s="18"/>
      <c r="E6" s="19"/>
      <c r="F6" s="19"/>
      <c r="G6" s="20"/>
      <c r="H6" s="20"/>
    </row>
    <row r="7" spans="1:8" ht="12.75">
      <c r="A7" s="10"/>
      <c r="B7" s="21"/>
      <c r="C7" s="21"/>
      <c r="D7" s="22"/>
      <c r="E7" s="21"/>
      <c r="F7" s="10"/>
      <c r="G7" s="23"/>
      <c r="H7" s="23"/>
    </row>
    <row r="8" spans="1:8" ht="13.5" thickBot="1">
      <c r="A8" s="15"/>
      <c r="B8" s="16"/>
      <c r="C8" s="17"/>
      <c r="D8" s="18"/>
      <c r="E8" s="19"/>
      <c r="F8" s="19"/>
      <c r="G8" s="20"/>
      <c r="H8" s="20"/>
    </row>
    <row r="9" spans="1:8" ht="13.5" thickBot="1">
      <c r="A9" s="24" t="s">
        <v>0</v>
      </c>
      <c r="B9" s="25" t="s">
        <v>1</v>
      </c>
      <c r="C9" s="26" t="s">
        <v>2</v>
      </c>
      <c r="D9" s="27" t="s">
        <v>3</v>
      </c>
      <c r="E9" s="28" t="s">
        <v>4</v>
      </c>
      <c r="F9" s="31" t="s">
        <v>6</v>
      </c>
      <c r="G9" s="29" t="s">
        <v>5</v>
      </c>
      <c r="H9" s="148" t="s">
        <v>18</v>
      </c>
    </row>
    <row r="10" spans="1:8" ht="15.75" customHeight="1">
      <c r="A10" s="32">
        <v>1</v>
      </c>
      <c r="B10" s="378" t="s">
        <v>272</v>
      </c>
      <c r="C10" s="34" t="s">
        <v>273</v>
      </c>
      <c r="D10" s="303">
        <v>35959</v>
      </c>
      <c r="E10" s="45" t="s">
        <v>178</v>
      </c>
      <c r="F10" s="36" t="s">
        <v>265</v>
      </c>
      <c r="G10" s="37" t="s">
        <v>472</v>
      </c>
      <c r="H10" s="379" t="s">
        <v>464</v>
      </c>
    </row>
    <row r="11" spans="1:8" ht="15.75" customHeight="1">
      <c r="A11" s="32">
        <v>2</v>
      </c>
      <c r="B11" s="378" t="s">
        <v>269</v>
      </c>
      <c r="C11" s="34" t="s">
        <v>270</v>
      </c>
      <c r="D11" s="303" t="s">
        <v>271</v>
      </c>
      <c r="E11" s="45" t="s">
        <v>178</v>
      </c>
      <c r="F11" s="36" t="s">
        <v>265</v>
      </c>
      <c r="G11" s="37" t="s">
        <v>473</v>
      </c>
      <c r="H11" s="379"/>
    </row>
    <row r="12" spans="1:8" ht="15.75" customHeight="1">
      <c r="A12" s="32"/>
      <c r="B12" s="33"/>
      <c r="C12" s="34"/>
      <c r="D12" s="35"/>
      <c r="E12" s="36"/>
      <c r="F12" s="45"/>
      <c r="G12" s="37"/>
      <c r="H12" s="32"/>
    </row>
    <row r="13" spans="1:8" ht="15.75" customHeight="1">
      <c r="A13" s="187"/>
      <c r="B13" s="211"/>
      <c r="C13" s="212"/>
      <c r="D13" s="213"/>
      <c r="E13" s="214"/>
      <c r="F13" s="215"/>
      <c r="G13" s="216"/>
      <c r="H13" s="187"/>
    </row>
    <row r="14" spans="1:8" ht="18" customHeight="1">
      <c r="A14" s="145"/>
      <c r="B14" s="219"/>
      <c r="C14" s="220"/>
      <c r="D14" s="221"/>
      <c r="E14" s="222"/>
      <c r="F14" s="223"/>
      <c r="G14" s="224"/>
      <c r="H14" s="145"/>
    </row>
    <row r="15" spans="1:8" ht="18" customHeight="1">
      <c r="A15" s="15"/>
      <c r="B15" s="149"/>
      <c r="C15" s="17"/>
      <c r="D15" s="18"/>
      <c r="E15" s="19"/>
      <c r="F15" s="217"/>
      <c r="G15" s="218"/>
      <c r="H15" s="15"/>
    </row>
    <row r="16" spans="1:10" ht="18" customHeight="1">
      <c r="A16" s="15"/>
      <c r="B16" s="149"/>
      <c r="C16" s="17"/>
      <c r="D16" s="18"/>
      <c r="E16" s="19"/>
      <c r="F16" s="217"/>
      <c r="G16" s="218"/>
      <c r="H16" s="15"/>
      <c r="J16" t="s">
        <v>105</v>
      </c>
    </row>
    <row r="17" spans="1:8" ht="18" customHeight="1">
      <c r="A17" s="15"/>
      <c r="B17" s="149"/>
      <c r="C17" s="17"/>
      <c r="D17" s="18"/>
      <c r="E17" s="19"/>
      <c r="F17" s="217"/>
      <c r="G17" s="218"/>
      <c r="H17" s="15"/>
    </row>
    <row r="18" spans="1:8" ht="18" customHeight="1">
      <c r="A18" s="15"/>
      <c r="B18" s="149"/>
      <c r="C18" s="17"/>
      <c r="D18" s="18"/>
      <c r="E18" s="19"/>
      <c r="F18" s="217"/>
      <c r="G18" s="218"/>
      <c r="H18" s="15"/>
    </row>
    <row r="19" spans="1:8" ht="18" customHeight="1">
      <c r="A19" s="15"/>
      <c r="B19" s="149"/>
      <c r="C19" s="17"/>
      <c r="D19" s="18"/>
      <c r="E19" s="19"/>
      <c r="F19" s="217"/>
      <c r="G19" s="218"/>
      <c r="H19" s="15"/>
    </row>
    <row r="20" spans="1:8" ht="12.75">
      <c r="A20" s="139"/>
      <c r="B20" s="139"/>
      <c r="C20" s="139"/>
      <c r="D20" s="139"/>
      <c r="E20" s="139"/>
      <c r="F20" s="139"/>
      <c r="G20" s="139"/>
      <c r="H20" s="139"/>
    </row>
    <row r="21" spans="1:8" ht="12.75">
      <c r="A21" s="139"/>
      <c r="B21" s="139"/>
      <c r="C21" s="139"/>
      <c r="D21" s="139"/>
      <c r="E21" s="139"/>
      <c r="F21" s="139"/>
      <c r="G21" s="139"/>
      <c r="H21" s="139"/>
    </row>
    <row r="22" spans="1:8" ht="12.75">
      <c r="A22" s="139"/>
      <c r="B22" s="139"/>
      <c r="C22" s="139"/>
      <c r="D22" s="139"/>
      <c r="E22" s="139"/>
      <c r="F22" s="139"/>
      <c r="G22" s="139"/>
      <c r="H22" s="1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7"/>
  </sheetPr>
  <dimension ref="A1:N32"/>
  <sheetViews>
    <sheetView showZeros="0" zoomScale="85" zoomScaleNormal="85" zoomScalePageLayoutView="0" workbookViewId="0" topLeftCell="A1">
      <selection activeCell="E26" sqref="E26"/>
    </sheetView>
  </sheetViews>
  <sheetFormatPr defaultColWidth="9.140625" defaultRowHeight="12.75"/>
  <cols>
    <col min="1" max="1" width="4.140625" style="0" customWidth="1"/>
    <col min="2" max="2" width="13.8515625" style="0" customWidth="1"/>
    <col min="3" max="3" width="18.421875" style="0" customWidth="1"/>
    <col min="4" max="4" width="13.8515625" style="132" bestFit="1" customWidth="1"/>
    <col min="5" max="5" width="11.421875" style="249" bestFit="1" customWidth="1"/>
    <col min="6" max="6" width="13.421875" style="0" bestFit="1" customWidth="1"/>
    <col min="7" max="12" width="8.7109375" style="0" customWidth="1"/>
    <col min="13" max="13" width="9.00390625" style="0" bestFit="1" customWidth="1"/>
    <col min="14" max="14" width="7.7109375" style="0" customWidth="1"/>
  </cols>
  <sheetData>
    <row r="1" spans="1:14" ht="18.75">
      <c r="A1" s="76" t="s">
        <v>64</v>
      </c>
      <c r="B1" s="77"/>
      <c r="C1" s="78"/>
      <c r="D1" s="115"/>
      <c r="E1" s="250"/>
      <c r="F1" s="81"/>
      <c r="G1" s="79"/>
      <c r="H1" s="82"/>
      <c r="I1" s="98"/>
      <c r="J1" s="98"/>
      <c r="K1" s="98"/>
      <c r="L1" s="133"/>
      <c r="M1" s="134"/>
      <c r="N1" s="75"/>
    </row>
    <row r="2" spans="1:14" ht="13.5" customHeight="1">
      <c r="A2" s="76"/>
      <c r="B2" s="77"/>
      <c r="C2" s="78"/>
      <c r="D2" s="115"/>
      <c r="E2" s="250"/>
      <c r="F2" s="81"/>
      <c r="G2" s="98"/>
      <c r="H2" s="98"/>
      <c r="I2" s="98"/>
      <c r="J2" s="98"/>
      <c r="K2" s="98"/>
      <c r="L2" s="98"/>
      <c r="M2" s="66" t="s">
        <v>199</v>
      </c>
      <c r="N2" s="79"/>
    </row>
    <row r="3" spans="1:14" ht="14.25" customHeight="1">
      <c r="A3" s="76"/>
      <c r="B3" s="77"/>
      <c r="C3" s="98"/>
      <c r="D3" s="116"/>
      <c r="E3" s="250"/>
      <c r="F3" s="80"/>
      <c r="G3" s="98"/>
      <c r="H3" s="98"/>
      <c r="I3" s="98"/>
      <c r="J3" s="98"/>
      <c r="K3" s="98"/>
      <c r="L3" s="98"/>
      <c r="M3" s="67" t="s">
        <v>12</v>
      </c>
      <c r="N3" s="83"/>
    </row>
    <row r="4" spans="1:14" ht="13.5" thickBot="1">
      <c r="A4" s="97" t="s">
        <v>88</v>
      </c>
      <c r="B4" s="77"/>
      <c r="C4" s="79"/>
      <c r="D4" s="97" t="s">
        <v>79</v>
      </c>
      <c r="E4" s="250"/>
      <c r="F4" s="81"/>
      <c r="G4" s="79"/>
      <c r="H4" s="82"/>
      <c r="I4" s="98"/>
      <c r="J4" s="98"/>
      <c r="K4" s="98"/>
      <c r="L4" s="98"/>
      <c r="M4" s="98"/>
      <c r="N4" s="98"/>
    </row>
    <row r="5" spans="1:14" ht="13.5" thickBot="1">
      <c r="A5" s="117"/>
      <c r="B5" s="117"/>
      <c r="C5" s="117"/>
      <c r="D5" s="118"/>
      <c r="E5" s="251"/>
      <c r="F5" s="117"/>
      <c r="G5" s="411" t="s">
        <v>65</v>
      </c>
      <c r="H5" s="412"/>
      <c r="I5" s="412"/>
      <c r="J5" s="412"/>
      <c r="K5" s="412"/>
      <c r="L5" s="413"/>
      <c r="M5" s="120"/>
      <c r="N5" s="120"/>
    </row>
    <row r="6" spans="1:14" ht="13.5" thickBot="1">
      <c r="A6" s="197" t="s">
        <v>0</v>
      </c>
      <c r="B6" s="121" t="s">
        <v>1</v>
      </c>
      <c r="C6" s="122" t="s">
        <v>2</v>
      </c>
      <c r="D6" s="123" t="s">
        <v>3</v>
      </c>
      <c r="E6" s="252" t="s">
        <v>4</v>
      </c>
      <c r="F6" s="125" t="s">
        <v>6</v>
      </c>
      <c r="G6" s="127">
        <v>1</v>
      </c>
      <c r="H6" s="127">
        <v>2</v>
      </c>
      <c r="I6" s="126">
        <v>3</v>
      </c>
      <c r="J6" s="127">
        <v>4</v>
      </c>
      <c r="K6" s="127">
        <v>5</v>
      </c>
      <c r="L6" s="128">
        <v>6</v>
      </c>
      <c r="M6" s="126" t="s">
        <v>5</v>
      </c>
      <c r="N6" s="126" t="s">
        <v>18</v>
      </c>
    </row>
    <row r="7" spans="1:14" ht="15.75" customHeight="1">
      <c r="A7" s="129" t="s">
        <v>57</v>
      </c>
      <c r="B7" s="33" t="s">
        <v>93</v>
      </c>
      <c r="C7" s="34" t="s">
        <v>159</v>
      </c>
      <c r="D7" s="35" t="s">
        <v>288</v>
      </c>
      <c r="E7" s="36" t="s">
        <v>24</v>
      </c>
      <c r="F7" s="36" t="s">
        <v>289</v>
      </c>
      <c r="G7" s="32" t="s">
        <v>474</v>
      </c>
      <c r="H7" s="32">
        <v>4.48</v>
      </c>
      <c r="I7" s="356">
        <v>4.4</v>
      </c>
      <c r="J7" s="130">
        <v>4.76</v>
      </c>
      <c r="K7" s="70" t="s">
        <v>480</v>
      </c>
      <c r="L7" s="130">
        <v>4.66</v>
      </c>
      <c r="M7" s="267">
        <f>MAX(G7:L7)</f>
        <v>4.76</v>
      </c>
      <c r="N7" s="183" t="str">
        <f>IF(ISBLANK(M7),"",IF(M7&gt;=7.2,"KSM",IF(M7&gt;=6.7,"I A",IF(M7&gt;=6.2,"II A",IF(M7&gt;=5.6,"III A",IF(M7&gt;=5,"I JA",IF(M7&gt;=4.45,"II JA",IF(M7&gt;=4,"III JA"))))))))</f>
        <v>II JA</v>
      </c>
    </row>
    <row r="8" spans="1:14" ht="15.75" customHeight="1">
      <c r="A8" s="129" t="s">
        <v>56</v>
      </c>
      <c r="B8" s="33" t="s">
        <v>19</v>
      </c>
      <c r="C8" s="301" t="s">
        <v>383</v>
      </c>
      <c r="D8" s="308">
        <v>35912</v>
      </c>
      <c r="E8" s="142" t="s">
        <v>375</v>
      </c>
      <c r="F8" s="142" t="s">
        <v>152</v>
      </c>
      <c r="G8" s="306" t="s">
        <v>474</v>
      </c>
      <c r="H8" s="306">
        <v>3.87</v>
      </c>
      <c r="I8" s="183">
        <v>4.65</v>
      </c>
      <c r="J8" s="130">
        <v>4.62</v>
      </c>
      <c r="K8" s="70" t="s">
        <v>481</v>
      </c>
      <c r="L8" s="130">
        <v>4.14</v>
      </c>
      <c r="M8" s="267">
        <f>MAX(G8:L8)</f>
        <v>4.65</v>
      </c>
      <c r="N8" s="183" t="str">
        <f aca="true" t="shared" si="0" ref="N8:N15">IF(ISBLANK(M8),"",IF(M8&gt;=7.2,"KSM",IF(M8&gt;=6.7,"I A",IF(M8&gt;=6.2,"II A",IF(M8&gt;=5.6,"III A",IF(M8&gt;=5,"I JA",IF(M8&gt;=4.45,"II JA",IF(M8&gt;=4,"III JA"))))))))</f>
        <v>II JA</v>
      </c>
    </row>
    <row r="9" spans="1:14" ht="15.75" customHeight="1">
      <c r="A9" s="129" t="s">
        <v>55</v>
      </c>
      <c r="B9" s="33" t="s">
        <v>202</v>
      </c>
      <c r="C9" s="34" t="s">
        <v>203</v>
      </c>
      <c r="D9" s="303">
        <v>35864</v>
      </c>
      <c r="E9" s="36" t="s">
        <v>103</v>
      </c>
      <c r="F9" s="36" t="s">
        <v>104</v>
      </c>
      <c r="G9" s="32">
        <v>3.94</v>
      </c>
      <c r="H9" s="32">
        <v>4.32</v>
      </c>
      <c r="I9" s="183">
        <v>4.49</v>
      </c>
      <c r="J9" s="70" t="s">
        <v>482</v>
      </c>
      <c r="K9" s="113">
        <v>4.6</v>
      </c>
      <c r="L9" s="183">
        <v>4.29</v>
      </c>
      <c r="M9" s="267">
        <f>MAX(G9:K9)</f>
        <v>4.6</v>
      </c>
      <c r="N9" s="183" t="str">
        <f t="shared" si="0"/>
        <v>II JA</v>
      </c>
    </row>
    <row r="10" spans="1:14" ht="15.75" customHeight="1">
      <c r="A10" s="129" t="s">
        <v>54</v>
      </c>
      <c r="B10" s="33" t="s">
        <v>120</v>
      </c>
      <c r="C10" s="301" t="s">
        <v>382</v>
      </c>
      <c r="D10" s="308">
        <v>35928</v>
      </c>
      <c r="E10" s="142" t="s">
        <v>375</v>
      </c>
      <c r="F10" s="142" t="s">
        <v>153</v>
      </c>
      <c r="G10" s="355">
        <v>4.4</v>
      </c>
      <c r="H10" s="306">
        <v>4.04</v>
      </c>
      <c r="I10" s="183">
        <v>4.52</v>
      </c>
      <c r="J10" s="130">
        <v>4.47</v>
      </c>
      <c r="K10" s="70" t="s">
        <v>474</v>
      </c>
      <c r="L10" s="130">
        <v>4.33</v>
      </c>
      <c r="M10" s="267">
        <f aca="true" t="shared" si="1" ref="M10:M24">MAX(G10:L10)</f>
        <v>4.52</v>
      </c>
      <c r="N10" s="183" t="str">
        <f t="shared" si="0"/>
        <v>II JA</v>
      </c>
    </row>
    <row r="11" spans="1:14" ht="15.75" customHeight="1">
      <c r="A11" s="129" t="s">
        <v>53</v>
      </c>
      <c r="B11" s="33" t="s">
        <v>187</v>
      </c>
      <c r="C11" s="34" t="s">
        <v>188</v>
      </c>
      <c r="D11" s="303" t="s">
        <v>248</v>
      </c>
      <c r="E11" s="36" t="s">
        <v>178</v>
      </c>
      <c r="F11" s="36" t="s">
        <v>189</v>
      </c>
      <c r="G11" s="32">
        <v>3.88</v>
      </c>
      <c r="H11" s="32">
        <v>4.46</v>
      </c>
      <c r="I11" s="183">
        <v>3.9</v>
      </c>
      <c r="J11" s="130">
        <v>4.41</v>
      </c>
      <c r="K11" s="70" t="s">
        <v>483</v>
      </c>
      <c r="L11" s="130">
        <v>4.33</v>
      </c>
      <c r="M11" s="267">
        <f t="shared" si="1"/>
        <v>4.46</v>
      </c>
      <c r="N11" s="183" t="str">
        <f t="shared" si="0"/>
        <v>II JA</v>
      </c>
    </row>
    <row r="12" spans="1:14" ht="15.75" customHeight="1">
      <c r="A12" s="129" t="s">
        <v>52</v>
      </c>
      <c r="B12" s="33" t="s">
        <v>192</v>
      </c>
      <c r="C12" s="34" t="s">
        <v>185</v>
      </c>
      <c r="D12" s="303">
        <v>35878</v>
      </c>
      <c r="E12" s="36" t="s">
        <v>178</v>
      </c>
      <c r="F12" s="36" t="s">
        <v>186</v>
      </c>
      <c r="G12" s="32" t="s">
        <v>474</v>
      </c>
      <c r="H12" s="32">
        <v>1.94</v>
      </c>
      <c r="I12" s="183">
        <v>4.38</v>
      </c>
      <c r="J12" s="130">
        <v>4.13</v>
      </c>
      <c r="K12" s="70" t="s">
        <v>484</v>
      </c>
      <c r="L12" s="130">
        <v>4.22</v>
      </c>
      <c r="M12" s="267">
        <f t="shared" si="1"/>
        <v>4.38</v>
      </c>
      <c r="N12" s="183" t="str">
        <f t="shared" si="0"/>
        <v>III JA</v>
      </c>
    </row>
    <row r="13" spans="1:14" ht="15.75" customHeight="1">
      <c r="A13" s="129" t="s">
        <v>51</v>
      </c>
      <c r="B13" s="33" t="s">
        <v>278</v>
      </c>
      <c r="C13" s="34" t="s">
        <v>130</v>
      </c>
      <c r="D13" s="35" t="s">
        <v>279</v>
      </c>
      <c r="E13" s="36" t="s">
        <v>7</v>
      </c>
      <c r="F13" s="36" t="s">
        <v>22</v>
      </c>
      <c r="G13" s="32" t="s">
        <v>474</v>
      </c>
      <c r="H13" s="32">
        <v>4.07</v>
      </c>
      <c r="I13" s="183">
        <v>3.95</v>
      </c>
      <c r="J13" s="395">
        <v>4.02</v>
      </c>
      <c r="K13" s="396">
        <v>4.3</v>
      </c>
      <c r="L13" s="183" t="s">
        <v>474</v>
      </c>
      <c r="M13" s="267">
        <f t="shared" si="1"/>
        <v>4.3</v>
      </c>
      <c r="N13" s="183" t="str">
        <f t="shared" si="0"/>
        <v>III JA</v>
      </c>
    </row>
    <row r="14" spans="1:14" ht="15.75" customHeight="1">
      <c r="A14" s="129" t="s">
        <v>50</v>
      </c>
      <c r="B14" s="33" t="s">
        <v>233</v>
      </c>
      <c r="C14" s="34" t="s">
        <v>234</v>
      </c>
      <c r="D14" s="303">
        <v>36044</v>
      </c>
      <c r="E14" s="36" t="s">
        <v>20</v>
      </c>
      <c r="F14" s="36" t="s">
        <v>165</v>
      </c>
      <c r="G14" s="32">
        <v>3.63</v>
      </c>
      <c r="H14" s="32">
        <v>3.59</v>
      </c>
      <c r="I14" s="183">
        <v>4.07</v>
      </c>
      <c r="J14" s="130">
        <v>3.63</v>
      </c>
      <c r="K14" s="70" t="s">
        <v>485</v>
      </c>
      <c r="L14" s="130">
        <v>4.13</v>
      </c>
      <c r="M14" s="267">
        <f t="shared" si="1"/>
        <v>4.13</v>
      </c>
      <c r="N14" s="183" t="str">
        <f t="shared" si="0"/>
        <v>III JA</v>
      </c>
    </row>
    <row r="15" spans="1:14" ht="15.75" customHeight="1">
      <c r="A15" s="129" t="s">
        <v>49</v>
      </c>
      <c r="B15" s="33" t="s">
        <v>162</v>
      </c>
      <c r="C15" s="34" t="s">
        <v>345</v>
      </c>
      <c r="D15" s="35" t="s">
        <v>346</v>
      </c>
      <c r="E15" s="36" t="s">
        <v>7</v>
      </c>
      <c r="F15" s="45" t="s">
        <v>341</v>
      </c>
      <c r="G15" s="32">
        <v>3.94</v>
      </c>
      <c r="H15" s="32">
        <v>4.02</v>
      </c>
      <c r="I15" s="183">
        <v>3.85</v>
      </c>
      <c r="J15" s="130"/>
      <c r="K15" s="70"/>
      <c r="L15" s="130"/>
      <c r="M15" s="267">
        <f t="shared" si="1"/>
        <v>4.02</v>
      </c>
      <c r="N15" s="183" t="str">
        <f t="shared" si="0"/>
        <v>III JA</v>
      </c>
    </row>
    <row r="16" spans="1:14" ht="15.75" customHeight="1">
      <c r="A16" s="129" t="s">
        <v>66</v>
      </c>
      <c r="B16" s="33" t="s">
        <v>92</v>
      </c>
      <c r="C16" s="34" t="s">
        <v>185</v>
      </c>
      <c r="D16" s="303">
        <v>36416</v>
      </c>
      <c r="E16" s="36" t="s">
        <v>178</v>
      </c>
      <c r="F16" s="36" t="s">
        <v>186</v>
      </c>
      <c r="G16" s="32" t="s">
        <v>474</v>
      </c>
      <c r="H16" s="32">
        <v>3.85</v>
      </c>
      <c r="I16" s="183">
        <v>3.58</v>
      </c>
      <c r="J16" s="130"/>
      <c r="K16" s="70"/>
      <c r="L16" s="130"/>
      <c r="M16" s="267">
        <f t="shared" si="1"/>
        <v>3.85</v>
      </c>
      <c r="N16" s="183"/>
    </row>
    <row r="17" spans="1:14" ht="15.75" customHeight="1">
      <c r="A17" s="129" t="s">
        <v>48</v>
      </c>
      <c r="B17" s="33" t="s">
        <v>97</v>
      </c>
      <c r="C17" s="34" t="s">
        <v>119</v>
      </c>
      <c r="D17" s="35" t="s">
        <v>287</v>
      </c>
      <c r="E17" s="36" t="s">
        <v>24</v>
      </c>
      <c r="F17" s="45" t="s">
        <v>123</v>
      </c>
      <c r="G17" s="32">
        <v>3.64</v>
      </c>
      <c r="H17" s="32">
        <v>3.57</v>
      </c>
      <c r="I17" s="183" t="s">
        <v>474</v>
      </c>
      <c r="J17" s="130"/>
      <c r="K17" s="130"/>
      <c r="L17" s="397"/>
      <c r="M17" s="267">
        <f t="shared" si="1"/>
        <v>3.64</v>
      </c>
      <c r="N17" s="183"/>
    </row>
    <row r="18" spans="1:14" ht="15.75" customHeight="1">
      <c r="A18" s="129" t="s">
        <v>67</v>
      </c>
      <c r="B18" s="33" t="s">
        <v>291</v>
      </c>
      <c r="C18" s="34" t="s">
        <v>292</v>
      </c>
      <c r="D18" s="35" t="s">
        <v>293</v>
      </c>
      <c r="E18" s="36" t="s">
        <v>24</v>
      </c>
      <c r="F18" s="36" t="s">
        <v>289</v>
      </c>
      <c r="G18" s="32">
        <v>3.27</v>
      </c>
      <c r="H18" s="32">
        <v>3.57</v>
      </c>
      <c r="I18" s="183">
        <v>3.43</v>
      </c>
      <c r="J18" s="130"/>
      <c r="K18" s="70"/>
      <c r="L18" s="130"/>
      <c r="M18" s="267">
        <f t="shared" si="1"/>
        <v>3.57</v>
      </c>
      <c r="N18" s="183"/>
    </row>
    <row r="19" spans="1:14" ht="15.75" customHeight="1">
      <c r="A19" s="129" t="s">
        <v>81</v>
      </c>
      <c r="B19" s="33" t="s">
        <v>231</v>
      </c>
      <c r="C19" s="34" t="s">
        <v>232</v>
      </c>
      <c r="D19" s="303">
        <v>35918</v>
      </c>
      <c r="E19" s="36" t="s">
        <v>20</v>
      </c>
      <c r="F19" s="36" t="s">
        <v>165</v>
      </c>
      <c r="G19" s="32">
        <v>3.53</v>
      </c>
      <c r="H19" s="32">
        <v>3.47</v>
      </c>
      <c r="I19" s="183">
        <v>3.49</v>
      </c>
      <c r="J19" s="130"/>
      <c r="K19" s="70"/>
      <c r="L19" s="130"/>
      <c r="M19" s="267">
        <f t="shared" si="1"/>
        <v>3.53</v>
      </c>
      <c r="N19" s="183"/>
    </row>
    <row r="20" spans="1:14" ht="15.75" customHeight="1">
      <c r="A20" s="129" t="s">
        <v>82</v>
      </c>
      <c r="B20" s="33" t="s">
        <v>294</v>
      </c>
      <c r="C20" s="34" t="s">
        <v>295</v>
      </c>
      <c r="D20" s="35" t="s">
        <v>296</v>
      </c>
      <c r="E20" s="36" t="s">
        <v>24</v>
      </c>
      <c r="F20" s="36" t="s">
        <v>289</v>
      </c>
      <c r="G20" s="32">
        <v>3.22</v>
      </c>
      <c r="H20" s="32">
        <v>3.09</v>
      </c>
      <c r="I20" s="183">
        <v>3.44</v>
      </c>
      <c r="J20" s="130"/>
      <c r="K20" s="70"/>
      <c r="L20" s="130"/>
      <c r="M20" s="267">
        <f t="shared" si="1"/>
        <v>3.44</v>
      </c>
      <c r="N20" s="183"/>
    </row>
    <row r="21" spans="1:14" ht="15.75" customHeight="1">
      <c r="A21" s="129" t="s">
        <v>83</v>
      </c>
      <c r="B21" s="33" t="s">
        <v>93</v>
      </c>
      <c r="C21" s="34" t="s">
        <v>94</v>
      </c>
      <c r="D21" s="35" t="s">
        <v>95</v>
      </c>
      <c r="E21" s="36" t="s">
        <v>7</v>
      </c>
      <c r="F21" s="36" t="s">
        <v>22</v>
      </c>
      <c r="G21" s="32">
        <v>2.93</v>
      </c>
      <c r="H21" s="32">
        <v>3.4</v>
      </c>
      <c r="I21" s="183">
        <v>3.38</v>
      </c>
      <c r="J21" s="130"/>
      <c r="K21" s="130"/>
      <c r="L21" s="130"/>
      <c r="M21" s="267">
        <f t="shared" si="1"/>
        <v>3.4</v>
      </c>
      <c r="N21" s="183"/>
    </row>
    <row r="22" spans="1:14" ht="15.75" customHeight="1">
      <c r="A22" s="129" t="s">
        <v>84</v>
      </c>
      <c r="B22" s="33" t="s">
        <v>208</v>
      </c>
      <c r="C22" s="34" t="s">
        <v>214</v>
      </c>
      <c r="D22" s="303">
        <v>36580</v>
      </c>
      <c r="E22" s="36" t="s">
        <v>103</v>
      </c>
      <c r="F22" s="36" t="s">
        <v>131</v>
      </c>
      <c r="G22" s="32">
        <v>3.35</v>
      </c>
      <c r="H22" s="32">
        <v>3.39</v>
      </c>
      <c r="I22" s="183" t="s">
        <v>474</v>
      </c>
      <c r="J22" s="130"/>
      <c r="K22" s="70"/>
      <c r="L22" s="130"/>
      <c r="M22" s="267">
        <f t="shared" si="1"/>
        <v>3.39</v>
      </c>
      <c r="N22" s="183"/>
    </row>
    <row r="23" spans="1:14" ht="15.75" customHeight="1">
      <c r="A23" s="129" t="s">
        <v>85</v>
      </c>
      <c r="B23" s="33" t="s">
        <v>212</v>
      </c>
      <c r="C23" s="34" t="s">
        <v>213</v>
      </c>
      <c r="D23" s="303">
        <v>35995</v>
      </c>
      <c r="E23" s="36" t="s">
        <v>103</v>
      </c>
      <c r="F23" s="36" t="s">
        <v>131</v>
      </c>
      <c r="G23" s="32" t="s">
        <v>474</v>
      </c>
      <c r="H23" s="32">
        <v>3.14</v>
      </c>
      <c r="I23" s="183">
        <v>2.93</v>
      </c>
      <c r="J23" s="130"/>
      <c r="K23" s="130"/>
      <c r="L23" s="130"/>
      <c r="M23" s="267">
        <f t="shared" si="1"/>
        <v>3.14</v>
      </c>
      <c r="N23" s="183"/>
    </row>
    <row r="24" spans="1:14" ht="15.75" customHeight="1">
      <c r="A24" s="398" t="s">
        <v>86</v>
      </c>
      <c r="B24" s="33" t="s">
        <v>342</v>
      </c>
      <c r="C24" s="34" t="s">
        <v>343</v>
      </c>
      <c r="D24" s="35" t="s">
        <v>344</v>
      </c>
      <c r="E24" s="36" t="s">
        <v>7</v>
      </c>
      <c r="F24" s="45" t="s">
        <v>341</v>
      </c>
      <c r="G24" s="32"/>
      <c r="H24" s="32"/>
      <c r="I24" s="183"/>
      <c r="J24" s="130"/>
      <c r="K24" s="70"/>
      <c r="L24" s="130"/>
      <c r="M24" s="131">
        <f t="shared" si="1"/>
        <v>0</v>
      </c>
      <c r="N24" s="71"/>
    </row>
    <row r="25" spans="1:14" ht="18" customHeight="1">
      <c r="A25" s="189"/>
      <c r="B25" s="191"/>
      <c r="C25" s="192"/>
      <c r="D25" s="399"/>
      <c r="E25" s="253"/>
      <c r="F25" s="189"/>
      <c r="G25" s="189"/>
      <c r="H25" s="189"/>
      <c r="I25" s="189"/>
      <c r="J25" s="189"/>
      <c r="K25" s="189"/>
      <c r="L25" s="189"/>
      <c r="M25" s="189"/>
      <c r="N25" s="189"/>
    </row>
    <row r="26" spans="1:14" ht="18" customHeight="1">
      <c r="A26" s="189"/>
      <c r="B26" s="191"/>
      <c r="C26" s="192"/>
      <c r="D26" s="399"/>
      <c r="E26" s="253"/>
      <c r="F26" s="189"/>
      <c r="G26" s="189"/>
      <c r="H26" s="189"/>
      <c r="I26" s="189"/>
      <c r="J26" s="189"/>
      <c r="K26" s="189"/>
      <c r="L26" s="189"/>
      <c r="M26" s="189"/>
      <c r="N26" s="189"/>
    </row>
    <row r="27" spans="1:14" ht="18" customHeight="1">
      <c r="A27" s="189"/>
      <c r="B27" s="191"/>
      <c r="C27" s="192"/>
      <c r="D27" s="399"/>
      <c r="E27" s="253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18" customHeight="1">
      <c r="A28" s="189"/>
      <c r="B28" s="191"/>
      <c r="C28" s="192"/>
      <c r="D28" s="399"/>
      <c r="E28" s="253"/>
      <c r="F28" s="189"/>
      <c r="G28" s="189"/>
      <c r="H28" s="189"/>
      <c r="I28" s="189"/>
      <c r="J28" s="189"/>
      <c r="K28" s="189"/>
      <c r="L28" s="189"/>
      <c r="M28" s="189"/>
      <c r="N28" s="189"/>
    </row>
    <row r="29" spans="1:14" ht="18" customHeight="1">
      <c r="A29" s="189"/>
      <c r="B29" s="191"/>
      <c r="C29" s="192"/>
      <c r="D29" s="399"/>
      <c r="E29" s="253"/>
      <c r="F29" s="189"/>
      <c r="G29" s="189"/>
      <c r="H29" s="189"/>
      <c r="I29" s="189"/>
      <c r="J29" s="189"/>
      <c r="K29" s="189"/>
      <c r="L29" s="189"/>
      <c r="M29" s="189"/>
      <c r="N29" s="189"/>
    </row>
    <row r="30" spans="1:14" ht="18" customHeight="1">
      <c r="A30" s="189"/>
      <c r="B30" s="191"/>
      <c r="C30" s="192"/>
      <c r="D30" s="399"/>
      <c r="E30" s="253"/>
      <c r="F30" s="189"/>
      <c r="G30" s="189"/>
      <c r="H30" s="189"/>
      <c r="I30" s="189"/>
      <c r="J30" s="189"/>
      <c r="K30" s="189"/>
      <c r="L30" s="189"/>
      <c r="M30" s="189"/>
      <c r="N30" s="189"/>
    </row>
    <row r="31" spans="1:14" ht="12.75">
      <c r="A31" s="139"/>
      <c r="B31" s="139"/>
      <c r="C31" s="139"/>
      <c r="D31" s="190"/>
      <c r="E31" s="253"/>
      <c r="F31" s="139"/>
      <c r="G31" s="139"/>
      <c r="H31" s="139"/>
      <c r="I31" s="139"/>
      <c r="J31" s="139"/>
      <c r="K31" s="139"/>
      <c r="L31" s="139"/>
      <c r="M31" s="139"/>
      <c r="N31" s="139"/>
    </row>
    <row r="32" spans="1:14" ht="12.75">
      <c r="A32" s="139"/>
      <c r="B32" s="139"/>
      <c r="C32" s="139"/>
      <c r="D32" s="190"/>
      <c r="E32" s="253"/>
      <c r="F32" s="139"/>
      <c r="G32" s="139"/>
      <c r="H32" s="139"/>
      <c r="I32" s="139"/>
      <c r="J32" s="139"/>
      <c r="K32" s="139"/>
      <c r="L32" s="139"/>
      <c r="M32" s="139"/>
      <c r="N32" s="139"/>
    </row>
  </sheetData>
  <sheetProtection/>
  <mergeCells count="1">
    <mergeCell ref="G5:L5"/>
  </mergeCells>
  <printOptions horizontalCentered="1"/>
  <pageMargins left="0" right="0" top="0" bottom="0" header="0.3937007874015748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7"/>
  </sheetPr>
  <dimension ref="A1:AG18"/>
  <sheetViews>
    <sheetView zoomScale="85" zoomScaleNormal="85" zoomScalePageLayoutView="0" workbookViewId="0" topLeftCell="A1">
      <selection activeCell="K22" sqref="K22"/>
    </sheetView>
  </sheetViews>
  <sheetFormatPr defaultColWidth="9.140625" defaultRowHeight="12.75"/>
  <cols>
    <col min="1" max="1" width="5.57421875" style="0" customWidth="1"/>
    <col min="2" max="2" width="9.28125" style="0" customWidth="1"/>
    <col min="3" max="3" width="11.57421875" style="0" customWidth="1"/>
    <col min="4" max="4" width="9.00390625" style="0" bestFit="1" customWidth="1"/>
    <col min="5" max="5" width="8.421875" style="0" customWidth="1"/>
    <col min="6" max="6" width="12.7109375" style="0" customWidth="1"/>
    <col min="7" max="27" width="3.28125" style="0" customWidth="1"/>
    <col min="28" max="28" width="8.140625" style="0" customWidth="1"/>
    <col min="29" max="29" width="7.57421875" style="0" customWidth="1"/>
    <col min="30" max="31" width="1.7109375" style="0" customWidth="1"/>
    <col min="32" max="32" width="10.421875" style="0" customWidth="1"/>
    <col min="33" max="33" width="6.140625" style="0" customWidth="1"/>
  </cols>
  <sheetData>
    <row r="1" spans="1:33" ht="12.75">
      <c r="A1" s="46" t="s">
        <v>16</v>
      </c>
      <c r="B1" s="46"/>
      <c r="C1" s="46"/>
      <c r="D1" s="47"/>
      <c r="E1" s="41"/>
      <c r="F1" s="48"/>
      <c r="G1" s="54"/>
      <c r="H1" s="165" t="s">
        <v>199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74"/>
      <c r="AG1" s="74"/>
    </row>
    <row r="2" spans="1:33" ht="12.75">
      <c r="A2" s="46" t="s">
        <v>17</v>
      </c>
      <c r="B2" s="46"/>
      <c r="C2" s="46"/>
      <c r="D2" s="47"/>
      <c r="E2" s="41"/>
      <c r="F2" s="48"/>
      <c r="G2" s="54"/>
      <c r="H2" s="40" t="s">
        <v>12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74"/>
      <c r="AG2" s="74"/>
    </row>
    <row r="3" spans="1:33" ht="12.75">
      <c r="A3" s="49"/>
      <c r="B3" s="49"/>
      <c r="C3" s="46"/>
      <c r="D3" s="47"/>
      <c r="E3" s="41"/>
      <c r="F3" s="50"/>
      <c r="G3" s="55"/>
      <c r="H3" s="4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74"/>
      <c r="AG3" s="74"/>
    </row>
    <row r="4" spans="1:33" ht="15.75">
      <c r="A4" s="163" t="s">
        <v>71</v>
      </c>
      <c r="B4" s="164"/>
      <c r="C4" s="158"/>
      <c r="D4" s="40"/>
      <c r="E4" s="162" t="s">
        <v>98</v>
      </c>
      <c r="F4" s="42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74"/>
      <c r="AG4" s="74"/>
    </row>
    <row r="5" spans="1:33" ht="13.5" thickBot="1">
      <c r="A5" s="41"/>
      <c r="B5" s="72"/>
      <c r="C5" s="40"/>
      <c r="D5" s="40"/>
      <c r="E5" s="73"/>
      <c r="F5" s="42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74"/>
      <c r="AG5" s="74"/>
    </row>
    <row r="6" spans="1:29" ht="16.5" customHeight="1" thickBot="1">
      <c r="A6" s="90" t="s">
        <v>0</v>
      </c>
      <c r="B6" s="91" t="s">
        <v>1</v>
      </c>
      <c r="C6" s="92" t="s">
        <v>2</v>
      </c>
      <c r="D6" s="93" t="s">
        <v>3</v>
      </c>
      <c r="E6" s="92" t="s">
        <v>4</v>
      </c>
      <c r="F6" s="90" t="s">
        <v>6</v>
      </c>
      <c r="G6" s="414" t="s">
        <v>47</v>
      </c>
      <c r="H6" s="415"/>
      <c r="I6" s="416"/>
      <c r="J6" s="414" t="s">
        <v>46</v>
      </c>
      <c r="K6" s="415"/>
      <c r="L6" s="416"/>
      <c r="M6" s="414" t="s">
        <v>43</v>
      </c>
      <c r="N6" s="415"/>
      <c r="O6" s="416"/>
      <c r="P6" s="414" t="s">
        <v>42</v>
      </c>
      <c r="Q6" s="415"/>
      <c r="R6" s="416"/>
      <c r="S6" s="414" t="s">
        <v>58</v>
      </c>
      <c r="T6" s="415"/>
      <c r="U6" s="416"/>
      <c r="V6" s="414" t="s">
        <v>45</v>
      </c>
      <c r="W6" s="415"/>
      <c r="X6" s="416"/>
      <c r="Y6" s="414" t="s">
        <v>41</v>
      </c>
      <c r="Z6" s="415"/>
      <c r="AA6" s="416"/>
      <c r="AB6" s="400" t="s">
        <v>5</v>
      </c>
      <c r="AC6" s="401" t="s">
        <v>59</v>
      </c>
    </row>
    <row r="7" spans="1:29" ht="18" customHeight="1" thickBot="1">
      <c r="A7" s="265"/>
      <c r="B7" s="243"/>
      <c r="C7" s="89"/>
      <c r="D7" s="244"/>
      <c r="E7" s="89"/>
      <c r="F7" s="84"/>
      <c r="G7" s="235"/>
      <c r="H7" s="236" t="s">
        <v>106</v>
      </c>
      <c r="I7" s="237"/>
      <c r="J7" s="235"/>
      <c r="K7" s="236" t="s">
        <v>124</v>
      </c>
      <c r="L7" s="237"/>
      <c r="M7" s="235"/>
      <c r="N7" s="236" t="s">
        <v>125</v>
      </c>
      <c r="O7" s="237"/>
      <c r="P7" s="235"/>
      <c r="Q7" s="236" t="s">
        <v>126</v>
      </c>
      <c r="R7" s="237"/>
      <c r="S7" s="235"/>
      <c r="T7" s="236"/>
      <c r="U7" s="237"/>
      <c r="V7" s="235"/>
      <c r="W7" s="236"/>
      <c r="X7" s="237"/>
      <c r="Y7" s="245"/>
      <c r="Z7" s="246"/>
      <c r="AB7" s="155"/>
      <c r="AC7" s="155"/>
    </row>
    <row r="8" spans="1:29" ht="13.5" thickBot="1">
      <c r="A8" s="183">
        <v>1</v>
      </c>
      <c r="B8" s="33" t="s">
        <v>347</v>
      </c>
      <c r="C8" s="34" t="s">
        <v>348</v>
      </c>
      <c r="D8" s="35" t="s">
        <v>349</v>
      </c>
      <c r="E8" s="254" t="s">
        <v>7</v>
      </c>
      <c r="F8" s="254" t="s">
        <v>341</v>
      </c>
      <c r="G8" s="199"/>
      <c r="H8" s="234"/>
      <c r="I8" s="234"/>
      <c r="J8" s="234"/>
      <c r="K8" s="234"/>
      <c r="L8" s="234"/>
      <c r="M8" s="199"/>
      <c r="N8" s="234"/>
      <c r="O8" s="234"/>
      <c r="P8" s="199"/>
      <c r="Q8" s="199"/>
      <c r="R8" s="199"/>
      <c r="S8" s="195" t="s">
        <v>479</v>
      </c>
      <c r="T8" s="234"/>
      <c r="U8" s="234"/>
      <c r="V8" s="195" t="s">
        <v>474</v>
      </c>
      <c r="W8" s="195" t="s">
        <v>479</v>
      </c>
      <c r="X8" s="195"/>
      <c r="Y8" s="196" t="s">
        <v>479</v>
      </c>
      <c r="Z8" s="196"/>
      <c r="AA8" s="263"/>
      <c r="AB8" s="238">
        <v>1.45</v>
      </c>
      <c r="AC8" s="183" t="str">
        <f>IF(ISBLANK(AB8),"",IF(AB8&gt;=2.03,"KSM",IF(AB8&gt;=1.9,"I A",IF(AB8&gt;=1.75,"II A",IF(AB8&gt;=1.6,"III A",IF(AB8&gt;=1.47,"I JA",IF(AB8&gt;=1.35,"II JA",IF(AB8&gt;=1.25,"III JA"))))))))</f>
        <v>II JA</v>
      </c>
    </row>
    <row r="9" spans="1:29" ht="13.5" thickBot="1">
      <c r="A9" s="183"/>
      <c r="B9" s="33"/>
      <c r="C9" s="34"/>
      <c r="D9" s="188"/>
      <c r="E9" s="254"/>
      <c r="F9" s="254"/>
      <c r="G9" s="194" t="s">
        <v>474</v>
      </c>
      <c r="H9" s="234" t="s">
        <v>479</v>
      </c>
      <c r="I9" s="234"/>
      <c r="J9" s="234" t="s">
        <v>474</v>
      </c>
      <c r="K9" s="234" t="s">
        <v>474</v>
      </c>
      <c r="L9" s="234" t="s">
        <v>474</v>
      </c>
      <c r="M9" s="234"/>
      <c r="N9" s="234"/>
      <c r="O9" s="234"/>
      <c r="P9" s="234"/>
      <c r="Q9" s="234"/>
      <c r="R9" s="234"/>
      <c r="S9" s="195"/>
      <c r="T9" s="234"/>
      <c r="U9" s="234"/>
      <c r="V9" s="195"/>
      <c r="W9" s="195"/>
      <c r="X9" s="195"/>
      <c r="Y9" s="196"/>
      <c r="Z9" s="196"/>
      <c r="AA9" s="263"/>
      <c r="AB9" s="238"/>
      <c r="AC9" s="71"/>
    </row>
    <row r="10" spans="1:29" ht="13.5" thickBot="1">
      <c r="A10" s="183">
        <v>2</v>
      </c>
      <c r="B10" s="33" t="s">
        <v>401</v>
      </c>
      <c r="C10" s="34" t="s">
        <v>402</v>
      </c>
      <c r="D10" s="256">
        <v>36197</v>
      </c>
      <c r="E10" s="254" t="s">
        <v>395</v>
      </c>
      <c r="F10" s="254" t="s">
        <v>396</v>
      </c>
      <c r="G10" s="194"/>
      <c r="H10" s="234"/>
      <c r="I10" s="234"/>
      <c r="J10" s="234"/>
      <c r="K10" s="234"/>
      <c r="L10" s="234"/>
      <c r="M10" s="234" t="s">
        <v>479</v>
      </c>
      <c r="N10" s="234"/>
      <c r="O10" s="234"/>
      <c r="P10" s="234" t="s">
        <v>479</v>
      </c>
      <c r="Q10" s="234"/>
      <c r="R10" s="234"/>
      <c r="S10" s="195" t="s">
        <v>474</v>
      </c>
      <c r="T10" s="234" t="s">
        <v>479</v>
      </c>
      <c r="U10" s="234"/>
      <c r="V10" s="195" t="s">
        <v>474</v>
      </c>
      <c r="W10" s="195" t="s">
        <v>479</v>
      </c>
      <c r="X10" s="195"/>
      <c r="Y10" s="195" t="s">
        <v>474</v>
      </c>
      <c r="Z10" s="195" t="s">
        <v>474</v>
      </c>
      <c r="AA10" s="263" t="s">
        <v>474</v>
      </c>
      <c r="AB10" s="238">
        <v>1.35</v>
      </c>
      <c r="AC10" s="183" t="str">
        <f>IF(ISBLANK(AB10),"",IF(AB10&gt;=2.03,"KSM",IF(AB10&gt;=1.9,"I A",IF(AB10&gt;=1.75,"II A",IF(AB10&gt;=1.6,"III A",IF(AB10&gt;=1.47,"I JA",IF(AB10&gt;=1.35,"II JA",IF(AB10&gt;=1.25,"III JA"))))))))</f>
        <v>II JA</v>
      </c>
    </row>
    <row r="11" spans="1:29" ht="13.5" thickBot="1">
      <c r="A11" s="183"/>
      <c r="B11" s="33"/>
      <c r="C11" s="34"/>
      <c r="D11" s="188"/>
      <c r="E11" s="254"/>
      <c r="F11" s="254"/>
      <c r="G11" s="19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195"/>
      <c r="T11" s="234"/>
      <c r="U11" s="234"/>
      <c r="V11" s="195"/>
      <c r="W11" s="195"/>
      <c r="X11" s="195"/>
      <c r="Y11" s="196"/>
      <c r="Z11" s="196"/>
      <c r="AA11" s="263"/>
      <c r="AB11" s="238"/>
      <c r="AC11" s="71"/>
    </row>
    <row r="12" spans="1:29" ht="13.5" thickBot="1">
      <c r="A12" s="183">
        <v>2</v>
      </c>
      <c r="B12" s="33" t="s">
        <v>425</v>
      </c>
      <c r="C12" s="34" t="s">
        <v>130</v>
      </c>
      <c r="D12" s="255">
        <v>35967</v>
      </c>
      <c r="E12" s="254" t="s">
        <v>7</v>
      </c>
      <c r="F12" s="254" t="s">
        <v>426</v>
      </c>
      <c r="G12" s="402"/>
      <c r="H12" s="403"/>
      <c r="I12" s="403"/>
      <c r="J12" s="403"/>
      <c r="K12" s="403"/>
      <c r="L12" s="403"/>
      <c r="M12" s="403" t="s">
        <v>479</v>
      </c>
      <c r="N12" s="403"/>
      <c r="O12" s="403"/>
      <c r="P12" s="403" t="s">
        <v>479</v>
      </c>
      <c r="Q12" s="403"/>
      <c r="R12" s="403"/>
      <c r="S12" s="404" t="s">
        <v>479</v>
      </c>
      <c r="T12" s="403"/>
      <c r="U12" s="403"/>
      <c r="V12" s="404" t="s">
        <v>474</v>
      </c>
      <c r="W12" s="404" t="s">
        <v>479</v>
      </c>
      <c r="X12" s="404"/>
      <c r="Y12" s="404" t="s">
        <v>474</v>
      </c>
      <c r="Z12" s="404" t="s">
        <v>474</v>
      </c>
      <c r="AA12" s="405" t="s">
        <v>474</v>
      </c>
      <c r="AB12" s="269">
        <v>1.35</v>
      </c>
      <c r="AC12" s="183" t="str">
        <f>IF(ISBLANK(AB12),"",IF(AB12&gt;=2.03,"KSM",IF(AB12&gt;=1.9,"I A",IF(AB12&gt;=1.75,"II A",IF(AB12&gt;=1.6,"III A",IF(AB12&gt;=1.47,"I JA",IF(AB12&gt;=1.35,"II JA",IF(AB12&gt;=1.25,"III JA"))))))))</f>
        <v>II JA</v>
      </c>
    </row>
    <row r="13" spans="1:29" ht="13.5" thickBot="1">
      <c r="A13" s="183">
        <v>4</v>
      </c>
      <c r="B13" s="33" t="s">
        <v>93</v>
      </c>
      <c r="C13" s="34" t="s">
        <v>411</v>
      </c>
      <c r="D13" s="255">
        <v>36096</v>
      </c>
      <c r="E13" s="254" t="s">
        <v>395</v>
      </c>
      <c r="F13" s="254" t="s">
        <v>408</v>
      </c>
      <c r="G13" s="194"/>
      <c r="H13" s="234"/>
      <c r="I13" s="234"/>
      <c r="J13" s="234"/>
      <c r="K13" s="234"/>
      <c r="L13" s="234"/>
      <c r="M13" s="234" t="s">
        <v>479</v>
      </c>
      <c r="N13" s="234"/>
      <c r="O13" s="234"/>
      <c r="P13" s="234" t="s">
        <v>479</v>
      </c>
      <c r="Q13" s="234"/>
      <c r="R13" s="234"/>
      <c r="S13" s="195" t="s">
        <v>479</v>
      </c>
      <c r="T13" s="234"/>
      <c r="U13" s="234"/>
      <c r="V13" s="195" t="s">
        <v>474</v>
      </c>
      <c r="W13" s="195" t="s">
        <v>474</v>
      </c>
      <c r="X13" s="195" t="s">
        <v>479</v>
      </c>
      <c r="Y13" s="195" t="s">
        <v>474</v>
      </c>
      <c r="Z13" s="195" t="s">
        <v>474</v>
      </c>
      <c r="AA13" s="263" t="s">
        <v>474</v>
      </c>
      <c r="AB13" s="269">
        <v>1.35</v>
      </c>
      <c r="AC13" s="183" t="str">
        <f>IF(ISBLANK(AB13),"",IF(AB13&gt;=2.03,"KSM",IF(AB13&gt;=1.9,"I A",IF(AB13&gt;=1.75,"II A",IF(AB13&gt;=1.6,"III A",IF(AB13&gt;=1.47,"I JA",IF(AB13&gt;=1.35,"II JA",IF(AB13&gt;=1.25,"III JA"))))))))</f>
        <v>II JA</v>
      </c>
    </row>
    <row r="14" spans="1:29" ht="13.5" thickBot="1">
      <c r="A14" s="406"/>
      <c r="B14" s="33"/>
      <c r="C14" s="34"/>
      <c r="D14" s="150"/>
      <c r="E14" s="254"/>
      <c r="F14" s="254"/>
      <c r="G14" s="19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195"/>
      <c r="T14" s="234"/>
      <c r="U14" s="234"/>
      <c r="V14" s="195"/>
      <c r="W14" s="195"/>
      <c r="X14" s="195"/>
      <c r="Y14" s="196"/>
      <c r="Z14" s="196"/>
      <c r="AA14" s="263"/>
      <c r="AB14" s="155"/>
      <c r="AC14" s="155"/>
    </row>
    <row r="15" spans="1:29" ht="13.5" thickBot="1">
      <c r="A15" s="183">
        <v>5</v>
      </c>
      <c r="B15" s="33" t="s">
        <v>405</v>
      </c>
      <c r="C15" s="34" t="s">
        <v>406</v>
      </c>
      <c r="D15" s="35" t="s">
        <v>407</v>
      </c>
      <c r="E15" s="254" t="s">
        <v>395</v>
      </c>
      <c r="F15" s="254" t="s">
        <v>408</v>
      </c>
      <c r="G15" s="194"/>
      <c r="H15" s="234"/>
      <c r="I15" s="234"/>
      <c r="J15" s="234"/>
      <c r="K15" s="234"/>
      <c r="L15" s="234"/>
      <c r="M15" s="234" t="s">
        <v>479</v>
      </c>
      <c r="N15" s="234"/>
      <c r="O15" s="234"/>
      <c r="P15" s="234" t="s">
        <v>479</v>
      </c>
      <c r="Q15" s="234"/>
      <c r="R15" s="234"/>
      <c r="S15" s="195" t="s">
        <v>479</v>
      </c>
      <c r="T15" s="234"/>
      <c r="U15" s="234"/>
      <c r="V15" s="195" t="s">
        <v>474</v>
      </c>
      <c r="W15" s="195" t="s">
        <v>474</v>
      </c>
      <c r="X15" s="195" t="s">
        <v>474</v>
      </c>
      <c r="Y15" s="195"/>
      <c r="Z15" s="195"/>
      <c r="AA15" s="263"/>
      <c r="AB15" s="407">
        <v>1.3</v>
      </c>
      <c r="AC15" s="183" t="str">
        <f>IF(ISBLANK(AB15),"",IF(AB15&gt;=2.03,"KSM",IF(AB15&gt;=1.9,"I A",IF(AB15&gt;=1.75,"II A",IF(AB15&gt;=1.6,"III A",IF(AB15&gt;=1.47,"I JA",IF(AB15&gt;=1.35,"II JA",IF(AB15&gt;=1.25,"III JA"))))))))</f>
        <v>III JA</v>
      </c>
    </row>
    <row r="16" spans="1:29" ht="13.5" thickBot="1">
      <c r="A16" s="183"/>
      <c r="B16" s="33"/>
      <c r="C16" s="34"/>
      <c r="D16" s="150"/>
      <c r="E16" s="254"/>
      <c r="F16" s="254"/>
      <c r="G16" s="19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195"/>
      <c r="T16" s="234"/>
      <c r="U16" s="234"/>
      <c r="V16" s="195"/>
      <c r="W16" s="195"/>
      <c r="X16" s="195"/>
      <c r="Y16" s="196"/>
      <c r="Z16" s="196"/>
      <c r="AA16" s="263"/>
      <c r="AB16" s="238"/>
      <c r="AC16" s="71"/>
    </row>
    <row r="17" spans="1:29" ht="13.5" thickBot="1">
      <c r="A17" s="70" t="s">
        <v>52</v>
      </c>
      <c r="B17" s="33" t="s">
        <v>162</v>
      </c>
      <c r="C17" s="34" t="s">
        <v>345</v>
      </c>
      <c r="D17" s="35" t="s">
        <v>346</v>
      </c>
      <c r="E17" s="254" t="s">
        <v>7</v>
      </c>
      <c r="F17" s="254" t="s">
        <v>341</v>
      </c>
      <c r="G17" s="194"/>
      <c r="H17" s="234"/>
      <c r="I17" s="234"/>
      <c r="J17" s="234"/>
      <c r="K17" s="234"/>
      <c r="L17" s="234"/>
      <c r="M17" s="234" t="s">
        <v>479</v>
      </c>
      <c r="N17" s="234"/>
      <c r="O17" s="234"/>
      <c r="P17" s="234" t="s">
        <v>479</v>
      </c>
      <c r="Q17" s="234"/>
      <c r="R17" s="234"/>
      <c r="S17" s="199" t="s">
        <v>474</v>
      </c>
      <c r="T17" s="199" t="s">
        <v>474</v>
      </c>
      <c r="U17" s="199" t="s">
        <v>474</v>
      </c>
      <c r="V17" s="234"/>
      <c r="W17" s="234"/>
      <c r="X17" s="234"/>
      <c r="Y17" s="195"/>
      <c r="Z17" s="195"/>
      <c r="AA17" s="263"/>
      <c r="AB17" s="238">
        <v>1.25</v>
      </c>
      <c r="AC17" s="183" t="str">
        <f>IF(ISBLANK(AB17),"",IF(AB17&gt;=2.03,"KSM",IF(AB17&gt;=1.9,"I A",IF(AB17&gt;=1.75,"II A",IF(AB17&gt;=1.6,"III A",IF(AB17&gt;=1.47,"I JA",IF(AB17&gt;=1.35,"II JA",IF(AB17&gt;=1.25,"III JA"))))))))</f>
        <v>III JA</v>
      </c>
    </row>
    <row r="18" spans="1:29" ht="13.5" thickBot="1">
      <c r="A18" s="70"/>
      <c r="B18" s="33"/>
      <c r="C18" s="34"/>
      <c r="D18" s="143"/>
      <c r="E18" s="254"/>
      <c r="F18" s="254"/>
      <c r="G18" s="19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199"/>
      <c r="T18" s="199"/>
      <c r="U18" s="199"/>
      <c r="V18" s="234"/>
      <c r="W18" s="234"/>
      <c r="X18" s="234"/>
      <c r="Y18" s="195"/>
      <c r="Z18" s="195"/>
      <c r="AA18" s="263"/>
      <c r="AB18" s="238"/>
      <c r="AC18" s="71"/>
    </row>
  </sheetData>
  <sheetProtection/>
  <mergeCells count="7">
    <mergeCell ref="S6:U6"/>
    <mergeCell ref="V6:X6"/>
    <mergeCell ref="Y6:AA6"/>
    <mergeCell ref="G6:I6"/>
    <mergeCell ref="J6:L6"/>
    <mergeCell ref="M6:O6"/>
    <mergeCell ref="P6:R6"/>
  </mergeCells>
  <printOptions/>
  <pageMargins left="0" right="0" top="0.3937007874015748" bottom="0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7"/>
  </sheetPr>
  <dimension ref="A1:P12"/>
  <sheetViews>
    <sheetView showZeros="0" zoomScalePageLayoutView="0" workbookViewId="0" topLeftCell="A1">
      <selection activeCell="E25" sqref="E25"/>
    </sheetView>
  </sheetViews>
  <sheetFormatPr defaultColWidth="9.140625" defaultRowHeight="12.75"/>
  <cols>
    <col min="1" max="1" width="5.8515625" style="0" customWidth="1"/>
    <col min="2" max="2" width="10.7109375" style="0" bestFit="1" customWidth="1"/>
    <col min="3" max="3" width="15.140625" style="0" bestFit="1" customWidth="1"/>
    <col min="4" max="4" width="9.421875" style="0" customWidth="1"/>
    <col min="5" max="5" width="11.00390625" style="0" bestFit="1" customWidth="1"/>
    <col min="6" max="6" width="10.7109375" style="0" bestFit="1" customWidth="1"/>
    <col min="7" max="12" width="7.7109375" style="0" customWidth="1"/>
    <col min="13" max="13" width="10.7109375" style="0" bestFit="1" customWidth="1"/>
    <col min="14" max="14" width="7.7109375" style="0" customWidth="1"/>
  </cols>
  <sheetData>
    <row r="1" spans="1:14" ht="12.75">
      <c r="A1" s="46" t="s">
        <v>16</v>
      </c>
      <c r="B1" s="46"/>
      <c r="C1" s="46"/>
      <c r="D1" s="47"/>
      <c r="E1" s="41"/>
      <c r="F1" s="48"/>
      <c r="G1" s="54"/>
      <c r="H1" s="66" t="s">
        <v>199</v>
      </c>
      <c r="I1" s="98"/>
      <c r="J1" s="98"/>
      <c r="K1" s="98"/>
      <c r="L1" s="98"/>
      <c r="M1" s="98"/>
      <c r="N1" s="98"/>
    </row>
    <row r="2" spans="1:14" ht="12.75">
      <c r="A2" s="46" t="s">
        <v>17</v>
      </c>
      <c r="B2" s="46"/>
      <c r="C2" s="46"/>
      <c r="D2" s="47"/>
      <c r="E2" s="41"/>
      <c r="F2" s="48"/>
      <c r="G2" s="54"/>
      <c r="H2" s="67" t="s">
        <v>12</v>
      </c>
      <c r="I2" s="98"/>
      <c r="J2" s="98"/>
      <c r="K2" s="98"/>
      <c r="L2" s="98"/>
      <c r="M2" s="98"/>
      <c r="N2" s="98"/>
    </row>
    <row r="3" spans="1:14" ht="12.75">
      <c r="A3" s="46"/>
      <c r="B3" s="46"/>
      <c r="C3" s="46"/>
      <c r="D3" s="47"/>
      <c r="E3" s="41"/>
      <c r="F3" s="48"/>
      <c r="G3" s="54"/>
      <c r="H3" s="67"/>
      <c r="I3" s="98"/>
      <c r="J3" s="98"/>
      <c r="K3" s="98"/>
      <c r="L3" s="98"/>
      <c r="M3" s="98"/>
      <c r="N3" s="98"/>
    </row>
    <row r="4" spans="1:14" ht="16.5" thickBot="1">
      <c r="A4" s="156" t="s">
        <v>99</v>
      </c>
      <c r="B4" s="77"/>
      <c r="C4" s="79"/>
      <c r="D4" s="80"/>
      <c r="E4" s="156" t="s">
        <v>77</v>
      </c>
      <c r="F4" s="81"/>
      <c r="G4" s="79"/>
      <c r="H4" s="82"/>
      <c r="I4" s="98"/>
      <c r="J4" s="98"/>
      <c r="K4" s="98"/>
      <c r="L4" s="98"/>
      <c r="M4" s="99"/>
      <c r="N4" s="82"/>
    </row>
    <row r="5" spans="1:14" ht="13.5" thickBot="1">
      <c r="A5" s="80"/>
      <c r="B5" s="77"/>
      <c r="C5" s="78"/>
      <c r="D5" s="79"/>
      <c r="E5" s="80"/>
      <c r="F5" s="100"/>
      <c r="G5" s="101"/>
      <c r="H5" s="102"/>
      <c r="I5" s="102" t="s">
        <v>60</v>
      </c>
      <c r="J5" s="102"/>
      <c r="K5" s="102"/>
      <c r="L5" s="103"/>
      <c r="M5" s="99"/>
      <c r="N5" s="99"/>
    </row>
    <row r="6" spans="1:14" ht="15" thickBot="1">
      <c r="A6" s="104" t="s">
        <v>0</v>
      </c>
      <c r="B6" s="105" t="s">
        <v>1</v>
      </c>
      <c r="C6" s="106" t="s">
        <v>2</v>
      </c>
      <c r="D6" s="107" t="s">
        <v>61</v>
      </c>
      <c r="E6" s="104" t="s">
        <v>4</v>
      </c>
      <c r="F6" s="108" t="s">
        <v>62</v>
      </c>
      <c r="G6" s="109" t="s">
        <v>57</v>
      </c>
      <c r="H6" s="109" t="s">
        <v>56</v>
      </c>
      <c r="I6" s="262" t="s">
        <v>55</v>
      </c>
      <c r="J6" s="109" t="s">
        <v>54</v>
      </c>
      <c r="K6" s="109" t="s">
        <v>53</v>
      </c>
      <c r="L6" s="109" t="s">
        <v>52</v>
      </c>
      <c r="M6" s="110" t="s">
        <v>5</v>
      </c>
      <c r="N6" s="408" t="s">
        <v>18</v>
      </c>
    </row>
    <row r="7" spans="1:14" ht="15">
      <c r="A7" s="138" t="s">
        <v>57</v>
      </c>
      <c r="B7" s="33" t="s">
        <v>362</v>
      </c>
      <c r="C7" s="34" t="s">
        <v>363</v>
      </c>
      <c r="D7" s="35" t="s">
        <v>364</v>
      </c>
      <c r="E7" s="45" t="s">
        <v>140</v>
      </c>
      <c r="F7" s="45" t="s">
        <v>158</v>
      </c>
      <c r="G7" s="32">
        <v>11.1</v>
      </c>
      <c r="H7" s="32">
        <v>12.7</v>
      </c>
      <c r="I7" s="32" t="s">
        <v>474</v>
      </c>
      <c r="J7" s="32" t="s">
        <v>474</v>
      </c>
      <c r="K7" s="32">
        <v>12.92</v>
      </c>
      <c r="L7" s="32" t="s">
        <v>474</v>
      </c>
      <c r="M7" s="112">
        <f aca="true" t="shared" si="0" ref="M7:M12">MAX(G7:L7)</f>
        <v>12.92</v>
      </c>
      <c r="N7" s="183" t="str">
        <f aca="true" t="shared" si="1" ref="N7:N12">IF(ISBLANK(M7),"",IF(M7&lt;9.5,"",IF(M7&gt;=14.3,"III A",IF(M7&gt;=12.2,"I JA",IF(M7&gt;=10.5,"II JA",IF(M7&gt;=9.5,"III JA"))))))</f>
        <v>I JA</v>
      </c>
    </row>
    <row r="8" spans="1:14" ht="15">
      <c r="A8" s="138" t="s">
        <v>56</v>
      </c>
      <c r="B8" s="33" t="s">
        <v>19</v>
      </c>
      <c r="C8" s="34" t="s">
        <v>380</v>
      </c>
      <c r="D8" s="308">
        <v>36019</v>
      </c>
      <c r="E8" s="309" t="s">
        <v>375</v>
      </c>
      <c r="F8" s="142" t="s">
        <v>153</v>
      </c>
      <c r="G8" s="32">
        <v>8.62</v>
      </c>
      <c r="H8" s="32">
        <v>8.53</v>
      </c>
      <c r="I8" s="32">
        <v>8.35</v>
      </c>
      <c r="J8" s="32">
        <v>8.22</v>
      </c>
      <c r="K8" s="32">
        <v>8.86</v>
      </c>
      <c r="L8" s="32" t="s">
        <v>474</v>
      </c>
      <c r="M8" s="112">
        <f t="shared" si="0"/>
        <v>8.86</v>
      </c>
      <c r="N8" s="183">
        <f t="shared" si="1"/>
      </c>
    </row>
    <row r="9" spans="1:14" ht="15">
      <c r="A9" s="138" t="s">
        <v>55</v>
      </c>
      <c r="B9" s="33" t="s">
        <v>313</v>
      </c>
      <c r="C9" s="34" t="s">
        <v>314</v>
      </c>
      <c r="D9" s="255">
        <v>35941</v>
      </c>
      <c r="E9" s="45" t="s">
        <v>309</v>
      </c>
      <c r="F9" s="304" t="s">
        <v>310</v>
      </c>
      <c r="G9" s="32">
        <v>6.9</v>
      </c>
      <c r="H9" s="32">
        <v>7.78</v>
      </c>
      <c r="I9" s="32">
        <v>8.11</v>
      </c>
      <c r="J9" s="32">
        <v>7.45</v>
      </c>
      <c r="K9" s="32">
        <v>8.49</v>
      </c>
      <c r="L9" s="32">
        <v>8.49</v>
      </c>
      <c r="M9" s="112">
        <f t="shared" si="0"/>
        <v>8.49</v>
      </c>
      <c r="N9" s="183">
        <f t="shared" si="1"/>
      </c>
    </row>
    <row r="10" spans="1:14" ht="15">
      <c r="A10" s="138" t="s">
        <v>54</v>
      </c>
      <c r="B10" s="33" t="s">
        <v>486</v>
      </c>
      <c r="C10" s="34" t="s">
        <v>315</v>
      </c>
      <c r="D10" s="255" t="s">
        <v>316</v>
      </c>
      <c r="E10" s="45" t="s">
        <v>309</v>
      </c>
      <c r="F10" s="304" t="s">
        <v>310</v>
      </c>
      <c r="G10" s="32">
        <v>8.11</v>
      </c>
      <c r="H10" s="32">
        <v>8.44</v>
      </c>
      <c r="I10" s="32">
        <v>8.44</v>
      </c>
      <c r="J10" s="32">
        <v>7.84</v>
      </c>
      <c r="K10" s="32">
        <v>8.07</v>
      </c>
      <c r="L10" s="32">
        <v>6.65</v>
      </c>
      <c r="M10" s="112">
        <f t="shared" si="0"/>
        <v>8.44</v>
      </c>
      <c r="N10" s="183">
        <f t="shared" si="1"/>
      </c>
    </row>
    <row r="11" spans="1:16" ht="15">
      <c r="A11" s="138" t="s">
        <v>53</v>
      </c>
      <c r="B11" s="33" t="s">
        <v>350</v>
      </c>
      <c r="C11" s="34" t="s">
        <v>351</v>
      </c>
      <c r="D11" s="35" t="s">
        <v>352</v>
      </c>
      <c r="E11" s="45" t="s">
        <v>7</v>
      </c>
      <c r="F11" s="45" t="s">
        <v>341</v>
      </c>
      <c r="G11" s="32">
        <v>7.47</v>
      </c>
      <c r="H11" s="32">
        <v>8.34</v>
      </c>
      <c r="I11" s="32" t="s">
        <v>474</v>
      </c>
      <c r="J11" s="32" t="s">
        <v>487</v>
      </c>
      <c r="K11" s="32">
        <v>8.2</v>
      </c>
      <c r="L11" s="32">
        <v>8.02</v>
      </c>
      <c r="M11" s="112">
        <f t="shared" si="0"/>
        <v>8.34</v>
      </c>
      <c r="N11" s="183">
        <f t="shared" si="1"/>
      </c>
      <c r="O11" s="139"/>
      <c r="P11" s="139"/>
    </row>
    <row r="12" spans="1:16" ht="15">
      <c r="A12" s="138" t="s">
        <v>52</v>
      </c>
      <c r="B12" s="33" t="s">
        <v>8</v>
      </c>
      <c r="C12" s="34" t="s">
        <v>400</v>
      </c>
      <c r="D12" s="268">
        <v>35905</v>
      </c>
      <c r="E12" s="254" t="s">
        <v>395</v>
      </c>
      <c r="F12" s="254" t="s">
        <v>396</v>
      </c>
      <c r="G12" s="32" t="s">
        <v>474</v>
      </c>
      <c r="H12" s="32" t="s">
        <v>474</v>
      </c>
      <c r="I12" s="32" t="s">
        <v>474</v>
      </c>
      <c r="J12" s="32" t="s">
        <v>474</v>
      </c>
      <c r="K12" s="32" t="s">
        <v>474</v>
      </c>
      <c r="L12" s="32" t="s">
        <v>474</v>
      </c>
      <c r="M12" s="266">
        <f t="shared" si="0"/>
        <v>0</v>
      </c>
      <c r="N12" s="183">
        <f t="shared" si="1"/>
      </c>
      <c r="O12" s="139"/>
      <c r="P12" s="13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7"/>
  </sheetPr>
  <dimension ref="A1:N23"/>
  <sheetViews>
    <sheetView showZeros="0" zoomScalePageLayoutView="0" workbookViewId="0" topLeftCell="A1">
      <selection activeCell="J29" sqref="J29"/>
    </sheetView>
  </sheetViews>
  <sheetFormatPr defaultColWidth="9.140625" defaultRowHeight="12.75"/>
  <cols>
    <col min="1" max="1" width="6.421875" style="0" customWidth="1"/>
    <col min="2" max="2" width="10.28125" style="0" customWidth="1"/>
    <col min="3" max="3" width="15.28125" style="0" bestFit="1" customWidth="1"/>
    <col min="4" max="4" width="10.00390625" style="0" customWidth="1"/>
    <col min="5" max="5" width="11.00390625" style="0" bestFit="1" customWidth="1"/>
    <col min="6" max="6" width="13.421875" style="0" bestFit="1" customWidth="1"/>
    <col min="13" max="13" width="10.7109375" style="0" bestFit="1" customWidth="1"/>
  </cols>
  <sheetData>
    <row r="1" spans="1:8" ht="12.75">
      <c r="A1" s="46" t="s">
        <v>16</v>
      </c>
      <c r="B1" s="46"/>
      <c r="C1" s="46"/>
      <c r="D1" s="47"/>
      <c r="E1" s="41"/>
      <c r="F1" s="136"/>
      <c r="G1" s="54"/>
      <c r="H1" s="66" t="s">
        <v>199</v>
      </c>
    </row>
    <row r="2" spans="1:8" ht="12.75">
      <c r="A2" s="46" t="s">
        <v>17</v>
      </c>
      <c r="B2" s="46"/>
      <c r="C2" s="46"/>
      <c r="D2" s="47"/>
      <c r="E2" s="41"/>
      <c r="F2" s="136"/>
      <c r="G2" s="54"/>
      <c r="H2" s="67" t="s">
        <v>12</v>
      </c>
    </row>
    <row r="3" spans="1:8" ht="12.75">
      <c r="A3" s="49"/>
      <c r="B3" s="49"/>
      <c r="C3" s="46"/>
      <c r="D3" s="47"/>
      <c r="E3" s="41"/>
      <c r="F3" s="137"/>
      <c r="G3" s="55"/>
      <c r="H3" s="49"/>
    </row>
    <row r="4" spans="1:8" ht="16.5" thickBot="1">
      <c r="A4" s="39"/>
      <c r="B4" s="11" t="s">
        <v>37</v>
      </c>
      <c r="C4" s="1"/>
      <c r="D4" s="2"/>
      <c r="E4" s="3"/>
      <c r="F4" s="166"/>
      <c r="G4" s="68" t="s">
        <v>118</v>
      </c>
      <c r="H4" s="39"/>
    </row>
    <row r="5" spans="1:13" ht="13.5" thickBot="1">
      <c r="A5" s="80"/>
      <c r="B5" s="77"/>
      <c r="C5" s="78"/>
      <c r="D5" s="79"/>
      <c r="E5" s="80"/>
      <c r="F5" s="100"/>
      <c r="G5" s="101"/>
      <c r="H5" s="102"/>
      <c r="I5" s="102" t="s">
        <v>60</v>
      </c>
      <c r="J5" s="102"/>
      <c r="K5" s="102"/>
      <c r="L5" s="103"/>
      <c r="M5" s="99"/>
    </row>
    <row r="6" spans="1:13" ht="15" thickBot="1">
      <c r="A6" s="104" t="s">
        <v>0</v>
      </c>
      <c r="B6" s="105" t="s">
        <v>1</v>
      </c>
      <c r="C6" s="106" t="s">
        <v>2</v>
      </c>
      <c r="D6" s="107" t="s">
        <v>61</v>
      </c>
      <c r="E6" s="104" t="s">
        <v>4</v>
      </c>
      <c r="F6" s="108" t="s">
        <v>62</v>
      </c>
      <c r="G6" s="109" t="s">
        <v>57</v>
      </c>
      <c r="H6" s="109" t="s">
        <v>56</v>
      </c>
      <c r="I6" s="262" t="s">
        <v>55</v>
      </c>
      <c r="J6" s="109" t="s">
        <v>54</v>
      </c>
      <c r="K6" s="109" t="s">
        <v>53</v>
      </c>
      <c r="L6" s="109" t="s">
        <v>52</v>
      </c>
      <c r="M6" s="109" t="s">
        <v>5</v>
      </c>
    </row>
    <row r="7" spans="1:13" ht="15">
      <c r="A7" s="111" t="s">
        <v>57</v>
      </c>
      <c r="B7" s="33" t="s">
        <v>8</v>
      </c>
      <c r="C7" s="301" t="s">
        <v>156</v>
      </c>
      <c r="D7" s="308">
        <v>35928</v>
      </c>
      <c r="E7" s="309" t="s">
        <v>375</v>
      </c>
      <c r="F7" s="142" t="s">
        <v>157</v>
      </c>
      <c r="G7" s="409">
        <v>56.2</v>
      </c>
      <c r="H7" s="409">
        <v>62.4</v>
      </c>
      <c r="I7" s="409">
        <v>59.94</v>
      </c>
      <c r="J7" s="409">
        <v>57.65</v>
      </c>
      <c r="K7" s="409">
        <v>60.62</v>
      </c>
      <c r="L7" s="409" t="s">
        <v>474</v>
      </c>
      <c r="M7" s="267">
        <f aca="true" t="shared" si="0" ref="M7:M20">MAX(G7:L7)</f>
        <v>62.4</v>
      </c>
    </row>
    <row r="8" spans="1:13" ht="15">
      <c r="A8" s="111" t="s">
        <v>56</v>
      </c>
      <c r="B8" s="33" t="s">
        <v>342</v>
      </c>
      <c r="C8" s="301" t="s">
        <v>343</v>
      </c>
      <c r="D8" s="35" t="s">
        <v>344</v>
      </c>
      <c r="E8" s="45" t="s">
        <v>7</v>
      </c>
      <c r="F8" s="45" t="s">
        <v>341</v>
      </c>
      <c r="G8" s="409">
        <v>50.3</v>
      </c>
      <c r="H8" s="409">
        <v>45.2</v>
      </c>
      <c r="I8" s="409" t="s">
        <v>474</v>
      </c>
      <c r="J8" s="409" t="s">
        <v>474</v>
      </c>
      <c r="K8" s="409" t="s">
        <v>474</v>
      </c>
      <c r="L8" s="409">
        <v>54.75</v>
      </c>
      <c r="M8" s="267">
        <f t="shared" si="0"/>
        <v>54.75</v>
      </c>
    </row>
    <row r="9" spans="1:13" ht="15">
      <c r="A9" s="111" t="s">
        <v>55</v>
      </c>
      <c r="B9" s="33" t="s">
        <v>412</v>
      </c>
      <c r="C9" s="301" t="s">
        <v>413</v>
      </c>
      <c r="D9" s="268">
        <v>35958</v>
      </c>
      <c r="E9" s="45" t="s">
        <v>395</v>
      </c>
      <c r="F9" s="36" t="s">
        <v>408</v>
      </c>
      <c r="G9" s="409" t="s">
        <v>474</v>
      </c>
      <c r="H9" s="409">
        <v>50.25</v>
      </c>
      <c r="I9" s="409">
        <v>49</v>
      </c>
      <c r="J9" s="409">
        <v>47.4</v>
      </c>
      <c r="K9" s="409" t="s">
        <v>474</v>
      </c>
      <c r="L9" s="409">
        <v>53.5</v>
      </c>
      <c r="M9" s="267">
        <f t="shared" si="0"/>
        <v>53.5</v>
      </c>
    </row>
    <row r="10" spans="1:13" ht="15">
      <c r="A10" s="111" t="s">
        <v>54</v>
      </c>
      <c r="B10" s="33" t="s">
        <v>297</v>
      </c>
      <c r="C10" s="301" t="s">
        <v>298</v>
      </c>
      <c r="D10" s="35" t="s">
        <v>299</v>
      </c>
      <c r="E10" s="45" t="s">
        <v>24</v>
      </c>
      <c r="F10" s="36" t="s">
        <v>300</v>
      </c>
      <c r="G10" s="409">
        <v>52.1</v>
      </c>
      <c r="H10" s="409">
        <v>47.3</v>
      </c>
      <c r="I10" s="409">
        <v>50.2</v>
      </c>
      <c r="J10" s="409">
        <v>50.65</v>
      </c>
      <c r="K10" s="409">
        <v>48.7</v>
      </c>
      <c r="L10" s="409">
        <v>53.4</v>
      </c>
      <c r="M10" s="267">
        <f t="shared" si="0"/>
        <v>53.4</v>
      </c>
    </row>
    <row r="11" spans="1:13" ht="15">
      <c r="A11" s="111" t="s">
        <v>53</v>
      </c>
      <c r="B11" s="33" t="s">
        <v>202</v>
      </c>
      <c r="C11" s="301" t="s">
        <v>203</v>
      </c>
      <c r="D11" s="303">
        <v>35864</v>
      </c>
      <c r="E11" s="45" t="s">
        <v>103</v>
      </c>
      <c r="F11" s="36" t="s">
        <v>104</v>
      </c>
      <c r="G11" s="409">
        <v>52.16</v>
      </c>
      <c r="H11" s="409">
        <v>48.75</v>
      </c>
      <c r="I11" s="409">
        <v>49.37</v>
      </c>
      <c r="J11" s="409">
        <v>50.7</v>
      </c>
      <c r="K11" s="409">
        <v>52.5</v>
      </c>
      <c r="L11" s="409" t="s">
        <v>474</v>
      </c>
      <c r="M11" s="267">
        <f t="shared" si="0"/>
        <v>52.5</v>
      </c>
    </row>
    <row r="12" spans="1:13" ht="15">
      <c r="A12" s="111" t="s">
        <v>52</v>
      </c>
      <c r="B12" s="33" t="s">
        <v>350</v>
      </c>
      <c r="C12" s="301" t="s">
        <v>351</v>
      </c>
      <c r="D12" s="35" t="s">
        <v>352</v>
      </c>
      <c r="E12" s="45" t="s">
        <v>7</v>
      </c>
      <c r="F12" s="45" t="s">
        <v>341</v>
      </c>
      <c r="G12" s="409">
        <v>52.5</v>
      </c>
      <c r="H12" s="409" t="s">
        <v>474</v>
      </c>
      <c r="I12" s="409">
        <v>44.8</v>
      </c>
      <c r="J12" s="409">
        <v>46.4</v>
      </c>
      <c r="K12" s="409">
        <v>52.4</v>
      </c>
      <c r="L12" s="409">
        <v>50.25</v>
      </c>
      <c r="M12" s="267">
        <f t="shared" si="0"/>
        <v>52.5</v>
      </c>
    </row>
    <row r="13" spans="1:13" ht="15">
      <c r="A13" s="111" t="s">
        <v>51</v>
      </c>
      <c r="B13" s="33" t="s">
        <v>8</v>
      </c>
      <c r="C13" s="301" t="s">
        <v>400</v>
      </c>
      <c r="D13" s="268">
        <v>35905</v>
      </c>
      <c r="E13" s="45" t="s">
        <v>395</v>
      </c>
      <c r="F13" s="254" t="s">
        <v>396</v>
      </c>
      <c r="G13" s="409">
        <v>47.73</v>
      </c>
      <c r="H13" s="409">
        <v>51.4</v>
      </c>
      <c r="I13" s="409">
        <v>51</v>
      </c>
      <c r="J13" s="409">
        <v>48.2</v>
      </c>
      <c r="K13" s="409" t="s">
        <v>474</v>
      </c>
      <c r="L13" s="409" t="s">
        <v>474</v>
      </c>
      <c r="M13" s="267">
        <f t="shared" si="0"/>
        <v>51.4</v>
      </c>
    </row>
    <row r="14" spans="1:13" ht="15">
      <c r="A14" s="111" t="s">
        <v>50</v>
      </c>
      <c r="B14" s="33" t="s">
        <v>120</v>
      </c>
      <c r="C14" s="301" t="s">
        <v>382</v>
      </c>
      <c r="D14" s="308">
        <v>35928</v>
      </c>
      <c r="E14" s="45" t="s">
        <v>375</v>
      </c>
      <c r="F14" s="142" t="s">
        <v>153</v>
      </c>
      <c r="G14" s="409">
        <v>45.96</v>
      </c>
      <c r="H14" s="409">
        <v>46.4</v>
      </c>
      <c r="I14" s="409">
        <v>45.25</v>
      </c>
      <c r="J14" s="409" t="s">
        <v>474</v>
      </c>
      <c r="K14" s="409" t="s">
        <v>474</v>
      </c>
      <c r="L14" s="409" t="s">
        <v>474</v>
      </c>
      <c r="M14" s="267">
        <f t="shared" si="0"/>
        <v>46.4</v>
      </c>
    </row>
    <row r="15" spans="1:13" ht="15">
      <c r="A15" s="111" t="s">
        <v>49</v>
      </c>
      <c r="B15" s="33" t="s">
        <v>93</v>
      </c>
      <c r="C15" s="301" t="s">
        <v>411</v>
      </c>
      <c r="D15" s="255">
        <v>36096</v>
      </c>
      <c r="E15" s="45" t="s">
        <v>395</v>
      </c>
      <c r="F15" s="36" t="s">
        <v>408</v>
      </c>
      <c r="G15" s="409">
        <v>43.85</v>
      </c>
      <c r="H15" s="409">
        <v>41</v>
      </c>
      <c r="I15" s="409" t="s">
        <v>474</v>
      </c>
      <c r="J15" s="409" t="s">
        <v>474</v>
      </c>
      <c r="K15" s="409" t="s">
        <v>474</v>
      </c>
      <c r="L15" s="409" t="s">
        <v>474</v>
      </c>
      <c r="M15" s="269">
        <f t="shared" si="0"/>
        <v>43.85</v>
      </c>
    </row>
    <row r="16" spans="1:13" ht="15">
      <c r="A16" s="111" t="s">
        <v>66</v>
      </c>
      <c r="B16" s="33" t="s">
        <v>9</v>
      </c>
      <c r="C16" s="301" t="s">
        <v>134</v>
      </c>
      <c r="D16" s="303" t="s">
        <v>135</v>
      </c>
      <c r="E16" s="45" t="s">
        <v>235</v>
      </c>
      <c r="F16" s="36" t="s">
        <v>136</v>
      </c>
      <c r="G16" s="409">
        <v>39.1</v>
      </c>
      <c r="H16" s="409">
        <v>43.8</v>
      </c>
      <c r="I16" s="409">
        <v>39.15</v>
      </c>
      <c r="J16" s="409"/>
      <c r="K16" s="409"/>
      <c r="L16" s="409"/>
      <c r="M16" s="267">
        <f t="shared" si="0"/>
        <v>43.8</v>
      </c>
    </row>
    <row r="17" spans="1:13" ht="15">
      <c r="A17" s="111" t="s">
        <v>48</v>
      </c>
      <c r="B17" s="33" t="s">
        <v>208</v>
      </c>
      <c r="C17" s="301" t="s">
        <v>209</v>
      </c>
      <c r="D17" s="303">
        <v>36964</v>
      </c>
      <c r="E17" s="45" t="s">
        <v>103</v>
      </c>
      <c r="F17" s="36" t="s">
        <v>104</v>
      </c>
      <c r="G17" s="409">
        <v>38.54</v>
      </c>
      <c r="H17" s="409" t="s">
        <v>474</v>
      </c>
      <c r="I17" s="409">
        <v>37.14</v>
      </c>
      <c r="J17" s="409"/>
      <c r="K17" s="409"/>
      <c r="L17" s="409"/>
      <c r="M17" s="267">
        <f t="shared" si="0"/>
        <v>38.54</v>
      </c>
    </row>
    <row r="18" spans="1:13" ht="15">
      <c r="A18" s="111" t="s">
        <v>67</v>
      </c>
      <c r="B18" s="33" t="s">
        <v>391</v>
      </c>
      <c r="C18" s="301" t="s">
        <v>392</v>
      </c>
      <c r="D18" s="268">
        <v>36568</v>
      </c>
      <c r="E18" s="45" t="s">
        <v>178</v>
      </c>
      <c r="F18" s="254" t="s">
        <v>191</v>
      </c>
      <c r="G18" s="409">
        <v>30.93</v>
      </c>
      <c r="H18" s="409">
        <v>33.84</v>
      </c>
      <c r="I18" s="409">
        <v>36.6</v>
      </c>
      <c r="J18" s="409" t="s">
        <v>474</v>
      </c>
      <c r="K18" s="409" t="s">
        <v>474</v>
      </c>
      <c r="L18" s="409" t="s">
        <v>474</v>
      </c>
      <c r="M18" s="267">
        <f t="shared" si="0"/>
        <v>36.6</v>
      </c>
    </row>
    <row r="19" spans="1:13" ht="15">
      <c r="A19" s="111" t="s">
        <v>81</v>
      </c>
      <c r="B19" s="33" t="s">
        <v>272</v>
      </c>
      <c r="C19" s="301" t="s">
        <v>389</v>
      </c>
      <c r="D19" s="268">
        <v>35959</v>
      </c>
      <c r="E19" s="45" t="s">
        <v>178</v>
      </c>
      <c r="F19" s="254" t="s">
        <v>265</v>
      </c>
      <c r="G19" s="409">
        <v>31.2</v>
      </c>
      <c r="H19" s="409">
        <v>33.1</v>
      </c>
      <c r="I19" s="409">
        <v>35.2</v>
      </c>
      <c r="J19" s="409" t="s">
        <v>474</v>
      </c>
      <c r="K19" s="409" t="s">
        <v>474</v>
      </c>
      <c r="L19" s="409" t="s">
        <v>474</v>
      </c>
      <c r="M19" s="267">
        <f t="shared" si="0"/>
        <v>35.2</v>
      </c>
    </row>
    <row r="20" spans="1:13" ht="15">
      <c r="A20" s="111" t="s">
        <v>82</v>
      </c>
      <c r="B20" s="33" t="s">
        <v>269</v>
      </c>
      <c r="C20" s="301" t="s">
        <v>390</v>
      </c>
      <c r="D20" s="268">
        <v>37121</v>
      </c>
      <c r="E20" s="45" t="s">
        <v>178</v>
      </c>
      <c r="F20" s="254" t="s">
        <v>265</v>
      </c>
      <c r="G20" s="409">
        <v>30.75</v>
      </c>
      <c r="H20" s="409">
        <v>32.4</v>
      </c>
      <c r="I20" s="409" t="s">
        <v>474</v>
      </c>
      <c r="J20" s="409" t="s">
        <v>474</v>
      </c>
      <c r="K20" s="409" t="s">
        <v>474</v>
      </c>
      <c r="L20" s="409" t="s">
        <v>474</v>
      </c>
      <c r="M20" s="267">
        <f t="shared" si="0"/>
        <v>32.4</v>
      </c>
    </row>
    <row r="21" spans="1:14" ht="12.7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</row>
    <row r="22" spans="1:14" ht="12.7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</row>
    <row r="23" spans="1:14" ht="12.7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Q48"/>
  <sheetViews>
    <sheetView zoomScale="85" zoomScaleNormal="85" zoomScalePageLayoutView="0" workbookViewId="0" topLeftCell="A1">
      <selection activeCell="I9" sqref="I9"/>
    </sheetView>
  </sheetViews>
  <sheetFormatPr defaultColWidth="9.140625" defaultRowHeight="12.75"/>
  <cols>
    <col min="1" max="1" width="7.00390625" style="10" customWidth="1"/>
    <col min="2" max="2" width="12.140625" style="10" customWidth="1"/>
    <col min="3" max="3" width="16.140625" style="10" bestFit="1" customWidth="1"/>
    <col min="4" max="4" width="11.57421875" style="12" bestFit="1" customWidth="1"/>
    <col min="5" max="5" width="13.00390625" style="13" customWidth="1"/>
    <col min="6" max="6" width="14.28125" style="10" customWidth="1"/>
    <col min="7" max="7" width="8.8515625" style="279" customWidth="1"/>
    <col min="8" max="9" width="7.00390625" style="5" bestFit="1" customWidth="1"/>
    <col min="10" max="16384" width="9.140625" style="10" customWidth="1"/>
  </cols>
  <sheetData>
    <row r="1" spans="1:8" s="1" customFormat="1" ht="12.75">
      <c r="A1" s="46" t="s">
        <v>16</v>
      </c>
      <c r="B1" s="46"/>
      <c r="C1" s="46"/>
      <c r="D1" s="47"/>
      <c r="E1" s="41"/>
      <c r="F1" s="66" t="s">
        <v>193</v>
      </c>
      <c r="G1" s="69"/>
      <c r="H1" s="54"/>
    </row>
    <row r="2" spans="1:10" s="1" customFormat="1" ht="12.75">
      <c r="A2" s="46" t="s">
        <v>17</v>
      </c>
      <c r="B2" s="46"/>
      <c r="C2" s="46"/>
      <c r="D2" s="47"/>
      <c r="E2" s="41"/>
      <c r="F2" s="67" t="s">
        <v>12</v>
      </c>
      <c r="G2" s="69"/>
      <c r="H2" s="54"/>
      <c r="J2" s="7"/>
    </row>
    <row r="3" spans="1:17" s="8" customFormat="1" ht="12" customHeight="1">
      <c r="A3" s="49"/>
      <c r="B3" s="49"/>
      <c r="C3" s="46"/>
      <c r="D3" s="47"/>
      <c r="E3" s="41"/>
      <c r="F3" s="7"/>
      <c r="G3" s="274"/>
      <c r="H3" s="55"/>
      <c r="I3" s="49"/>
      <c r="L3" s="275"/>
      <c r="M3" s="276"/>
      <c r="N3" s="276"/>
      <c r="O3" s="276"/>
      <c r="P3" s="275"/>
      <c r="Q3" s="275"/>
    </row>
    <row r="4" spans="1:17" ht="15.75">
      <c r="A4" s="39"/>
      <c r="B4" s="11" t="s">
        <v>26</v>
      </c>
      <c r="C4" s="46"/>
      <c r="D4" s="47"/>
      <c r="E4" s="1" t="s">
        <v>194</v>
      </c>
      <c r="G4" s="69" t="s">
        <v>195</v>
      </c>
      <c r="H4" s="56"/>
      <c r="I4" s="39"/>
      <c r="L4" s="277"/>
      <c r="M4" s="278"/>
      <c r="N4" s="278"/>
      <c r="O4" s="278"/>
      <c r="P4" s="277"/>
      <c r="Q4" s="277"/>
    </row>
    <row r="5" spans="3:17" ht="12.75">
      <c r="C5" s="1"/>
      <c r="D5" s="2"/>
      <c r="E5" s="2"/>
      <c r="L5" s="277"/>
      <c r="M5" s="277"/>
      <c r="N5" s="277"/>
      <c r="O5" s="277"/>
      <c r="P5" s="277"/>
      <c r="Q5" s="277"/>
    </row>
    <row r="6" spans="1:17" ht="15" customHeight="1">
      <c r="A6" s="15"/>
      <c r="B6" s="16"/>
      <c r="C6" s="17"/>
      <c r="D6" s="18"/>
      <c r="E6" s="41"/>
      <c r="F6" s="19"/>
      <c r="G6" s="280"/>
      <c r="H6" s="20"/>
      <c r="I6" s="20"/>
      <c r="L6" s="277"/>
      <c r="M6" s="277"/>
      <c r="N6" s="277"/>
      <c r="O6" s="277"/>
      <c r="P6" s="277"/>
      <c r="Q6" s="277"/>
    </row>
    <row r="7" spans="2:9" ht="10.5" customHeight="1">
      <c r="B7" s="43"/>
      <c r="C7" s="21"/>
      <c r="D7" s="22"/>
      <c r="E7" s="144"/>
      <c r="G7" s="281"/>
      <c r="H7" s="23"/>
      <c r="I7" s="23"/>
    </row>
    <row r="8" spans="1:9" ht="3.75" customHeight="1" thickBot="1">
      <c r="A8" s="15"/>
      <c r="B8" s="16"/>
      <c r="C8" s="17"/>
      <c r="D8" s="18"/>
      <c r="E8" s="19"/>
      <c r="F8" s="19"/>
      <c r="G8" s="280"/>
      <c r="H8" s="20"/>
      <c r="I8" s="20"/>
    </row>
    <row r="9" spans="1:9" s="21" customFormat="1" ht="11.25" thickBot="1">
      <c r="A9" s="135" t="s">
        <v>0</v>
      </c>
      <c r="B9" s="25" t="s">
        <v>1</v>
      </c>
      <c r="C9" s="26" t="s">
        <v>2</v>
      </c>
      <c r="D9" s="27" t="s">
        <v>3</v>
      </c>
      <c r="E9" s="28" t="s">
        <v>4</v>
      </c>
      <c r="F9" s="31" t="s">
        <v>6</v>
      </c>
      <c r="G9" s="282" t="s">
        <v>196</v>
      </c>
      <c r="H9" s="318" t="s">
        <v>197</v>
      </c>
      <c r="I9" s="242" t="s">
        <v>27</v>
      </c>
    </row>
    <row r="10" spans="1:9" ht="18" customHeight="1">
      <c r="A10" s="32">
        <v>1</v>
      </c>
      <c r="B10" s="33" t="s">
        <v>101</v>
      </c>
      <c r="C10" s="34" t="s">
        <v>183</v>
      </c>
      <c r="D10" s="303">
        <v>35952</v>
      </c>
      <c r="E10" s="36" t="s">
        <v>178</v>
      </c>
      <c r="F10" s="36" t="s">
        <v>256</v>
      </c>
      <c r="G10" s="287">
        <v>8.6</v>
      </c>
      <c r="H10" s="287">
        <v>8.6</v>
      </c>
      <c r="I10" s="183" t="str">
        <f>IF(ISBLANK(H10),"",IF(H10&lt;=7.7,"KSM",IF(H10&lt;=8,"I A",IF(H10&lt;=8.44,"II A",IF(H10&lt;=9.04,"III A",IF(H10&lt;=9.64,"I JA",IF(H10&lt;=10.04,"II JA",IF(H10&lt;=10.34,"III JA"))))))))</f>
        <v>III A</v>
      </c>
    </row>
    <row r="11" spans="1:9" ht="18" customHeight="1">
      <c r="A11" s="32">
        <v>2</v>
      </c>
      <c r="B11" s="33" t="s">
        <v>330</v>
      </c>
      <c r="C11" s="34" t="s">
        <v>331</v>
      </c>
      <c r="D11" s="255">
        <v>36293</v>
      </c>
      <c r="E11" s="304" t="s">
        <v>386</v>
      </c>
      <c r="F11" s="36" t="s">
        <v>332</v>
      </c>
      <c r="G11" s="287">
        <v>8.8</v>
      </c>
      <c r="H11" s="287">
        <v>8.7</v>
      </c>
      <c r="I11" s="183" t="str">
        <f>IF(ISBLANK(H11),"",IF(H11&lt;=7.7,"KSM",IF(H11&lt;=8,"I A",IF(H11&lt;=8.44,"II A",IF(H11&lt;=9.04,"III A",IF(H11&lt;=9.64,"I JA",IF(H11&lt;=10.04,"II JA",IF(H11&lt;=10.34,"III JA"))))))))</f>
        <v>III A</v>
      </c>
    </row>
    <row r="12" spans="1:9" ht="18" customHeight="1">
      <c r="A12" s="32">
        <v>3</v>
      </c>
      <c r="B12" s="33" t="s">
        <v>161</v>
      </c>
      <c r="C12" s="34" t="s">
        <v>266</v>
      </c>
      <c r="D12" s="303" t="s">
        <v>268</v>
      </c>
      <c r="E12" s="36" t="s">
        <v>178</v>
      </c>
      <c r="F12" s="36" t="s">
        <v>265</v>
      </c>
      <c r="G12" s="287">
        <v>8.9</v>
      </c>
      <c r="H12" s="287">
        <v>8.8</v>
      </c>
      <c r="I12" s="183" t="str">
        <f>IF(ISBLANK(H12),"",IF(H12&lt;=7.7,"KSM",IF(H12&lt;=8,"I A",IF(H12&lt;=8.44,"II A",IF(H12&lt;=9.04,"III A",IF(H12&lt;=9.64,"I JA",IF(H12&lt;=10.04,"II JA",IF(H12&lt;=10.34,"III JA"))))))))</f>
        <v>III A</v>
      </c>
    </row>
    <row r="13" spans="1:9" ht="18" customHeight="1">
      <c r="A13" s="32">
        <v>4</v>
      </c>
      <c r="B13" s="33" t="s">
        <v>236</v>
      </c>
      <c r="C13" s="34" t="s">
        <v>137</v>
      </c>
      <c r="D13" s="303" t="s">
        <v>138</v>
      </c>
      <c r="E13" s="36" t="s">
        <v>164</v>
      </c>
      <c r="F13" s="36" t="s">
        <v>136</v>
      </c>
      <c r="G13" s="287">
        <v>8.9</v>
      </c>
      <c r="H13" s="287">
        <v>8.8</v>
      </c>
      <c r="I13" s="183" t="str">
        <f>IF(ISBLANK(H13),"",IF(H13&lt;=7.7,"KSM",IF(H13&lt;=8,"I A",IF(H13&lt;=8.44,"II A",IF(H13&lt;=9.04,"III A",IF(H13&lt;=9.64,"I JA",IF(H13&lt;=10.04,"II JA",IF(H13&lt;=10.34,"III JA"))))))))</f>
        <v>III A</v>
      </c>
    </row>
    <row r="14" spans="1:9" ht="18" customHeight="1">
      <c r="A14" s="32">
        <v>5</v>
      </c>
      <c r="B14" s="33" t="s">
        <v>72</v>
      </c>
      <c r="C14" s="34" t="s">
        <v>73</v>
      </c>
      <c r="D14" s="308">
        <v>36110</v>
      </c>
      <c r="E14" s="142" t="s">
        <v>385</v>
      </c>
      <c r="F14" s="36" t="s">
        <v>152</v>
      </c>
      <c r="G14" s="287">
        <v>8.9</v>
      </c>
      <c r="H14" s="287">
        <v>9</v>
      </c>
      <c r="I14" s="183" t="str">
        <f>IF(ISBLANK(H14),"",IF(H14&lt;=7.7,"KSM",IF(H14&lt;=8,"I A",IF(H14&lt;=8.44,"II A",IF(H14&lt;=9.04,"III A",IF(H14&lt;=9.64,"I JA",IF(H14&lt;=10.04,"II JA",IF(H14&lt;=10.34,"III JA"))))))))</f>
        <v>III A</v>
      </c>
    </row>
    <row r="15" spans="1:9" ht="18" customHeight="1">
      <c r="A15" s="32">
        <v>6</v>
      </c>
      <c r="B15" s="33" t="s">
        <v>179</v>
      </c>
      <c r="C15" s="34" t="s">
        <v>180</v>
      </c>
      <c r="D15" s="303">
        <v>35871</v>
      </c>
      <c r="E15" s="36" t="s">
        <v>178</v>
      </c>
      <c r="F15" s="36" t="s">
        <v>190</v>
      </c>
      <c r="G15" s="287">
        <v>8.8</v>
      </c>
      <c r="H15" s="287">
        <v>9.1</v>
      </c>
      <c r="I15" s="183" t="s">
        <v>463</v>
      </c>
    </row>
    <row r="16" spans="1:9" ht="18" customHeight="1">
      <c r="A16" s="32">
        <v>7</v>
      </c>
      <c r="B16" s="33" t="s">
        <v>280</v>
      </c>
      <c r="C16" s="34" t="s">
        <v>281</v>
      </c>
      <c r="D16" s="35" t="s">
        <v>282</v>
      </c>
      <c r="E16" s="142" t="s">
        <v>7</v>
      </c>
      <c r="F16" s="36" t="s">
        <v>22</v>
      </c>
      <c r="G16" s="287">
        <v>8.9</v>
      </c>
      <c r="H16" s="287">
        <v>9.1</v>
      </c>
      <c r="I16" s="183" t="s">
        <v>463</v>
      </c>
    </row>
    <row r="17" spans="1:9" ht="18" customHeight="1">
      <c r="A17" s="32">
        <v>8</v>
      </c>
      <c r="B17" s="33" t="s">
        <v>127</v>
      </c>
      <c r="C17" s="34" t="s">
        <v>276</v>
      </c>
      <c r="D17" s="35" t="s">
        <v>277</v>
      </c>
      <c r="E17" s="142" t="s">
        <v>7</v>
      </c>
      <c r="F17" s="36" t="s">
        <v>22</v>
      </c>
      <c r="G17" s="287">
        <v>8.9</v>
      </c>
      <c r="H17" s="316"/>
      <c r="I17" s="183" t="str">
        <f aca="true" t="shared" si="0" ref="I17:I43">IF(ISBLANK(G17),"",IF(G17&lt;=7.7,"KSM",IF(G17&lt;=8,"I A",IF(G17&lt;=8.44,"II A",IF(G17&lt;=9.04,"III A",IF(G17&lt;=9.64,"I JA",IF(G17&lt;=10.04,"II JA",IF(G17&lt;=10.34,"III JA"))))))))</f>
        <v>III A</v>
      </c>
    </row>
    <row r="18" spans="1:9" ht="18" customHeight="1">
      <c r="A18" s="32">
        <v>9</v>
      </c>
      <c r="B18" s="33" t="s">
        <v>182</v>
      </c>
      <c r="C18" s="34" t="s">
        <v>379</v>
      </c>
      <c r="D18" s="308">
        <v>36117</v>
      </c>
      <c r="E18" s="142" t="s">
        <v>385</v>
      </c>
      <c r="F18" s="36" t="s">
        <v>152</v>
      </c>
      <c r="G18" s="287">
        <v>9</v>
      </c>
      <c r="H18" s="316"/>
      <c r="I18" s="183" t="str">
        <f t="shared" si="0"/>
        <v>III A</v>
      </c>
    </row>
    <row r="19" spans="1:9" ht="18" customHeight="1">
      <c r="A19" s="32">
        <v>9</v>
      </c>
      <c r="B19" s="33" t="s">
        <v>427</v>
      </c>
      <c r="C19" s="34" t="s">
        <v>428</v>
      </c>
      <c r="D19" s="35" t="s">
        <v>361</v>
      </c>
      <c r="E19" s="142" t="s">
        <v>375</v>
      </c>
      <c r="F19" s="36" t="s">
        <v>152</v>
      </c>
      <c r="G19" s="287">
        <v>9</v>
      </c>
      <c r="H19" s="316"/>
      <c r="I19" s="183" t="str">
        <f t="shared" si="0"/>
        <v>III A</v>
      </c>
    </row>
    <row r="20" spans="1:9" ht="18" customHeight="1">
      <c r="A20" s="32">
        <v>11</v>
      </c>
      <c r="B20" s="33" t="s">
        <v>259</v>
      </c>
      <c r="C20" s="34" t="s">
        <v>258</v>
      </c>
      <c r="D20" s="303">
        <v>36286</v>
      </c>
      <c r="E20" s="142" t="s">
        <v>178</v>
      </c>
      <c r="F20" s="36" t="s">
        <v>191</v>
      </c>
      <c r="G20" s="287">
        <v>9.1</v>
      </c>
      <c r="H20" s="316"/>
      <c r="I20" s="183" t="str">
        <f t="shared" si="0"/>
        <v>I JA</v>
      </c>
    </row>
    <row r="21" spans="1:10" ht="18" customHeight="1">
      <c r="A21" s="32">
        <v>11</v>
      </c>
      <c r="B21" s="33" t="s">
        <v>365</v>
      </c>
      <c r="C21" s="34" t="s">
        <v>366</v>
      </c>
      <c r="D21" s="35" t="s">
        <v>367</v>
      </c>
      <c r="E21" s="142" t="s">
        <v>141</v>
      </c>
      <c r="F21" s="36" t="s">
        <v>368</v>
      </c>
      <c r="G21" s="287">
        <v>9.1</v>
      </c>
      <c r="H21" s="316"/>
      <c r="I21" s="183" t="str">
        <f t="shared" si="0"/>
        <v>I JA</v>
      </c>
      <c r="J21" s="284"/>
    </row>
    <row r="22" spans="1:9" ht="18" customHeight="1">
      <c r="A22" s="32">
        <v>13</v>
      </c>
      <c r="B22" s="33" t="s">
        <v>249</v>
      </c>
      <c r="C22" s="34" t="s">
        <v>250</v>
      </c>
      <c r="D22" s="303">
        <v>36482</v>
      </c>
      <c r="E22" s="142" t="s">
        <v>178</v>
      </c>
      <c r="F22" s="36" t="s">
        <v>190</v>
      </c>
      <c r="G22" s="287">
        <v>9.2</v>
      </c>
      <c r="H22" s="316"/>
      <c r="I22" s="183" t="str">
        <f t="shared" si="0"/>
        <v>I JA</v>
      </c>
    </row>
    <row r="23" spans="1:9" ht="18" customHeight="1">
      <c r="A23" s="32">
        <v>13</v>
      </c>
      <c r="B23" s="33" t="s">
        <v>304</v>
      </c>
      <c r="C23" s="34" t="s">
        <v>422</v>
      </c>
      <c r="D23" s="255">
        <v>36218</v>
      </c>
      <c r="E23" s="142" t="s">
        <v>395</v>
      </c>
      <c r="F23" s="36" t="s">
        <v>408</v>
      </c>
      <c r="G23" s="287">
        <v>9.2</v>
      </c>
      <c r="H23" s="316"/>
      <c r="I23" s="183" t="str">
        <f t="shared" si="0"/>
        <v>I JA</v>
      </c>
    </row>
    <row r="24" spans="1:9" ht="18" customHeight="1">
      <c r="A24" s="32">
        <v>13</v>
      </c>
      <c r="B24" s="33" t="s">
        <v>423</v>
      </c>
      <c r="C24" s="34" t="s">
        <v>424</v>
      </c>
      <c r="D24" s="255">
        <v>36139</v>
      </c>
      <c r="E24" s="142" t="s">
        <v>395</v>
      </c>
      <c r="F24" s="36" t="s">
        <v>408</v>
      </c>
      <c r="G24" s="287">
        <v>9.2</v>
      </c>
      <c r="H24" s="316"/>
      <c r="I24" s="183" t="str">
        <f t="shared" si="0"/>
        <v>I JA</v>
      </c>
    </row>
    <row r="25" spans="1:9" ht="18" customHeight="1">
      <c r="A25" s="32">
        <v>16</v>
      </c>
      <c r="B25" s="33" t="s">
        <v>132</v>
      </c>
      <c r="C25" s="34" t="s">
        <v>381</v>
      </c>
      <c r="D25" s="308">
        <v>35994</v>
      </c>
      <c r="E25" s="142" t="s">
        <v>385</v>
      </c>
      <c r="F25" s="36" t="s">
        <v>152</v>
      </c>
      <c r="G25" s="287">
        <v>9.3</v>
      </c>
      <c r="H25" s="316"/>
      <c r="I25" s="183" t="str">
        <f t="shared" si="0"/>
        <v>I JA</v>
      </c>
    </row>
    <row r="26" spans="1:9" ht="18" customHeight="1">
      <c r="A26" s="32">
        <v>16</v>
      </c>
      <c r="B26" s="33" t="s">
        <v>75</v>
      </c>
      <c r="C26" s="34" t="s">
        <v>76</v>
      </c>
      <c r="D26" s="308">
        <v>35842</v>
      </c>
      <c r="E26" s="142" t="s">
        <v>385</v>
      </c>
      <c r="F26" s="36" t="s">
        <v>152</v>
      </c>
      <c r="G26" s="287">
        <v>9.3</v>
      </c>
      <c r="H26" s="316"/>
      <c r="I26" s="183" t="str">
        <f t="shared" si="0"/>
        <v>I JA</v>
      </c>
    </row>
    <row r="27" spans="1:9" ht="18" customHeight="1">
      <c r="A27" s="32">
        <v>16</v>
      </c>
      <c r="B27" s="33" t="s">
        <v>327</v>
      </c>
      <c r="C27" s="34" t="s">
        <v>328</v>
      </c>
      <c r="D27" s="255" t="s">
        <v>329</v>
      </c>
      <c r="E27" s="142" t="s">
        <v>386</v>
      </c>
      <c r="F27" s="36" t="s">
        <v>323</v>
      </c>
      <c r="G27" s="287">
        <v>9.3</v>
      </c>
      <c r="H27" s="316"/>
      <c r="I27" s="183" t="str">
        <f t="shared" si="0"/>
        <v>I JA</v>
      </c>
    </row>
    <row r="28" spans="1:9" ht="18" customHeight="1">
      <c r="A28" s="32">
        <v>16</v>
      </c>
      <c r="B28" s="33" t="s">
        <v>149</v>
      </c>
      <c r="C28" s="34" t="s">
        <v>150</v>
      </c>
      <c r="D28" s="35" t="s">
        <v>151</v>
      </c>
      <c r="E28" s="142" t="s">
        <v>141</v>
      </c>
      <c r="F28" s="36" t="s">
        <v>368</v>
      </c>
      <c r="G28" s="287">
        <v>9.3</v>
      </c>
      <c r="H28" s="316"/>
      <c r="I28" s="183" t="str">
        <f t="shared" si="0"/>
        <v>I JA</v>
      </c>
    </row>
    <row r="29" spans="1:9" ht="18" customHeight="1">
      <c r="A29" s="32">
        <v>16</v>
      </c>
      <c r="B29" s="33" t="s">
        <v>373</v>
      </c>
      <c r="C29" s="34" t="s">
        <v>374</v>
      </c>
      <c r="D29" s="308">
        <v>36581</v>
      </c>
      <c r="E29" s="142" t="s">
        <v>102</v>
      </c>
      <c r="F29" s="36" t="s">
        <v>63</v>
      </c>
      <c r="G29" s="287">
        <v>9.3</v>
      </c>
      <c r="H29" s="316"/>
      <c r="I29" s="183" t="str">
        <f t="shared" si="0"/>
        <v>I JA</v>
      </c>
    </row>
    <row r="30" spans="1:9" ht="18" customHeight="1">
      <c r="A30" s="32">
        <v>21</v>
      </c>
      <c r="B30" s="33" t="s">
        <v>240</v>
      </c>
      <c r="C30" s="34" t="s">
        <v>241</v>
      </c>
      <c r="D30" s="303" t="s">
        <v>242</v>
      </c>
      <c r="E30" s="142" t="s">
        <v>164</v>
      </c>
      <c r="F30" s="36" t="s">
        <v>136</v>
      </c>
      <c r="G30" s="287">
        <v>9.4</v>
      </c>
      <c r="H30" s="316"/>
      <c r="I30" s="183" t="str">
        <f t="shared" si="0"/>
        <v>I JA</v>
      </c>
    </row>
    <row r="31" spans="1:9" ht="18" customHeight="1">
      <c r="A31" s="32">
        <v>21</v>
      </c>
      <c r="B31" s="33" t="s">
        <v>419</v>
      </c>
      <c r="C31" s="34" t="s">
        <v>420</v>
      </c>
      <c r="D31" s="255">
        <v>35987</v>
      </c>
      <c r="E31" s="142" t="s">
        <v>395</v>
      </c>
      <c r="F31" s="36" t="s">
        <v>408</v>
      </c>
      <c r="G31" s="287">
        <v>9.4</v>
      </c>
      <c r="H31" s="316"/>
      <c r="I31" s="183" t="str">
        <f t="shared" si="0"/>
        <v>I JA</v>
      </c>
    </row>
    <row r="32" spans="1:9" ht="18" customHeight="1">
      <c r="A32" s="32">
        <v>21</v>
      </c>
      <c r="B32" s="33" t="s">
        <v>184</v>
      </c>
      <c r="C32" s="34" t="s">
        <v>378</v>
      </c>
      <c r="D32" s="308">
        <v>36196</v>
      </c>
      <c r="E32" s="142" t="s">
        <v>375</v>
      </c>
      <c r="F32" s="36" t="s">
        <v>63</v>
      </c>
      <c r="G32" s="287">
        <v>9.4</v>
      </c>
      <c r="H32" s="316"/>
      <c r="I32" s="183" t="str">
        <f t="shared" si="0"/>
        <v>I JA</v>
      </c>
    </row>
    <row r="33" spans="1:9" ht="18" customHeight="1">
      <c r="A33" s="32">
        <v>24</v>
      </c>
      <c r="B33" s="33" t="s">
        <v>369</v>
      </c>
      <c r="C33" s="34" t="s">
        <v>147</v>
      </c>
      <c r="D33" s="35" t="s">
        <v>148</v>
      </c>
      <c r="E33" s="142" t="s">
        <v>141</v>
      </c>
      <c r="F33" s="36" t="s">
        <v>368</v>
      </c>
      <c r="G33" s="287">
        <v>9.5</v>
      </c>
      <c r="H33" s="316"/>
      <c r="I33" s="183" t="str">
        <f t="shared" si="0"/>
        <v>I JA</v>
      </c>
    </row>
    <row r="34" spans="1:9" ht="18" customHeight="1">
      <c r="A34" s="32">
        <v>24</v>
      </c>
      <c r="B34" s="33" t="s">
        <v>161</v>
      </c>
      <c r="C34" s="34" t="s">
        <v>283</v>
      </c>
      <c r="D34" s="35" t="s">
        <v>284</v>
      </c>
      <c r="E34" s="142" t="s">
        <v>7</v>
      </c>
      <c r="F34" s="36" t="s">
        <v>22</v>
      </c>
      <c r="G34" s="287">
        <v>9.5</v>
      </c>
      <c r="H34" s="316"/>
      <c r="I34" s="183" t="str">
        <f t="shared" si="0"/>
        <v>I JA</v>
      </c>
    </row>
    <row r="35" spans="1:9" ht="18" customHeight="1">
      <c r="A35" s="32">
        <v>24</v>
      </c>
      <c r="B35" s="33" t="s">
        <v>144</v>
      </c>
      <c r="C35" s="34" t="s">
        <v>145</v>
      </c>
      <c r="D35" s="35" t="s">
        <v>146</v>
      </c>
      <c r="E35" s="142" t="s">
        <v>141</v>
      </c>
      <c r="F35" s="36" t="s">
        <v>368</v>
      </c>
      <c r="G35" s="287">
        <v>9.5</v>
      </c>
      <c r="H35" s="316"/>
      <c r="I35" s="183" t="str">
        <f t="shared" si="0"/>
        <v>I JA</v>
      </c>
    </row>
    <row r="36" spans="1:9" ht="18" customHeight="1">
      <c r="A36" s="32">
        <v>27</v>
      </c>
      <c r="B36" s="33" t="s">
        <v>217</v>
      </c>
      <c r="C36" s="34" t="s">
        <v>133</v>
      </c>
      <c r="D36" s="303">
        <v>36034</v>
      </c>
      <c r="E36" s="142" t="s">
        <v>384</v>
      </c>
      <c r="F36" s="36" t="s">
        <v>131</v>
      </c>
      <c r="G36" s="287">
        <v>9.7</v>
      </c>
      <c r="H36" s="316"/>
      <c r="I36" s="183" t="str">
        <f t="shared" si="0"/>
        <v>II JA</v>
      </c>
    </row>
    <row r="37" spans="1:9" ht="18" customHeight="1">
      <c r="A37" s="32">
        <v>27</v>
      </c>
      <c r="B37" s="33" t="s">
        <v>142</v>
      </c>
      <c r="C37" s="34" t="s">
        <v>143</v>
      </c>
      <c r="D37" s="35" t="s">
        <v>370</v>
      </c>
      <c r="E37" s="142" t="s">
        <v>141</v>
      </c>
      <c r="F37" s="36" t="s">
        <v>368</v>
      </c>
      <c r="G37" s="287">
        <v>9.7</v>
      </c>
      <c r="H37" s="316"/>
      <c r="I37" s="183" t="str">
        <f t="shared" si="0"/>
        <v>II JA</v>
      </c>
    </row>
    <row r="38" spans="1:9" ht="18" customHeight="1">
      <c r="A38" s="32">
        <v>27</v>
      </c>
      <c r="B38" s="33" t="s">
        <v>23</v>
      </c>
      <c r="C38" s="34" t="s">
        <v>303</v>
      </c>
      <c r="D38" s="255">
        <v>37066</v>
      </c>
      <c r="E38" s="142" t="s">
        <v>24</v>
      </c>
      <c r="F38" s="36" t="s">
        <v>74</v>
      </c>
      <c r="G38" s="287">
        <v>9.7</v>
      </c>
      <c r="H38" s="316"/>
      <c r="I38" s="183" t="str">
        <f t="shared" si="0"/>
        <v>II JA</v>
      </c>
    </row>
    <row r="39" spans="1:9" ht="18" customHeight="1">
      <c r="A39" s="32">
        <v>30</v>
      </c>
      <c r="B39" s="33" t="s">
        <v>75</v>
      </c>
      <c r="C39" s="34" t="s">
        <v>416</v>
      </c>
      <c r="D39" s="35" t="s">
        <v>417</v>
      </c>
      <c r="E39" s="142" t="s">
        <v>395</v>
      </c>
      <c r="F39" s="36" t="s">
        <v>408</v>
      </c>
      <c r="G39" s="287">
        <v>9.8</v>
      </c>
      <c r="H39" s="316"/>
      <c r="I39" s="183" t="str">
        <f t="shared" si="0"/>
        <v>II JA</v>
      </c>
    </row>
    <row r="40" spans="1:9" ht="18" customHeight="1">
      <c r="A40" s="32">
        <v>30</v>
      </c>
      <c r="B40" s="33" t="s">
        <v>445</v>
      </c>
      <c r="C40" s="34" t="s">
        <v>444</v>
      </c>
      <c r="D40" s="308">
        <v>35974</v>
      </c>
      <c r="E40" s="142" t="s">
        <v>24</v>
      </c>
      <c r="F40" s="36" t="s">
        <v>461</v>
      </c>
      <c r="G40" s="287">
        <v>9.8</v>
      </c>
      <c r="H40" s="316"/>
      <c r="I40" s="183" t="str">
        <f t="shared" si="0"/>
        <v>II JA</v>
      </c>
    </row>
    <row r="41" spans="1:9" ht="18" customHeight="1">
      <c r="A41" s="32">
        <v>32</v>
      </c>
      <c r="B41" s="33" t="s">
        <v>245</v>
      </c>
      <c r="C41" s="34" t="s">
        <v>246</v>
      </c>
      <c r="D41" s="303" t="s">
        <v>247</v>
      </c>
      <c r="E41" s="142" t="s">
        <v>164</v>
      </c>
      <c r="F41" s="36" t="s">
        <v>136</v>
      </c>
      <c r="G41" s="287">
        <v>10</v>
      </c>
      <c r="H41" s="316"/>
      <c r="I41" s="183" t="str">
        <f t="shared" si="0"/>
        <v>II JA</v>
      </c>
    </row>
    <row r="42" spans="1:9" ht="18" customHeight="1">
      <c r="A42" s="32">
        <v>33</v>
      </c>
      <c r="B42" s="33" t="s">
        <v>222</v>
      </c>
      <c r="C42" s="34" t="s">
        <v>219</v>
      </c>
      <c r="D42" s="303">
        <v>36433</v>
      </c>
      <c r="E42" s="142" t="s">
        <v>384</v>
      </c>
      <c r="F42" s="36" t="s">
        <v>131</v>
      </c>
      <c r="G42" s="287">
        <v>10.2</v>
      </c>
      <c r="H42" s="316"/>
      <c r="I42" s="183" t="str">
        <f t="shared" si="0"/>
        <v>III JA</v>
      </c>
    </row>
    <row r="43" spans="1:9" ht="18" customHeight="1">
      <c r="A43" s="32">
        <v>34</v>
      </c>
      <c r="B43" s="33" t="s">
        <v>304</v>
      </c>
      <c r="C43" s="34" t="s">
        <v>305</v>
      </c>
      <c r="D43" s="255">
        <v>37758</v>
      </c>
      <c r="E43" s="142" t="s">
        <v>24</v>
      </c>
      <c r="F43" s="36" t="s">
        <v>74</v>
      </c>
      <c r="G43" s="287">
        <v>10.3</v>
      </c>
      <c r="H43" s="316"/>
      <c r="I43" s="183" t="str">
        <f t="shared" si="0"/>
        <v>III JA</v>
      </c>
    </row>
    <row r="44" spans="1:9" ht="18" customHeight="1">
      <c r="A44" s="32">
        <v>35</v>
      </c>
      <c r="B44" s="33" t="s">
        <v>442</v>
      </c>
      <c r="C44" s="34" t="s">
        <v>443</v>
      </c>
      <c r="D44" s="303">
        <v>33730</v>
      </c>
      <c r="E44" s="142" t="s">
        <v>178</v>
      </c>
      <c r="F44" s="36" t="s">
        <v>441</v>
      </c>
      <c r="G44" s="287">
        <v>10.5</v>
      </c>
      <c r="H44" s="183"/>
      <c r="I44" s="155" t="str">
        <f>IF(AND((MIN(G44,H44))&gt;=8,(MIN(G44,H44))&lt;=9.1),"I JA",IF(AND((MIN(G44,H44))&gt;9.1,(MIN(G44,H44))&lt;=9.4),"II JA",IF(AND((MIN(G44,H44))&gt;9.4,(MIN(G44,H44))&lt;=9.9),"III JA"," ")))</f>
        <v> </v>
      </c>
    </row>
    <row r="45" spans="1:9" ht="18" customHeight="1">
      <c r="A45" s="32">
        <v>35</v>
      </c>
      <c r="B45" s="33" t="s">
        <v>371</v>
      </c>
      <c r="C45" s="34" t="s">
        <v>143</v>
      </c>
      <c r="D45" s="35" t="s">
        <v>372</v>
      </c>
      <c r="E45" s="142" t="s">
        <v>141</v>
      </c>
      <c r="F45" s="36" t="s">
        <v>368</v>
      </c>
      <c r="G45" s="287">
        <v>10.5</v>
      </c>
      <c r="H45" s="183"/>
      <c r="I45" s="155" t="str">
        <f>IF(AND((MIN(G45,H45))&gt;=8,(MIN(G45,H45))&lt;=9.1),"I JA",IF(AND((MIN(G45,H45))&gt;9.1,(MIN(G45,H45))&lt;=9.4),"II JA",IF(AND((MIN(G45,H45))&gt;9.4,(MIN(G45,H45))&lt;=9.9),"III JA"," ")))</f>
        <v> </v>
      </c>
    </row>
    <row r="46" spans="1:9" ht="18" customHeight="1">
      <c r="A46" s="32">
        <v>35</v>
      </c>
      <c r="B46" s="33" t="s">
        <v>223</v>
      </c>
      <c r="C46" s="34" t="s">
        <v>224</v>
      </c>
      <c r="D46" s="303">
        <v>36309</v>
      </c>
      <c r="E46" s="142" t="s">
        <v>384</v>
      </c>
      <c r="F46" s="36" t="s">
        <v>131</v>
      </c>
      <c r="G46" s="287">
        <v>10.5</v>
      </c>
      <c r="H46" s="183"/>
      <c r="I46" s="155" t="str">
        <f>IF(AND((MIN(G46,H46))&gt;=8,(MIN(G46,H46))&lt;=9.1),"I JA",IF(AND((MIN(G46,H46))&gt;9.1,(MIN(G46,H46))&lt;=9.4),"II JA",IF(AND((MIN(G46,H46))&gt;9.4,(MIN(G46,H46))&lt;=9.9),"III JA"," ")))</f>
        <v> </v>
      </c>
    </row>
    <row r="47" spans="1:9" ht="18" customHeight="1">
      <c r="A47" s="32">
        <v>38</v>
      </c>
      <c r="B47" s="33" t="s">
        <v>220</v>
      </c>
      <c r="C47" s="34" t="s">
        <v>221</v>
      </c>
      <c r="D47" s="303">
        <v>36507</v>
      </c>
      <c r="E47" s="142" t="s">
        <v>384</v>
      </c>
      <c r="F47" s="36" t="s">
        <v>131</v>
      </c>
      <c r="G47" s="287">
        <v>11.1</v>
      </c>
      <c r="H47" s="183"/>
      <c r="I47" s="155" t="str">
        <f>IF(AND((MIN(G47,H47))&gt;=8,(MIN(G47,H47))&lt;=9.1),"I JA",IF(AND((MIN(G47,H47))&gt;9.1,(MIN(G47,H47))&lt;=9.4),"II JA",IF(AND((MIN(G47,H47))&gt;9.4,(MIN(G47,H47))&lt;=9.9),"III JA"," ")))</f>
        <v> </v>
      </c>
    </row>
    <row r="48" spans="1:9" ht="18" customHeight="1">
      <c r="A48" s="32">
        <v>39</v>
      </c>
      <c r="B48" s="33" t="s">
        <v>252</v>
      </c>
      <c r="C48" s="34" t="s">
        <v>253</v>
      </c>
      <c r="D48" s="303">
        <v>36081</v>
      </c>
      <c r="E48" s="142" t="s">
        <v>178</v>
      </c>
      <c r="F48" s="36" t="s">
        <v>190</v>
      </c>
      <c r="G48" s="287" t="s">
        <v>448</v>
      </c>
      <c r="H48" s="357"/>
      <c r="I48" s="155" t="str">
        <f>IF(AND((MIN(G48,H48))&gt;=8,(MIN(G48,H48))&lt;=9.1),"I JA",IF(AND((MIN(G48,H48))&gt;9.1,(MIN(G48,H48))&lt;=9.4),"II JA",IF(AND((MIN(G48,H48))&gt;9.4,(MIN(G48,H48))&lt;=9.9),"III JA"," ")))</f>
        <v> </v>
      </c>
    </row>
  </sheetData>
  <sheetProtection/>
  <printOptions horizontalCentered="1"/>
  <pageMargins left="0" right="0" top="0.1968503937007874" bottom="0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F47" sqref="F47"/>
    </sheetView>
  </sheetViews>
  <sheetFormatPr defaultColWidth="9.140625" defaultRowHeight="12.75"/>
  <cols>
    <col min="1" max="1" width="5.7109375" style="10" customWidth="1"/>
    <col min="2" max="2" width="11.28125" style="10" customWidth="1"/>
    <col min="3" max="3" width="15.28125" style="10" bestFit="1" customWidth="1"/>
    <col min="4" max="4" width="9.00390625" style="12" bestFit="1" customWidth="1"/>
    <col min="5" max="5" width="12.28125" style="13" bestFit="1" customWidth="1"/>
    <col min="6" max="6" width="25.140625" style="10" bestFit="1" customWidth="1"/>
    <col min="7" max="7" width="9.00390625" style="5" bestFit="1" customWidth="1"/>
    <col min="8" max="16384" width="9.140625" style="10" customWidth="1"/>
  </cols>
  <sheetData>
    <row r="1" spans="1:7" s="1" customFormat="1" ht="12.75">
      <c r="A1" s="46" t="s">
        <v>16</v>
      </c>
      <c r="B1" s="46"/>
      <c r="C1" s="46"/>
      <c r="D1" s="47"/>
      <c r="E1" s="41"/>
      <c r="F1" s="66" t="s">
        <v>199</v>
      </c>
      <c r="G1" s="4"/>
    </row>
    <row r="2" spans="1:7" s="1" customFormat="1" ht="12.75">
      <c r="A2" s="46" t="s">
        <v>17</v>
      </c>
      <c r="B2" s="46"/>
      <c r="C2" s="46"/>
      <c r="D2" s="47"/>
      <c r="E2" s="41"/>
      <c r="F2" s="67" t="s">
        <v>12</v>
      </c>
      <c r="G2" s="5"/>
    </row>
    <row r="3" spans="1:7" s="8" customFormat="1" ht="12" customHeight="1">
      <c r="A3" s="49"/>
      <c r="B3" s="49"/>
      <c r="C3" s="46"/>
      <c r="D3" s="47"/>
      <c r="E3" s="41"/>
      <c r="G3" s="359"/>
    </row>
    <row r="4" spans="1:7" ht="15.75">
      <c r="A4" s="39"/>
      <c r="B4" s="11" t="s">
        <v>32</v>
      </c>
      <c r="C4" s="46"/>
      <c r="D4" s="47"/>
      <c r="E4" s="146" t="s">
        <v>109</v>
      </c>
      <c r="G4" s="14"/>
    </row>
    <row r="5" spans="3:7" ht="12.75">
      <c r="C5" s="1"/>
      <c r="D5" s="2"/>
      <c r="E5" s="2"/>
      <c r="G5" s="14"/>
    </row>
    <row r="6" spans="1:7" s="21" customFormat="1" ht="12.75">
      <c r="A6" s="10"/>
      <c r="B6" s="10"/>
      <c r="C6" s="1"/>
      <c r="D6" s="2" t="s">
        <v>168</v>
      </c>
      <c r="E6" s="2"/>
      <c r="F6" s="10"/>
      <c r="G6" s="360"/>
    </row>
    <row r="7" spans="3:7" ht="13.5" thickBot="1">
      <c r="C7" s="1"/>
      <c r="D7" s="2"/>
      <c r="E7" s="2"/>
      <c r="G7" s="14"/>
    </row>
    <row r="8" spans="1:7" ht="13.5" thickBot="1">
      <c r="A8" s="24" t="s">
        <v>122</v>
      </c>
      <c r="B8" s="25" t="s">
        <v>1</v>
      </c>
      <c r="C8" s="26" t="s">
        <v>2</v>
      </c>
      <c r="D8" s="27" t="s">
        <v>3</v>
      </c>
      <c r="E8" s="28" t="s">
        <v>4</v>
      </c>
      <c r="F8" s="31" t="s">
        <v>6</v>
      </c>
      <c r="G8" s="241" t="s">
        <v>5</v>
      </c>
    </row>
    <row r="9" spans="1:7" ht="12.75">
      <c r="A9" s="32">
        <v>2</v>
      </c>
      <c r="B9" s="33" t="s">
        <v>218</v>
      </c>
      <c r="C9" s="34" t="s">
        <v>219</v>
      </c>
      <c r="D9" s="303">
        <v>36111</v>
      </c>
      <c r="E9" s="45" t="s">
        <v>103</v>
      </c>
      <c r="F9" s="36" t="s">
        <v>131</v>
      </c>
      <c r="G9" s="147">
        <v>56.2</v>
      </c>
    </row>
    <row r="10" spans="1:7" ht="12.75">
      <c r="A10" s="32">
        <v>3</v>
      </c>
      <c r="B10" s="33" t="s">
        <v>252</v>
      </c>
      <c r="C10" s="34" t="s">
        <v>253</v>
      </c>
      <c r="D10" s="303">
        <v>36081</v>
      </c>
      <c r="E10" s="45" t="s">
        <v>178</v>
      </c>
      <c r="F10" s="36" t="s">
        <v>190</v>
      </c>
      <c r="G10" s="32" t="s">
        <v>448</v>
      </c>
    </row>
    <row r="11" spans="1:7" ht="12.75">
      <c r="A11" s="32">
        <v>4</v>
      </c>
      <c r="B11" s="247" t="s">
        <v>311</v>
      </c>
      <c r="C11" s="248" t="s">
        <v>312</v>
      </c>
      <c r="D11" s="255">
        <v>36045</v>
      </c>
      <c r="E11" s="45" t="s">
        <v>309</v>
      </c>
      <c r="F11" s="304" t="s">
        <v>310</v>
      </c>
      <c r="G11" s="32" t="s">
        <v>448</v>
      </c>
    </row>
    <row r="12" spans="1:7" ht="12.75">
      <c r="A12" s="15"/>
      <c r="G12" s="14"/>
    </row>
    <row r="13" spans="1:7" ht="15.75">
      <c r="A13" s="15"/>
      <c r="B13" s="171"/>
      <c r="C13" s="172"/>
      <c r="D13" s="240" t="s">
        <v>169</v>
      </c>
      <c r="E13" s="152"/>
      <c r="F13" s="173"/>
      <c r="G13" s="14"/>
    </row>
    <row r="14" spans="1:7" ht="15.75">
      <c r="A14" s="15"/>
      <c r="B14" s="171"/>
      <c r="C14" s="172"/>
      <c r="D14" s="150"/>
      <c r="E14" s="152"/>
      <c r="F14" s="173"/>
      <c r="G14" s="14"/>
    </row>
    <row r="15" spans="1:7" ht="12.75">
      <c r="A15" s="32">
        <v>2</v>
      </c>
      <c r="B15" s="33" t="s">
        <v>236</v>
      </c>
      <c r="C15" s="34" t="s">
        <v>137</v>
      </c>
      <c r="D15" s="303" t="s">
        <v>138</v>
      </c>
      <c r="E15" s="45" t="s">
        <v>235</v>
      </c>
      <c r="F15" s="36" t="s">
        <v>136</v>
      </c>
      <c r="G15" s="32">
        <v>49.1</v>
      </c>
    </row>
    <row r="16" spans="1:7" ht="12.75">
      <c r="A16" s="32">
        <v>3</v>
      </c>
      <c r="B16" s="33" t="s">
        <v>101</v>
      </c>
      <c r="C16" s="34" t="s">
        <v>183</v>
      </c>
      <c r="D16" s="303">
        <v>35952</v>
      </c>
      <c r="E16" s="45" t="s">
        <v>178</v>
      </c>
      <c r="F16" s="36" t="s">
        <v>256</v>
      </c>
      <c r="G16" s="32">
        <v>47.5</v>
      </c>
    </row>
    <row r="17" spans="1:7" ht="12.75">
      <c r="A17" s="32">
        <v>4</v>
      </c>
      <c r="B17" s="247" t="s">
        <v>330</v>
      </c>
      <c r="C17" s="248" t="s">
        <v>331</v>
      </c>
      <c r="D17" s="255">
        <v>36293</v>
      </c>
      <c r="E17" s="45" t="s">
        <v>309</v>
      </c>
      <c r="F17" s="304" t="s">
        <v>332</v>
      </c>
      <c r="G17" s="32">
        <v>54.4</v>
      </c>
    </row>
    <row r="18" spans="1:7" ht="15.75">
      <c r="A18" s="15"/>
      <c r="B18" s="171"/>
      <c r="C18" s="172"/>
      <c r="D18" s="182"/>
      <c r="E18" s="152"/>
      <c r="F18" s="173"/>
      <c r="G18" s="14"/>
    </row>
    <row r="19" spans="1:7" ht="15.75">
      <c r="A19" s="15"/>
      <c r="B19" s="171"/>
      <c r="C19" s="172"/>
      <c r="D19" s="240" t="s">
        <v>170</v>
      </c>
      <c r="E19" s="152"/>
      <c r="F19" s="173"/>
      <c r="G19" s="14"/>
    </row>
    <row r="20" spans="1:7" ht="15.75">
      <c r="A20" s="15"/>
      <c r="B20" s="171"/>
      <c r="C20" s="172"/>
      <c r="D20" s="182"/>
      <c r="E20" s="152"/>
      <c r="F20" s="173"/>
      <c r="G20" s="14"/>
    </row>
    <row r="21" spans="1:7" ht="12.75">
      <c r="A21" s="32">
        <v>2</v>
      </c>
      <c r="B21" s="33" t="s">
        <v>240</v>
      </c>
      <c r="C21" s="34" t="s">
        <v>241</v>
      </c>
      <c r="D21" s="303" t="s">
        <v>242</v>
      </c>
      <c r="E21" s="45" t="s">
        <v>235</v>
      </c>
      <c r="F21" s="36" t="s">
        <v>136</v>
      </c>
      <c r="G21" s="32">
        <v>50.7</v>
      </c>
    </row>
    <row r="22" spans="1:7" ht="12.75">
      <c r="A22" s="32">
        <v>3</v>
      </c>
      <c r="B22" s="307" t="s">
        <v>72</v>
      </c>
      <c r="C22" s="301" t="s">
        <v>374</v>
      </c>
      <c r="D22" s="308">
        <v>36581</v>
      </c>
      <c r="E22" s="309" t="s">
        <v>375</v>
      </c>
      <c r="F22" s="142" t="s">
        <v>63</v>
      </c>
      <c r="G22" s="361">
        <v>56.3</v>
      </c>
    </row>
    <row r="23" spans="1:7" ht="15.75">
      <c r="A23" s="32">
        <v>4</v>
      </c>
      <c r="B23" s="226"/>
      <c r="C23" s="225"/>
      <c r="D23" s="256"/>
      <c r="E23" s="254"/>
      <c r="F23" s="254"/>
      <c r="G23" s="32"/>
    </row>
    <row r="24" spans="1:7" ht="15.75">
      <c r="A24" s="15"/>
      <c r="B24" s="171"/>
      <c r="C24" s="172"/>
      <c r="D24" s="150"/>
      <c r="E24" s="152"/>
      <c r="F24" s="173"/>
      <c r="G24" s="14"/>
    </row>
    <row r="25" spans="1:7" ht="15.75">
      <c r="A25" s="15"/>
      <c r="B25" s="171"/>
      <c r="C25" s="172"/>
      <c r="D25" s="240" t="s">
        <v>171</v>
      </c>
      <c r="E25" s="152"/>
      <c r="F25" s="173"/>
      <c r="G25" s="14"/>
    </row>
    <row r="26" spans="1:7" ht="15.75">
      <c r="A26" s="15"/>
      <c r="B26" s="171"/>
      <c r="C26" s="172"/>
      <c r="D26" s="150"/>
      <c r="E26" s="152"/>
      <c r="F26" s="173"/>
      <c r="G26" s="14"/>
    </row>
    <row r="27" spans="1:7" ht="15.75">
      <c r="A27" s="32">
        <v>1</v>
      </c>
      <c r="B27" s="258"/>
      <c r="C27" s="259"/>
      <c r="D27" s="255"/>
      <c r="E27" s="45"/>
      <c r="F27" s="45"/>
      <c r="G27" s="32"/>
    </row>
    <row r="28" spans="1:7" ht="12.75">
      <c r="A28" s="32">
        <v>2</v>
      </c>
      <c r="B28" s="33" t="s">
        <v>179</v>
      </c>
      <c r="C28" s="34" t="s">
        <v>180</v>
      </c>
      <c r="D28" s="303">
        <v>35871</v>
      </c>
      <c r="E28" s="45" t="s">
        <v>178</v>
      </c>
      <c r="F28" s="36" t="s">
        <v>190</v>
      </c>
      <c r="G28" s="32">
        <v>47.3</v>
      </c>
    </row>
    <row r="29" spans="1:7" ht="12.75">
      <c r="A29" s="32">
        <v>3</v>
      </c>
      <c r="B29" s="33" t="s">
        <v>182</v>
      </c>
      <c r="C29" s="34" t="s">
        <v>393</v>
      </c>
      <c r="D29" s="303">
        <v>36286</v>
      </c>
      <c r="E29" s="45" t="s">
        <v>178</v>
      </c>
      <c r="F29" s="36" t="s">
        <v>191</v>
      </c>
      <c r="G29" s="32">
        <v>58.7</v>
      </c>
    </row>
    <row r="30" spans="1:7" ht="12.75">
      <c r="A30" s="32">
        <v>4</v>
      </c>
      <c r="B30" s="307" t="s">
        <v>182</v>
      </c>
      <c r="C30" s="301" t="s">
        <v>379</v>
      </c>
      <c r="D30" s="308">
        <v>36117</v>
      </c>
      <c r="E30" s="309" t="s">
        <v>375</v>
      </c>
      <c r="F30" s="142" t="s">
        <v>152</v>
      </c>
      <c r="G30" s="32">
        <v>51.3</v>
      </c>
    </row>
    <row r="31" spans="1:7" ht="12.75">
      <c r="A31" s="15"/>
      <c r="B31" s="38"/>
      <c r="C31" s="38"/>
      <c r="D31" s="169"/>
      <c r="E31" s="144"/>
      <c r="F31" s="38"/>
      <c r="G31" s="14"/>
    </row>
    <row r="32" spans="1:7" ht="12.75">
      <c r="A32" s="15"/>
      <c r="B32" s="38"/>
      <c r="C32" s="38"/>
      <c r="D32" s="2" t="s">
        <v>172</v>
      </c>
      <c r="E32" s="144"/>
      <c r="F32" s="38"/>
      <c r="G32" s="14"/>
    </row>
    <row r="33" spans="1:7" ht="12.75">
      <c r="A33" s="15"/>
      <c r="B33" s="38"/>
      <c r="C33" s="38"/>
      <c r="D33" s="169"/>
      <c r="E33" s="144"/>
      <c r="F33" s="38"/>
      <c r="G33" s="14"/>
    </row>
    <row r="34" spans="1:7" ht="12.75">
      <c r="A34" s="32">
        <v>1</v>
      </c>
      <c r="B34" s="312"/>
      <c r="C34" s="313"/>
      <c r="D34" s="311"/>
      <c r="E34" s="302"/>
      <c r="F34" s="239"/>
      <c r="G34" s="32"/>
    </row>
    <row r="35" spans="1:7" ht="12.75">
      <c r="A35" s="32">
        <v>2</v>
      </c>
      <c r="B35" s="33" t="s">
        <v>249</v>
      </c>
      <c r="C35" s="34" t="s">
        <v>250</v>
      </c>
      <c r="D35" s="303">
        <v>36482</v>
      </c>
      <c r="E35" s="45" t="s">
        <v>178</v>
      </c>
      <c r="F35" s="36" t="s">
        <v>190</v>
      </c>
      <c r="G35" s="32">
        <v>52.1</v>
      </c>
    </row>
    <row r="36" spans="1:7" ht="12.75">
      <c r="A36" s="32">
        <v>3</v>
      </c>
      <c r="B36" s="33" t="s">
        <v>161</v>
      </c>
      <c r="C36" s="34" t="s">
        <v>283</v>
      </c>
      <c r="D36" s="35" t="s">
        <v>284</v>
      </c>
      <c r="E36" s="45" t="s">
        <v>7</v>
      </c>
      <c r="F36" s="36" t="s">
        <v>22</v>
      </c>
      <c r="G36" s="32">
        <v>54.3</v>
      </c>
    </row>
    <row r="37" spans="1:7" ht="12.75">
      <c r="A37" s="32">
        <v>4</v>
      </c>
      <c r="B37" s="307" t="s">
        <v>75</v>
      </c>
      <c r="C37" s="301" t="s">
        <v>76</v>
      </c>
      <c r="D37" s="308">
        <v>35842</v>
      </c>
      <c r="E37" s="309" t="s">
        <v>375</v>
      </c>
      <c r="F37" s="142" t="s">
        <v>152</v>
      </c>
      <c r="G37" s="32">
        <v>50.2</v>
      </c>
    </row>
    <row r="39" spans="1:7" ht="12.75">
      <c r="A39" s="15"/>
      <c r="B39" s="38"/>
      <c r="C39" s="38"/>
      <c r="D39" s="2" t="s">
        <v>175</v>
      </c>
      <c r="E39" s="144"/>
      <c r="F39" s="38"/>
      <c r="G39" s="14"/>
    </row>
    <row r="40" spans="1:7" ht="12.75">
      <c r="A40" s="15"/>
      <c r="B40" s="38"/>
      <c r="C40" s="38"/>
      <c r="D40" s="169"/>
      <c r="E40" s="144"/>
      <c r="F40" s="38"/>
      <c r="G40" s="14"/>
    </row>
    <row r="41" spans="1:7" ht="15.75">
      <c r="A41" s="32">
        <v>1</v>
      </c>
      <c r="B41" s="226" t="s">
        <v>369</v>
      </c>
      <c r="C41" s="225" t="s">
        <v>421</v>
      </c>
      <c r="D41" s="256">
        <v>36212</v>
      </c>
      <c r="E41" s="254" t="s">
        <v>395</v>
      </c>
      <c r="F41" s="254" t="s">
        <v>408</v>
      </c>
      <c r="G41" s="32">
        <v>53.4</v>
      </c>
    </row>
    <row r="42" spans="1:7" ht="12.75">
      <c r="A42" s="32">
        <v>2</v>
      </c>
      <c r="B42" s="33" t="s">
        <v>75</v>
      </c>
      <c r="C42" s="34" t="s">
        <v>181</v>
      </c>
      <c r="D42" s="303">
        <v>35877</v>
      </c>
      <c r="E42" s="45" t="s">
        <v>178</v>
      </c>
      <c r="F42" s="36" t="s">
        <v>190</v>
      </c>
      <c r="G42" s="32" t="s">
        <v>448</v>
      </c>
    </row>
    <row r="43" spans="1:7" ht="12.75">
      <c r="A43" s="32">
        <v>3</v>
      </c>
      <c r="B43" s="247" t="s">
        <v>306</v>
      </c>
      <c r="C43" s="248" t="s">
        <v>307</v>
      </c>
      <c r="D43" s="255" t="s">
        <v>308</v>
      </c>
      <c r="E43" s="45" t="s">
        <v>309</v>
      </c>
      <c r="F43" s="304" t="s">
        <v>310</v>
      </c>
      <c r="G43" s="32">
        <v>44</v>
      </c>
    </row>
    <row r="44" spans="1:7" ht="15.75">
      <c r="A44" s="32">
        <v>4</v>
      </c>
      <c r="B44" s="257" t="s">
        <v>423</v>
      </c>
      <c r="C44" s="225" t="s">
        <v>451</v>
      </c>
      <c r="D44" s="255">
        <v>36139</v>
      </c>
      <c r="E44" s="254" t="s">
        <v>452</v>
      </c>
      <c r="F44" s="254" t="s">
        <v>453</v>
      </c>
      <c r="G44" s="32">
        <v>58.8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H26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5.7109375" style="10" customWidth="1"/>
    <col min="2" max="2" width="10.57421875" style="10" customWidth="1"/>
    <col min="3" max="3" width="16.421875" style="10" bestFit="1" customWidth="1"/>
    <col min="4" max="4" width="10.140625" style="12" bestFit="1" customWidth="1"/>
    <col min="5" max="5" width="12.28125" style="13" bestFit="1" customWidth="1"/>
    <col min="6" max="6" width="22.421875" style="10" bestFit="1" customWidth="1"/>
    <col min="7" max="7" width="9.00390625" style="279" bestFit="1" customWidth="1"/>
    <col min="8" max="16384" width="9.140625" style="10" customWidth="1"/>
  </cols>
  <sheetData>
    <row r="1" spans="1:7" s="1" customFormat="1" ht="12.75">
      <c r="A1" s="46" t="s">
        <v>16</v>
      </c>
      <c r="B1" s="46"/>
      <c r="C1" s="46"/>
      <c r="D1" s="47"/>
      <c r="E1" s="41"/>
      <c r="F1" s="66" t="s">
        <v>199</v>
      </c>
      <c r="G1" s="362"/>
    </row>
    <row r="2" spans="1:7" s="1" customFormat="1" ht="12.75">
      <c r="A2" s="46" t="s">
        <v>17</v>
      </c>
      <c r="B2" s="46"/>
      <c r="C2" s="46"/>
      <c r="D2" s="47"/>
      <c r="E2" s="41"/>
      <c r="F2" s="67" t="s">
        <v>12</v>
      </c>
      <c r="G2" s="362"/>
    </row>
    <row r="3" spans="1:7" s="8" customFormat="1" ht="12" customHeight="1">
      <c r="A3" s="49"/>
      <c r="B3" s="49"/>
      <c r="C3" s="46"/>
      <c r="D3" s="47"/>
      <c r="E3" s="41"/>
      <c r="G3" s="363"/>
    </row>
    <row r="4" spans="1:5" ht="15.75">
      <c r="A4" s="39"/>
      <c r="B4" s="11" t="s">
        <v>32</v>
      </c>
      <c r="C4" s="46"/>
      <c r="D4" s="47"/>
      <c r="E4" s="146" t="s">
        <v>109</v>
      </c>
    </row>
    <row r="5" spans="3:5" ht="13.5" thickBot="1">
      <c r="C5" s="1"/>
      <c r="D5" s="2"/>
      <c r="E5" s="2"/>
    </row>
    <row r="6" spans="1:8" ht="18" customHeight="1" thickBot="1">
      <c r="A6" s="24" t="s">
        <v>0</v>
      </c>
      <c r="B6" s="25" t="s">
        <v>1</v>
      </c>
      <c r="C6" s="26" t="s">
        <v>2</v>
      </c>
      <c r="D6" s="27" t="s">
        <v>3</v>
      </c>
      <c r="E6" s="28" t="s">
        <v>4</v>
      </c>
      <c r="F6" s="31" t="s">
        <v>6</v>
      </c>
      <c r="G6" s="364" t="s">
        <v>5</v>
      </c>
      <c r="H6" s="366" t="s">
        <v>27</v>
      </c>
    </row>
    <row r="7" spans="1:8" ht="18" customHeight="1">
      <c r="A7" s="32">
        <v>1</v>
      </c>
      <c r="B7" s="33" t="s">
        <v>306</v>
      </c>
      <c r="C7" s="34" t="s">
        <v>307</v>
      </c>
      <c r="D7" s="255" t="s">
        <v>308</v>
      </c>
      <c r="E7" s="45" t="s">
        <v>309</v>
      </c>
      <c r="F7" s="304" t="s">
        <v>310</v>
      </c>
      <c r="G7" s="365">
        <v>44</v>
      </c>
      <c r="H7" s="183" t="str">
        <f>IF(ISBLANK(G7),"",IF(G7&lt;=40.05,"KSM",IF(G7&lt;=42.05,"I A",IF(G7&lt;=44.84,"II A",IF(G7&lt;=48.34,"III A",IF(G7&lt;=52.34,"I JA",IF(G7&lt;=56.04,"II JA",IF(G7&lt;=58.84,"III JA"))))))))</f>
        <v>II A</v>
      </c>
    </row>
    <row r="8" spans="1:8" ht="18" customHeight="1">
      <c r="A8" s="32">
        <v>2</v>
      </c>
      <c r="B8" s="33" t="s">
        <v>179</v>
      </c>
      <c r="C8" s="34" t="s">
        <v>180</v>
      </c>
      <c r="D8" s="303">
        <v>35871</v>
      </c>
      <c r="E8" s="45" t="s">
        <v>178</v>
      </c>
      <c r="F8" s="36" t="s">
        <v>190</v>
      </c>
      <c r="G8" s="358">
        <v>47.3</v>
      </c>
      <c r="H8" s="183" t="str">
        <f aca="true" t="shared" si="0" ref="H8:H21">IF(ISBLANK(G8),"",IF(G8&lt;=40.05,"KSM",IF(G8&lt;=42.05,"I A",IF(G8&lt;=44.84,"II A",IF(G8&lt;=48.34,"III A",IF(G8&lt;=52.34,"I JA",IF(G8&lt;=56.04,"II JA",IF(G8&lt;=58.84,"III JA"))))))))</f>
        <v>III A</v>
      </c>
    </row>
    <row r="9" spans="1:8" ht="18" customHeight="1">
      <c r="A9" s="32">
        <v>3</v>
      </c>
      <c r="B9" s="33" t="s">
        <v>101</v>
      </c>
      <c r="C9" s="34" t="s">
        <v>183</v>
      </c>
      <c r="D9" s="303">
        <v>35952</v>
      </c>
      <c r="E9" s="45" t="s">
        <v>178</v>
      </c>
      <c r="F9" s="36" t="s">
        <v>256</v>
      </c>
      <c r="G9" s="358">
        <v>47.5</v>
      </c>
      <c r="H9" s="183" t="str">
        <f t="shared" si="0"/>
        <v>III A</v>
      </c>
    </row>
    <row r="10" spans="1:8" ht="18" customHeight="1">
      <c r="A10" s="32">
        <v>4</v>
      </c>
      <c r="B10" s="33" t="s">
        <v>236</v>
      </c>
      <c r="C10" s="34" t="s">
        <v>137</v>
      </c>
      <c r="D10" s="303" t="s">
        <v>138</v>
      </c>
      <c r="E10" s="45" t="s">
        <v>235</v>
      </c>
      <c r="F10" s="36" t="s">
        <v>136</v>
      </c>
      <c r="G10" s="358">
        <v>49.1</v>
      </c>
      <c r="H10" s="183" t="str">
        <f t="shared" si="0"/>
        <v>I JA</v>
      </c>
    </row>
    <row r="11" spans="1:8" ht="18" customHeight="1">
      <c r="A11" s="32">
        <v>5</v>
      </c>
      <c r="B11" s="33" t="s">
        <v>75</v>
      </c>
      <c r="C11" s="34" t="s">
        <v>76</v>
      </c>
      <c r="D11" s="308">
        <v>35842</v>
      </c>
      <c r="E11" s="309" t="s">
        <v>375</v>
      </c>
      <c r="F11" s="142" t="s">
        <v>152</v>
      </c>
      <c r="G11" s="358">
        <v>50.2</v>
      </c>
      <c r="H11" s="183" t="str">
        <f t="shared" si="0"/>
        <v>I JA</v>
      </c>
    </row>
    <row r="12" spans="1:8" ht="18" customHeight="1">
      <c r="A12" s="32">
        <v>6</v>
      </c>
      <c r="B12" s="33" t="s">
        <v>240</v>
      </c>
      <c r="C12" s="34" t="s">
        <v>241</v>
      </c>
      <c r="D12" s="303" t="s">
        <v>242</v>
      </c>
      <c r="E12" s="45" t="s">
        <v>235</v>
      </c>
      <c r="F12" s="36" t="s">
        <v>136</v>
      </c>
      <c r="G12" s="358">
        <v>50.7</v>
      </c>
      <c r="H12" s="183" t="str">
        <f t="shared" si="0"/>
        <v>I JA</v>
      </c>
    </row>
    <row r="13" spans="1:8" ht="18" customHeight="1">
      <c r="A13" s="32">
        <v>7</v>
      </c>
      <c r="B13" s="33" t="s">
        <v>182</v>
      </c>
      <c r="C13" s="34" t="s">
        <v>379</v>
      </c>
      <c r="D13" s="308">
        <v>36117</v>
      </c>
      <c r="E13" s="309" t="s">
        <v>375</v>
      </c>
      <c r="F13" s="142" t="s">
        <v>152</v>
      </c>
      <c r="G13" s="358">
        <v>51.3</v>
      </c>
      <c r="H13" s="183" t="str">
        <f t="shared" si="0"/>
        <v>I JA</v>
      </c>
    </row>
    <row r="14" spans="1:8" ht="18" customHeight="1">
      <c r="A14" s="32">
        <v>8</v>
      </c>
      <c r="B14" s="33" t="s">
        <v>249</v>
      </c>
      <c r="C14" s="34" t="s">
        <v>250</v>
      </c>
      <c r="D14" s="303">
        <v>36482</v>
      </c>
      <c r="E14" s="45" t="s">
        <v>178</v>
      </c>
      <c r="F14" s="36" t="s">
        <v>190</v>
      </c>
      <c r="G14" s="358">
        <v>52.1</v>
      </c>
      <c r="H14" s="183" t="str">
        <f t="shared" si="0"/>
        <v>I JA</v>
      </c>
    </row>
    <row r="15" spans="1:8" ht="18" customHeight="1">
      <c r="A15" s="32">
        <v>9</v>
      </c>
      <c r="B15" s="33" t="s">
        <v>369</v>
      </c>
      <c r="C15" s="34" t="s">
        <v>421</v>
      </c>
      <c r="D15" s="256">
        <v>36212</v>
      </c>
      <c r="E15" s="254" t="s">
        <v>395</v>
      </c>
      <c r="F15" s="254" t="s">
        <v>408</v>
      </c>
      <c r="G15" s="358">
        <v>53.4</v>
      </c>
      <c r="H15" s="183" t="str">
        <f t="shared" si="0"/>
        <v>II JA</v>
      </c>
    </row>
    <row r="16" spans="1:8" ht="18" customHeight="1">
      <c r="A16" s="32">
        <v>10</v>
      </c>
      <c r="B16" s="33" t="s">
        <v>161</v>
      </c>
      <c r="C16" s="34" t="s">
        <v>283</v>
      </c>
      <c r="D16" s="35" t="s">
        <v>284</v>
      </c>
      <c r="E16" s="45" t="s">
        <v>7</v>
      </c>
      <c r="F16" s="36" t="s">
        <v>22</v>
      </c>
      <c r="G16" s="358">
        <v>54.3</v>
      </c>
      <c r="H16" s="183" t="str">
        <f t="shared" si="0"/>
        <v>II JA</v>
      </c>
    </row>
    <row r="17" spans="1:8" ht="18" customHeight="1">
      <c r="A17" s="32">
        <v>11</v>
      </c>
      <c r="B17" s="33" t="s">
        <v>330</v>
      </c>
      <c r="C17" s="34" t="s">
        <v>331</v>
      </c>
      <c r="D17" s="255">
        <v>36293</v>
      </c>
      <c r="E17" s="45" t="s">
        <v>309</v>
      </c>
      <c r="F17" s="304" t="s">
        <v>332</v>
      </c>
      <c r="G17" s="358">
        <v>54.4</v>
      </c>
      <c r="H17" s="183" t="str">
        <f t="shared" si="0"/>
        <v>II JA</v>
      </c>
    </row>
    <row r="18" spans="1:8" ht="18" customHeight="1">
      <c r="A18" s="32">
        <v>12</v>
      </c>
      <c r="B18" s="33" t="s">
        <v>218</v>
      </c>
      <c r="C18" s="34" t="s">
        <v>219</v>
      </c>
      <c r="D18" s="303">
        <v>36111</v>
      </c>
      <c r="E18" s="45" t="s">
        <v>103</v>
      </c>
      <c r="F18" s="36" t="s">
        <v>131</v>
      </c>
      <c r="G18" s="358">
        <v>56.2</v>
      </c>
      <c r="H18" s="183" t="str">
        <f t="shared" si="0"/>
        <v>III JA</v>
      </c>
    </row>
    <row r="19" spans="1:8" ht="18" customHeight="1">
      <c r="A19" s="32">
        <v>13</v>
      </c>
      <c r="B19" s="33" t="s">
        <v>72</v>
      </c>
      <c r="C19" s="34" t="s">
        <v>374</v>
      </c>
      <c r="D19" s="308">
        <v>36581</v>
      </c>
      <c r="E19" s="309" t="s">
        <v>375</v>
      </c>
      <c r="F19" s="142" t="s">
        <v>63</v>
      </c>
      <c r="G19" s="358">
        <v>56.3</v>
      </c>
      <c r="H19" s="183" t="str">
        <f t="shared" si="0"/>
        <v>III JA</v>
      </c>
    </row>
    <row r="20" spans="1:8" ht="18" customHeight="1">
      <c r="A20" s="32">
        <v>14</v>
      </c>
      <c r="B20" s="33" t="s">
        <v>182</v>
      </c>
      <c r="C20" s="34" t="s">
        <v>393</v>
      </c>
      <c r="D20" s="303">
        <v>36286</v>
      </c>
      <c r="E20" s="45" t="s">
        <v>178</v>
      </c>
      <c r="F20" s="36" t="s">
        <v>191</v>
      </c>
      <c r="G20" s="358">
        <v>58.7</v>
      </c>
      <c r="H20" s="183" t="str">
        <f t="shared" si="0"/>
        <v>III JA</v>
      </c>
    </row>
    <row r="21" spans="1:8" ht="18" customHeight="1">
      <c r="A21" s="32">
        <v>15</v>
      </c>
      <c r="B21" s="33" t="s">
        <v>423</v>
      </c>
      <c r="C21" s="34" t="s">
        <v>451</v>
      </c>
      <c r="D21" s="255">
        <v>36139</v>
      </c>
      <c r="E21" s="254" t="s">
        <v>452</v>
      </c>
      <c r="F21" s="254" t="s">
        <v>453</v>
      </c>
      <c r="G21" s="358">
        <v>58.8</v>
      </c>
      <c r="H21" s="183" t="str">
        <f t="shared" si="0"/>
        <v>III JA</v>
      </c>
    </row>
    <row r="22" spans="1:8" ht="18" customHeight="1">
      <c r="A22" s="32">
        <v>16</v>
      </c>
      <c r="B22" s="33" t="s">
        <v>252</v>
      </c>
      <c r="C22" s="34" t="s">
        <v>253</v>
      </c>
      <c r="D22" s="303">
        <v>36081</v>
      </c>
      <c r="E22" s="45" t="s">
        <v>178</v>
      </c>
      <c r="F22" s="36" t="s">
        <v>190</v>
      </c>
      <c r="G22" s="358" t="s">
        <v>448</v>
      </c>
      <c r="H22" s="239"/>
    </row>
    <row r="23" spans="1:8" ht="18" customHeight="1">
      <c r="A23" s="32">
        <v>17</v>
      </c>
      <c r="B23" s="33" t="s">
        <v>311</v>
      </c>
      <c r="C23" s="34" t="s">
        <v>312</v>
      </c>
      <c r="D23" s="255">
        <v>36045</v>
      </c>
      <c r="E23" s="45" t="s">
        <v>309</v>
      </c>
      <c r="F23" s="304" t="s">
        <v>310</v>
      </c>
      <c r="G23" s="358" t="s">
        <v>448</v>
      </c>
      <c r="H23" s="239"/>
    </row>
    <row r="24" spans="1:8" ht="18" customHeight="1">
      <c r="A24" s="32">
        <v>18</v>
      </c>
      <c r="B24" s="33" t="s">
        <v>75</v>
      </c>
      <c r="C24" s="34" t="s">
        <v>181</v>
      </c>
      <c r="D24" s="303">
        <v>35877</v>
      </c>
      <c r="E24" s="45" t="s">
        <v>178</v>
      </c>
      <c r="F24" s="36" t="s">
        <v>190</v>
      </c>
      <c r="G24" s="358" t="s">
        <v>448</v>
      </c>
      <c r="H24" s="239"/>
    </row>
    <row r="25" spans="4:5" ht="12.75">
      <c r="D25" s="10"/>
      <c r="E25" s="10"/>
    </row>
    <row r="26" spans="4:5" ht="12.75">
      <c r="D26" s="10"/>
      <c r="E26" s="10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H1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.7109375" style="10" customWidth="1"/>
    <col min="2" max="2" width="10.57421875" style="10" customWidth="1"/>
    <col min="3" max="3" width="14.8515625" style="10" bestFit="1" customWidth="1"/>
    <col min="4" max="4" width="10.140625" style="12" bestFit="1" customWidth="1"/>
    <col min="5" max="5" width="12.28125" style="13" bestFit="1" customWidth="1"/>
    <col min="6" max="6" width="22.421875" style="10" bestFit="1" customWidth="1"/>
    <col min="7" max="7" width="9.00390625" style="5" bestFit="1" customWidth="1"/>
    <col min="8" max="8" width="5.421875" style="5" customWidth="1"/>
    <col min="9" max="16384" width="9.140625" style="10" customWidth="1"/>
  </cols>
  <sheetData>
    <row r="1" spans="1:7" s="1" customFormat="1" ht="12.75">
      <c r="A1" s="46" t="s">
        <v>16</v>
      </c>
      <c r="B1" s="46"/>
      <c r="C1" s="46"/>
      <c r="D1" s="47"/>
      <c r="E1" s="41"/>
      <c r="F1" s="66" t="s">
        <v>199</v>
      </c>
      <c r="G1" s="54"/>
    </row>
    <row r="2" spans="1:7" s="1" customFormat="1" ht="12.75">
      <c r="A2" s="46" t="s">
        <v>17</v>
      </c>
      <c r="B2" s="46"/>
      <c r="C2" s="46"/>
      <c r="D2" s="47"/>
      <c r="E2" s="41"/>
      <c r="F2" s="67" t="s">
        <v>12</v>
      </c>
      <c r="G2" s="54"/>
    </row>
    <row r="3" spans="1:8" s="8" customFormat="1" ht="12" customHeight="1">
      <c r="A3" s="49"/>
      <c r="B3" s="49"/>
      <c r="C3" s="46"/>
      <c r="D3" s="47"/>
      <c r="E3" s="41"/>
      <c r="F3" s="7"/>
      <c r="G3" s="55"/>
      <c r="H3" s="49"/>
    </row>
    <row r="4" spans="1:8" ht="15.75">
      <c r="A4" s="39"/>
      <c r="B4" s="11" t="s">
        <v>33</v>
      </c>
      <c r="C4" s="46"/>
      <c r="D4" s="47"/>
      <c r="E4" s="46" t="s">
        <v>110</v>
      </c>
      <c r="G4" s="56"/>
      <c r="H4" s="39"/>
    </row>
    <row r="5" spans="3:5" ht="12.75">
      <c r="C5" s="1"/>
      <c r="D5" s="2"/>
      <c r="E5" s="2"/>
    </row>
    <row r="6" spans="1:8" ht="3.75" customHeight="1" thickBot="1">
      <c r="A6" s="15"/>
      <c r="B6" s="16"/>
      <c r="C6" s="17"/>
      <c r="D6" s="18"/>
      <c r="E6" s="19"/>
      <c r="F6" s="19"/>
      <c r="G6" s="20"/>
      <c r="H6" s="20"/>
    </row>
    <row r="7" spans="1:8" s="21" customFormat="1" ht="11.25" thickBot="1">
      <c r="A7" s="24" t="s">
        <v>0</v>
      </c>
      <c r="B7" s="25" t="s">
        <v>1</v>
      </c>
      <c r="C7" s="26" t="s">
        <v>2</v>
      </c>
      <c r="D7" s="27" t="s">
        <v>3</v>
      </c>
      <c r="E7" s="28" t="s">
        <v>4</v>
      </c>
      <c r="F7" s="31" t="s">
        <v>6</v>
      </c>
      <c r="G7" s="44" t="s">
        <v>5</v>
      </c>
      <c r="H7" s="148" t="s">
        <v>27</v>
      </c>
    </row>
    <row r="8" spans="1:8" ht="18" customHeight="1">
      <c r="A8" s="32">
        <v>1</v>
      </c>
      <c r="B8" s="33" t="s">
        <v>262</v>
      </c>
      <c r="C8" s="34" t="s">
        <v>263</v>
      </c>
      <c r="D8" s="303" t="s">
        <v>264</v>
      </c>
      <c r="E8" s="45" t="s">
        <v>178</v>
      </c>
      <c r="F8" s="36" t="s">
        <v>265</v>
      </c>
      <c r="G8" s="270">
        <v>0.0013784722222222221</v>
      </c>
      <c r="H8" s="183" t="str">
        <f>IF(ISBLANK(G8),"",IF(G8&lt;=0.00109375,"KSM",IF(G8&lt;=0.00115162037037037,"I A",IF(G8&lt;=0.00124421296296296,"II A",IF(G8&lt;=0.0013599537037037,"III A",IF(G8&lt;=0.00148726851851852,"I JA",IF(G8&lt;=0.00160300925925926,"II JA",IF(G8&lt;=0.00169560185185185,"III JA"))))))))</f>
        <v>I JA</v>
      </c>
    </row>
    <row r="9" spans="1:8" ht="18" customHeight="1">
      <c r="A9" s="32">
        <v>2</v>
      </c>
      <c r="B9" s="33" t="s">
        <v>257</v>
      </c>
      <c r="C9" s="34" t="s">
        <v>258</v>
      </c>
      <c r="D9" s="303">
        <v>36286</v>
      </c>
      <c r="E9" s="45" t="s">
        <v>178</v>
      </c>
      <c r="F9" s="36" t="s">
        <v>191</v>
      </c>
      <c r="G9" s="271">
        <v>0.0014062499999999997</v>
      </c>
      <c r="H9" s="183" t="str">
        <f>IF(ISBLANK(G9),"",IF(G9&lt;=0.00109375,"KSM",IF(G9&lt;=0.00115162037037037,"I A",IF(G9&lt;=0.00124421296296296,"II A",IF(G9&lt;=0.0013599537037037,"III A",IF(G9&lt;=0.00148726851851852,"I JA",IF(G9&lt;=0.00160300925925926,"II JA",IF(G9&lt;=0.00169560185185185,"III JA"))))))))</f>
        <v>I JA</v>
      </c>
    </row>
    <row r="10" spans="1:8" ht="18" customHeight="1">
      <c r="A10" s="32">
        <v>3</v>
      </c>
      <c r="B10" s="307" t="s">
        <v>184</v>
      </c>
      <c r="C10" s="301" t="s">
        <v>378</v>
      </c>
      <c r="D10" s="308">
        <v>36196</v>
      </c>
      <c r="E10" s="309" t="s">
        <v>375</v>
      </c>
      <c r="F10" s="142" t="s">
        <v>63</v>
      </c>
      <c r="G10" s="272">
        <v>0.0014444444444444444</v>
      </c>
      <c r="H10" s="183" t="str">
        <f>IF(ISBLANK(G10),"",IF(G10&lt;=0.00109375,"KSM",IF(G10&lt;=0.00115162037037037,"I A",IF(G10&lt;=0.00124421296296296,"II A",IF(G10&lt;=0.0013599537037037,"III A",IF(G10&lt;=0.00148726851851852,"I JA",IF(G10&lt;=0.00160300925925926,"II JA",IF(G10&lt;=0.00169560185185185,"III JA"))))))))</f>
        <v>I JA</v>
      </c>
    </row>
    <row r="11" spans="1:8" ht="18" customHeight="1">
      <c r="A11" s="32">
        <v>4</v>
      </c>
      <c r="B11" s="307" t="s">
        <v>154</v>
      </c>
      <c r="C11" s="301" t="s">
        <v>155</v>
      </c>
      <c r="D11" s="308">
        <v>35974</v>
      </c>
      <c r="E11" s="309" t="s">
        <v>375</v>
      </c>
      <c r="F11" s="142" t="s">
        <v>63</v>
      </c>
      <c r="G11" s="272">
        <v>0.0014803240740740742</v>
      </c>
      <c r="H11" s="183" t="str">
        <f>IF(ISBLANK(G11),"",IF(G11&lt;=0.00109375,"KSM",IF(G11&lt;=0.00115162037037037,"I A",IF(G11&lt;=0.00124421296296296,"II A",IF(G11&lt;=0.0013599537037037,"III A",IF(G11&lt;=0.00148726851851852,"I JA",IF(G11&lt;=0.00160300925925926,"II JA",IF(G11&lt;=0.00169560185185185,"III JA"))))))))</f>
        <v>I JA</v>
      </c>
    </row>
    <row r="12" spans="1:8" ht="18" customHeight="1">
      <c r="A12" s="15"/>
      <c r="B12" s="228"/>
      <c r="C12" s="229"/>
      <c r="D12" s="230"/>
      <c r="E12" s="152"/>
      <c r="F12" s="173"/>
      <c r="G12" s="203"/>
      <c r="H12" s="181"/>
    </row>
    <row r="13" spans="1:8" ht="18" customHeight="1">
      <c r="A13" s="15"/>
      <c r="B13" s="228"/>
      <c r="C13" s="229"/>
      <c r="D13" s="230"/>
      <c r="E13" s="231"/>
      <c r="F13" s="231"/>
      <c r="G13" s="203"/>
      <c r="H13" s="181"/>
    </row>
    <row r="14" spans="1:8" ht="18" customHeight="1">
      <c r="A14" s="15"/>
      <c r="B14" s="228"/>
      <c r="C14" s="229"/>
      <c r="D14" s="230"/>
      <c r="E14" s="231"/>
      <c r="F14" s="231"/>
      <c r="G14" s="203"/>
      <c r="H14" s="181"/>
    </row>
    <row r="15" spans="1:8" ht="18" customHeight="1">
      <c r="A15" s="15"/>
      <c r="B15" s="228"/>
      <c r="C15" s="229"/>
      <c r="D15" s="230"/>
      <c r="E15" s="231"/>
      <c r="F15" s="231"/>
      <c r="G15" s="203"/>
      <c r="H15" s="181"/>
    </row>
    <row r="16" spans="1:8" ht="18" customHeight="1">
      <c r="A16" s="15"/>
      <c r="B16" s="228"/>
      <c r="C16" s="229"/>
      <c r="D16" s="230"/>
      <c r="E16" s="231"/>
      <c r="F16" s="231"/>
      <c r="G16" s="203"/>
      <c r="H16" s="181"/>
    </row>
    <row r="17" spans="1:8" ht="18" customHeight="1">
      <c r="A17" s="15"/>
      <c r="B17" s="228"/>
      <c r="C17" s="229"/>
      <c r="D17" s="230"/>
      <c r="E17" s="231"/>
      <c r="F17" s="231"/>
      <c r="G17" s="203"/>
      <c r="H17" s="18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K9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7109375" style="10" customWidth="1"/>
    <col min="2" max="2" width="11.140625" style="10" customWidth="1"/>
    <col min="3" max="3" width="15.421875" style="10" bestFit="1" customWidth="1"/>
    <col min="4" max="4" width="9.8515625" style="12" bestFit="1" customWidth="1"/>
    <col min="5" max="5" width="15.00390625" style="13" customWidth="1"/>
    <col min="6" max="6" width="16.421875" style="10" bestFit="1" customWidth="1"/>
    <col min="7" max="7" width="9.140625" style="14" customWidth="1"/>
    <col min="8" max="8" width="8.140625" style="5" customWidth="1"/>
    <col min="9" max="16384" width="9.140625" style="10" customWidth="1"/>
  </cols>
  <sheetData>
    <row r="1" spans="1:7" s="1" customFormat="1" ht="12.75">
      <c r="A1" s="46" t="s">
        <v>16</v>
      </c>
      <c r="B1" s="46"/>
      <c r="C1" s="46"/>
      <c r="D1" s="47"/>
      <c r="E1" s="41"/>
      <c r="F1" s="66" t="s">
        <v>199</v>
      </c>
      <c r="G1" s="54"/>
    </row>
    <row r="2" spans="1:11" s="1" customFormat="1" ht="12.75">
      <c r="A2" s="46" t="s">
        <v>17</v>
      </c>
      <c r="B2" s="46"/>
      <c r="C2" s="46"/>
      <c r="D2" s="47"/>
      <c r="E2" s="41"/>
      <c r="F2" s="67" t="s">
        <v>12</v>
      </c>
      <c r="G2" s="54"/>
      <c r="I2" s="5"/>
      <c r="J2" s="5"/>
      <c r="K2" s="7"/>
    </row>
    <row r="4" spans="1:8" ht="15.75">
      <c r="A4" s="39"/>
      <c r="B4" s="11" t="s">
        <v>35</v>
      </c>
      <c r="C4" s="46"/>
      <c r="D4" s="47"/>
      <c r="E4" s="46" t="s">
        <v>111</v>
      </c>
      <c r="G4" s="56"/>
      <c r="H4" s="39"/>
    </row>
    <row r="5" spans="3:7" ht="13.5" thickBot="1">
      <c r="C5" s="1"/>
      <c r="D5" s="2"/>
      <c r="E5" s="2"/>
      <c r="G5" s="5"/>
    </row>
    <row r="6" spans="1:8" ht="13.5" thickBot="1">
      <c r="A6" s="24" t="s">
        <v>0</v>
      </c>
      <c r="B6" s="25" t="s">
        <v>1</v>
      </c>
      <c r="C6" s="26" t="s">
        <v>2</v>
      </c>
      <c r="D6" s="27" t="s">
        <v>3</v>
      </c>
      <c r="E6" s="28" t="s">
        <v>4</v>
      </c>
      <c r="F6" s="31" t="s">
        <v>6</v>
      </c>
      <c r="G6" s="44" t="s">
        <v>5</v>
      </c>
      <c r="H6" s="148" t="s">
        <v>27</v>
      </c>
    </row>
    <row r="7" spans="1:8" ht="18" customHeight="1">
      <c r="A7" s="147">
        <v>1</v>
      </c>
      <c r="B7" s="247" t="s">
        <v>320</v>
      </c>
      <c r="C7" s="248" t="s">
        <v>321</v>
      </c>
      <c r="D7" s="255" t="s">
        <v>322</v>
      </c>
      <c r="E7" s="45" t="s">
        <v>309</v>
      </c>
      <c r="F7" s="304" t="s">
        <v>323</v>
      </c>
      <c r="G7" s="380">
        <v>0.0024942129629629633</v>
      </c>
      <c r="H7" s="183" t="str">
        <f>IF(ISBLANK(G7),"",IF(G7&lt;=0.00202546296296296,"KSM",IF(G7&lt;=0.00216435185185185,"I A",IF(G7&lt;=0.00233796296296296,"II A",IF(G7&lt;=0.00256944444444444,"III A",IF(G7&lt;=0.00280092592592593,"I JA",IF(G7&lt;=0.00303240740740741,"II JA",IF(G7&lt;=0.00320601851851852,"III JA"))))))))</f>
        <v>III A</v>
      </c>
    </row>
    <row r="8" spans="1:8" ht="18" customHeight="1">
      <c r="A8" s="32">
        <v>2</v>
      </c>
      <c r="B8" s="33" t="s">
        <v>237</v>
      </c>
      <c r="C8" s="34" t="s">
        <v>238</v>
      </c>
      <c r="D8" s="303" t="s">
        <v>239</v>
      </c>
      <c r="E8" s="45" t="s">
        <v>235</v>
      </c>
      <c r="F8" s="36" t="s">
        <v>136</v>
      </c>
      <c r="G8" s="380">
        <v>0.0025474537037037037</v>
      </c>
      <c r="H8" s="183" t="str">
        <f>IF(ISBLANK(G8),"",IF(G8&lt;=0.00202546296296296,"KSM",IF(G8&lt;=0.00216435185185185,"I A",IF(G8&lt;=0.00233796296296296,"II A",IF(G8&lt;=0.00256944444444444,"III A",IF(G8&lt;=0.00280092592592593,"I JA",IF(G8&lt;=0.00303240740740741,"II JA",IF(G8&lt;=0.00320601851851852,"III JA"))))))))</f>
        <v>III A</v>
      </c>
    </row>
    <row r="9" spans="1:8" ht="18" customHeight="1">
      <c r="A9" s="32">
        <v>3</v>
      </c>
      <c r="B9" s="247" t="s">
        <v>317</v>
      </c>
      <c r="C9" s="248" t="s">
        <v>318</v>
      </c>
      <c r="D9" s="255" t="s">
        <v>319</v>
      </c>
      <c r="E9" s="45" t="s">
        <v>309</v>
      </c>
      <c r="F9" s="304" t="s">
        <v>310</v>
      </c>
      <c r="G9" s="381" t="s">
        <v>448</v>
      </c>
      <c r="H9" s="239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H18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5.7109375" style="10" customWidth="1"/>
    <col min="2" max="2" width="10.57421875" style="10" customWidth="1"/>
    <col min="3" max="3" width="13.7109375" style="10" bestFit="1" customWidth="1"/>
    <col min="4" max="4" width="9.00390625" style="12" bestFit="1" customWidth="1"/>
    <col min="5" max="5" width="12.28125" style="13" bestFit="1" customWidth="1"/>
    <col min="6" max="6" width="22.421875" style="10" bestFit="1" customWidth="1"/>
    <col min="7" max="7" width="9.421875" style="5" bestFit="1" customWidth="1"/>
    <col min="8" max="8" width="5.421875" style="5" customWidth="1"/>
    <col min="9" max="16384" width="9.140625" style="10" customWidth="1"/>
  </cols>
  <sheetData>
    <row r="1" spans="1:7" s="1" customFormat="1" ht="12.75">
      <c r="A1" s="46" t="s">
        <v>16</v>
      </c>
      <c r="B1" s="46"/>
      <c r="C1" s="46"/>
      <c r="D1" s="47"/>
      <c r="E1" s="41"/>
      <c r="F1" s="66" t="s">
        <v>199</v>
      </c>
      <c r="G1" s="54"/>
    </row>
    <row r="2" spans="1:7" s="1" customFormat="1" ht="12.75">
      <c r="A2" s="46" t="s">
        <v>17</v>
      </c>
      <c r="B2" s="46"/>
      <c r="C2" s="46"/>
      <c r="D2" s="47"/>
      <c r="E2" s="41"/>
      <c r="F2" s="67" t="s">
        <v>12</v>
      </c>
      <c r="G2" s="54"/>
    </row>
    <row r="3" spans="1:8" s="8" customFormat="1" ht="12" customHeight="1">
      <c r="A3" s="49"/>
      <c r="B3" s="49"/>
      <c r="C3" s="46"/>
      <c r="D3" s="47"/>
      <c r="E3" s="41"/>
      <c r="F3" s="7"/>
      <c r="G3" s="55"/>
      <c r="H3" s="49"/>
    </row>
    <row r="4" spans="1:8" ht="15.75">
      <c r="A4" s="39"/>
      <c r="B4" s="410" t="s">
        <v>39</v>
      </c>
      <c r="C4" s="410"/>
      <c r="D4" s="410"/>
      <c r="E4" s="410"/>
      <c r="F4" s="46" t="s">
        <v>112</v>
      </c>
      <c r="G4" s="56"/>
      <c r="H4" s="39"/>
    </row>
    <row r="5" spans="3:5" ht="12.75">
      <c r="C5" s="1"/>
      <c r="D5" s="2"/>
      <c r="E5" s="2"/>
    </row>
    <row r="6" spans="3:5" ht="12.75">
      <c r="C6" s="1"/>
      <c r="D6" s="2"/>
      <c r="E6" s="2" t="s">
        <v>387</v>
      </c>
    </row>
    <row r="7" spans="2:8" ht="10.5" customHeight="1" thickBot="1">
      <c r="B7" s="43"/>
      <c r="C7" s="21"/>
      <c r="D7" s="22"/>
      <c r="E7" s="21"/>
      <c r="G7" s="23"/>
      <c r="H7" s="23"/>
    </row>
    <row r="8" spans="1:8" s="21" customFormat="1" ht="10.5">
      <c r="A8" s="135" t="s">
        <v>122</v>
      </c>
      <c r="B8" s="204" t="s">
        <v>1</v>
      </c>
      <c r="C8" s="205" t="s">
        <v>2</v>
      </c>
      <c r="D8" s="206" t="s">
        <v>3</v>
      </c>
      <c r="E8" s="207" t="s">
        <v>4</v>
      </c>
      <c r="F8" s="208" t="s">
        <v>6</v>
      </c>
      <c r="G8" s="209" t="s">
        <v>29</v>
      </c>
      <c r="H8" s="210" t="s">
        <v>18</v>
      </c>
    </row>
    <row r="9" spans="1:8" s="38" customFormat="1" ht="18" customHeight="1">
      <c r="A9" s="32">
        <v>1</v>
      </c>
      <c r="B9" s="33" t="s">
        <v>225</v>
      </c>
      <c r="C9" s="34" t="s">
        <v>226</v>
      </c>
      <c r="D9" s="303">
        <v>35999</v>
      </c>
      <c r="E9" s="45" t="s">
        <v>20</v>
      </c>
      <c r="F9" s="36" t="s">
        <v>166</v>
      </c>
      <c r="G9" s="382">
        <v>12.9</v>
      </c>
      <c r="H9" s="239"/>
    </row>
    <row r="10" spans="1:8" s="38" customFormat="1" ht="18" customHeight="1">
      <c r="A10" s="32">
        <v>2</v>
      </c>
      <c r="B10" s="33" t="s">
        <v>100</v>
      </c>
      <c r="C10" s="34" t="s">
        <v>260</v>
      </c>
      <c r="D10" s="303">
        <v>35882</v>
      </c>
      <c r="E10" s="45" t="s">
        <v>178</v>
      </c>
      <c r="F10" s="36" t="s">
        <v>191</v>
      </c>
      <c r="G10" s="302" t="s">
        <v>448</v>
      </c>
      <c r="H10" s="239"/>
    </row>
    <row r="11" spans="1:8" s="38" customFormat="1" ht="18" customHeight="1">
      <c r="A11" s="32">
        <v>3</v>
      </c>
      <c r="B11" s="33" t="s">
        <v>229</v>
      </c>
      <c r="C11" s="34" t="s">
        <v>230</v>
      </c>
      <c r="D11" s="303">
        <v>35813</v>
      </c>
      <c r="E11" s="45" t="s">
        <v>20</v>
      </c>
      <c r="F11" s="36" t="s">
        <v>166</v>
      </c>
      <c r="G11" s="383">
        <v>0.4590277777777778</v>
      </c>
      <c r="H11" s="239"/>
    </row>
    <row r="12" spans="1:8" s="38" customFormat="1" ht="21" customHeight="1">
      <c r="A12" s="32">
        <v>4</v>
      </c>
      <c r="B12" s="33" t="s">
        <v>418</v>
      </c>
      <c r="C12" s="305" t="s">
        <v>416</v>
      </c>
      <c r="D12" s="35" t="s">
        <v>417</v>
      </c>
      <c r="E12" s="45" t="s">
        <v>395</v>
      </c>
      <c r="F12" s="45" t="s">
        <v>408</v>
      </c>
      <c r="G12" s="384">
        <v>12.3</v>
      </c>
      <c r="H12" s="239"/>
    </row>
    <row r="13" spans="1:7" s="38" customFormat="1" ht="12.75">
      <c r="A13" s="15"/>
      <c r="B13" s="16"/>
      <c r="C13" s="17"/>
      <c r="D13" s="314"/>
      <c r="E13" s="2" t="s">
        <v>388</v>
      </c>
      <c r="F13" s="19"/>
      <c r="G13" s="170"/>
    </row>
    <row r="14" spans="1:7" s="38" customFormat="1" ht="12.75">
      <c r="A14" s="15"/>
      <c r="B14" s="16"/>
      <c r="C14" s="17"/>
      <c r="D14" s="314"/>
      <c r="E14" s="217"/>
      <c r="F14" s="19"/>
      <c r="G14" s="170"/>
    </row>
    <row r="15" spans="1:8" s="38" customFormat="1" ht="18" customHeight="1">
      <c r="A15" s="32">
        <v>1</v>
      </c>
      <c r="B15" s="33" t="s">
        <v>259</v>
      </c>
      <c r="C15" s="34" t="s">
        <v>258</v>
      </c>
      <c r="D15" s="303">
        <v>36286</v>
      </c>
      <c r="E15" s="45" t="s">
        <v>178</v>
      </c>
      <c r="F15" s="36" t="s">
        <v>191</v>
      </c>
      <c r="G15" s="302">
        <v>11.3</v>
      </c>
      <c r="H15" s="239"/>
    </row>
    <row r="16" spans="1:8" s="38" customFormat="1" ht="18" customHeight="1">
      <c r="A16" s="32">
        <v>2</v>
      </c>
      <c r="B16" s="33" t="s">
        <v>25</v>
      </c>
      <c r="C16" s="34" t="s">
        <v>80</v>
      </c>
      <c r="D16" s="303" t="s">
        <v>290</v>
      </c>
      <c r="E16" s="45" t="s">
        <v>24</v>
      </c>
      <c r="F16" s="36" t="s">
        <v>289</v>
      </c>
      <c r="G16" s="302">
        <v>11.7</v>
      </c>
      <c r="H16" s="239"/>
    </row>
    <row r="17" spans="1:8" s="38" customFormat="1" ht="18" customHeight="1">
      <c r="A17" s="32">
        <v>3</v>
      </c>
      <c r="B17" s="33" t="s">
        <v>154</v>
      </c>
      <c r="C17" s="34" t="s">
        <v>155</v>
      </c>
      <c r="D17" s="303">
        <v>35974</v>
      </c>
      <c r="E17" s="45" t="s">
        <v>375</v>
      </c>
      <c r="F17" s="36" t="s">
        <v>63</v>
      </c>
      <c r="G17" s="302">
        <v>12.4</v>
      </c>
      <c r="H17" s="239"/>
    </row>
    <row r="18" spans="1:8" s="38" customFormat="1" ht="18" customHeight="1">
      <c r="A18" s="32">
        <v>4</v>
      </c>
      <c r="B18" s="33" t="s">
        <v>227</v>
      </c>
      <c r="C18" s="34" t="s">
        <v>228</v>
      </c>
      <c r="D18" s="303">
        <v>35857</v>
      </c>
      <c r="E18" s="45" t="s">
        <v>20</v>
      </c>
      <c r="F18" s="36" t="s">
        <v>166</v>
      </c>
      <c r="G18" s="302">
        <v>11.2</v>
      </c>
      <c r="H18" s="239"/>
    </row>
  </sheetData>
  <sheetProtection/>
  <mergeCells count="1">
    <mergeCell ref="B4:E4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H15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5.7109375" style="10" customWidth="1"/>
    <col min="2" max="2" width="10.57421875" style="10" customWidth="1"/>
    <col min="3" max="3" width="13.7109375" style="10" bestFit="1" customWidth="1"/>
    <col min="4" max="4" width="9.00390625" style="12" bestFit="1" customWidth="1"/>
    <col min="5" max="5" width="12.28125" style="13" bestFit="1" customWidth="1"/>
    <col min="6" max="6" width="22.421875" style="10" bestFit="1" customWidth="1"/>
    <col min="7" max="7" width="9.421875" style="5" bestFit="1" customWidth="1"/>
    <col min="8" max="8" width="5.421875" style="5" customWidth="1"/>
    <col min="9" max="16384" width="9.140625" style="10" customWidth="1"/>
  </cols>
  <sheetData>
    <row r="1" spans="1:7" s="1" customFormat="1" ht="12.75">
      <c r="A1" s="46" t="s">
        <v>16</v>
      </c>
      <c r="B1" s="46"/>
      <c r="C1" s="46"/>
      <c r="D1" s="47"/>
      <c r="E1" s="41"/>
      <c r="F1" s="66" t="s">
        <v>199</v>
      </c>
      <c r="G1" s="54"/>
    </row>
    <row r="2" spans="1:7" s="1" customFormat="1" ht="12.75">
      <c r="A2" s="46" t="s">
        <v>17</v>
      </c>
      <c r="B2" s="46"/>
      <c r="C2" s="46"/>
      <c r="D2" s="47"/>
      <c r="E2" s="41"/>
      <c r="F2" s="67" t="s">
        <v>12</v>
      </c>
      <c r="G2" s="54"/>
    </row>
    <row r="3" spans="1:8" s="8" customFormat="1" ht="12" customHeight="1">
      <c r="A3" s="49"/>
      <c r="B3" s="49"/>
      <c r="C3" s="46"/>
      <c r="D3" s="47"/>
      <c r="E3" s="41"/>
      <c r="F3" s="7"/>
      <c r="G3" s="55"/>
      <c r="H3" s="49"/>
    </row>
    <row r="4" spans="1:8" ht="15.75">
      <c r="A4" s="39"/>
      <c r="B4" s="410" t="s">
        <v>39</v>
      </c>
      <c r="C4" s="410"/>
      <c r="D4" s="410"/>
      <c r="E4" s="410"/>
      <c r="F4" s="46" t="s">
        <v>112</v>
      </c>
      <c r="G4" s="56"/>
      <c r="H4" s="39"/>
    </row>
    <row r="5" spans="3:5" ht="12.75">
      <c r="C5" s="1"/>
      <c r="D5" s="2"/>
      <c r="E5" s="2"/>
    </row>
    <row r="6" spans="2:8" ht="10.5" customHeight="1" thickBot="1">
      <c r="B6" s="43"/>
      <c r="C6" s="21"/>
      <c r="D6" s="22"/>
      <c r="E6" s="21"/>
      <c r="G6" s="23"/>
      <c r="H6" s="23"/>
    </row>
    <row r="7" spans="1:8" s="21" customFormat="1" ht="10.5">
      <c r="A7" s="135" t="s">
        <v>0</v>
      </c>
      <c r="B7" s="204" t="s">
        <v>1</v>
      </c>
      <c r="C7" s="205" t="s">
        <v>2</v>
      </c>
      <c r="D7" s="206" t="s">
        <v>3</v>
      </c>
      <c r="E7" s="207" t="s">
        <v>4</v>
      </c>
      <c r="F7" s="208" t="s">
        <v>6</v>
      </c>
      <c r="G7" s="209" t="s">
        <v>29</v>
      </c>
      <c r="H7" s="210" t="s">
        <v>18</v>
      </c>
    </row>
    <row r="8" spans="1:8" s="38" customFormat="1" ht="15" customHeight="1">
      <c r="A8" s="32">
        <v>1</v>
      </c>
      <c r="B8" s="33" t="s">
        <v>229</v>
      </c>
      <c r="C8" s="34" t="s">
        <v>230</v>
      </c>
      <c r="D8" s="303">
        <v>35813</v>
      </c>
      <c r="E8" s="45" t="s">
        <v>20</v>
      </c>
      <c r="F8" s="36" t="s">
        <v>166</v>
      </c>
      <c r="G8" s="384">
        <v>11.1</v>
      </c>
      <c r="H8" s="183" t="str">
        <f>IF(ISBLANK(G8),"",IF(G8&gt;13.34,"",IF(G8&lt;=9.24,"I A",IF(G8&lt;=9.84,"II A",IF(G8&lt;=10.84,"III A",IF(G8&lt;=11.94,"I JA",IF(G8&lt;=12.74,"II JA",IF(G8&lt;=13.34,"III JA"))))))))</f>
        <v>I JA</v>
      </c>
    </row>
    <row r="9" spans="1:8" ht="15" customHeight="1">
      <c r="A9" s="32">
        <v>2</v>
      </c>
      <c r="B9" s="33" t="s">
        <v>227</v>
      </c>
      <c r="C9" s="34" t="s">
        <v>228</v>
      </c>
      <c r="D9" s="303">
        <v>35857</v>
      </c>
      <c r="E9" s="45" t="s">
        <v>20</v>
      </c>
      <c r="F9" s="36" t="s">
        <v>166</v>
      </c>
      <c r="G9" s="302">
        <v>11.2</v>
      </c>
      <c r="H9" s="183" t="str">
        <f aca="true" t="shared" si="0" ref="H9:H14">IF(ISBLANK(G9),"",IF(G9&gt;13.34,"",IF(G9&lt;=9.24,"I A",IF(G9&lt;=9.84,"II A",IF(G9&lt;=10.84,"III A",IF(G9&lt;=11.94,"I JA",IF(G9&lt;=12.74,"II JA",IF(G9&lt;=13.34,"III JA"))))))))</f>
        <v>I JA</v>
      </c>
    </row>
    <row r="10" spans="1:8" s="38" customFormat="1" ht="15" customHeight="1">
      <c r="A10" s="32">
        <v>3</v>
      </c>
      <c r="B10" s="33" t="s">
        <v>259</v>
      </c>
      <c r="C10" s="34" t="s">
        <v>258</v>
      </c>
      <c r="D10" s="303">
        <v>36286</v>
      </c>
      <c r="E10" s="45" t="s">
        <v>178</v>
      </c>
      <c r="F10" s="36" t="s">
        <v>191</v>
      </c>
      <c r="G10" s="302">
        <v>11.3</v>
      </c>
      <c r="H10" s="183" t="str">
        <f t="shared" si="0"/>
        <v>I JA</v>
      </c>
    </row>
    <row r="11" spans="1:8" s="38" customFormat="1" ht="15" customHeight="1">
      <c r="A11" s="32">
        <v>4</v>
      </c>
      <c r="B11" s="33" t="s">
        <v>25</v>
      </c>
      <c r="C11" s="34" t="s">
        <v>80</v>
      </c>
      <c r="D11" s="303" t="s">
        <v>290</v>
      </c>
      <c r="E11" s="45" t="s">
        <v>24</v>
      </c>
      <c r="F11" s="36" t="s">
        <v>289</v>
      </c>
      <c r="G11" s="302">
        <v>11.7</v>
      </c>
      <c r="H11" s="183" t="str">
        <f t="shared" si="0"/>
        <v>I JA</v>
      </c>
    </row>
    <row r="12" spans="1:8" s="38" customFormat="1" ht="15" customHeight="1">
      <c r="A12" s="32">
        <v>5</v>
      </c>
      <c r="B12" s="33" t="s">
        <v>418</v>
      </c>
      <c r="C12" s="305" t="s">
        <v>416</v>
      </c>
      <c r="D12" s="35" t="s">
        <v>417</v>
      </c>
      <c r="E12" s="45" t="s">
        <v>395</v>
      </c>
      <c r="F12" s="45" t="s">
        <v>408</v>
      </c>
      <c r="G12" s="384">
        <v>12.3</v>
      </c>
      <c r="H12" s="183" t="str">
        <f t="shared" si="0"/>
        <v>II JA</v>
      </c>
    </row>
    <row r="13" spans="1:8" s="38" customFormat="1" ht="15" customHeight="1">
      <c r="A13" s="32">
        <v>6</v>
      </c>
      <c r="B13" s="33" t="s">
        <v>154</v>
      </c>
      <c r="C13" s="34" t="s">
        <v>155</v>
      </c>
      <c r="D13" s="303">
        <v>35974</v>
      </c>
      <c r="E13" s="45" t="s">
        <v>375</v>
      </c>
      <c r="F13" s="36" t="s">
        <v>63</v>
      </c>
      <c r="G13" s="302">
        <v>12.4</v>
      </c>
      <c r="H13" s="183" t="str">
        <f t="shared" si="0"/>
        <v>II JA</v>
      </c>
    </row>
    <row r="14" spans="1:8" ht="15" customHeight="1">
      <c r="A14" s="32">
        <v>7</v>
      </c>
      <c r="B14" s="33" t="s">
        <v>225</v>
      </c>
      <c r="C14" s="34" t="s">
        <v>226</v>
      </c>
      <c r="D14" s="303">
        <v>35999</v>
      </c>
      <c r="E14" s="45" t="s">
        <v>20</v>
      </c>
      <c r="F14" s="36" t="s">
        <v>166</v>
      </c>
      <c r="G14" s="385">
        <v>12.9</v>
      </c>
      <c r="H14" s="183" t="str">
        <f t="shared" si="0"/>
        <v>III JA</v>
      </c>
    </row>
    <row r="15" spans="1:8" ht="15" customHeight="1">
      <c r="A15" s="32">
        <v>8</v>
      </c>
      <c r="B15" s="33" t="s">
        <v>100</v>
      </c>
      <c r="C15" s="34" t="s">
        <v>260</v>
      </c>
      <c r="D15" s="303">
        <v>35882</v>
      </c>
      <c r="E15" s="45" t="s">
        <v>178</v>
      </c>
      <c r="F15" s="36" t="s">
        <v>191</v>
      </c>
      <c r="G15" s="302" t="s">
        <v>448</v>
      </c>
      <c r="H15" s="141"/>
    </row>
  </sheetData>
  <sheetProtection/>
  <mergeCells count="1">
    <mergeCell ref="B4:E4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SM</cp:lastModifiedBy>
  <cp:lastPrinted>2011-05-21T18:22:19Z</cp:lastPrinted>
  <dcterms:created xsi:type="dcterms:W3CDTF">2006-02-17T17:28:41Z</dcterms:created>
  <dcterms:modified xsi:type="dcterms:W3CDTF">2011-05-21T18:47:21Z</dcterms:modified>
  <cp:category/>
  <cp:version/>
  <cp:contentType/>
  <cp:contentStatus/>
</cp:coreProperties>
</file>