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400" windowHeight="9720" activeTab="4"/>
  </bookViews>
  <sheets>
    <sheet name="60-60" sheetId="1" r:id="rId1"/>
    <sheet name="60-600" sheetId="2" r:id="rId2"/>
    <sheet name="Aukštis" sheetId="3" r:id="rId3"/>
    <sheet name="Tolis" sheetId="4" r:id="rId4"/>
    <sheet name="Rutulys" sheetId="5" r:id="rId5"/>
  </sheets>
  <definedNames/>
  <calcPr fullCalcOnLoad="1"/>
</workbook>
</file>

<file path=xl/sharedStrings.xml><?xml version="1.0" encoding="utf-8"?>
<sst xmlns="http://schemas.openxmlformats.org/spreadsheetml/2006/main" count="314" uniqueCount="162">
  <si>
    <t>Sporto mokyklos "Viltis" vaikų dvikovių varžybos</t>
  </si>
  <si>
    <t>Mergaitės</t>
  </si>
  <si>
    <t>Vieta</t>
  </si>
  <si>
    <t>Vardas</t>
  </si>
  <si>
    <t>Pavardė</t>
  </si>
  <si>
    <t>Gimimo</t>
  </si>
  <si>
    <t>60 m</t>
  </si>
  <si>
    <t>Rezultatas</t>
  </si>
  <si>
    <t>Treneris</t>
  </si>
  <si>
    <t>data</t>
  </si>
  <si>
    <t>Berniukai</t>
  </si>
  <si>
    <t>60 m + šuolis į aukštį</t>
  </si>
  <si>
    <t>Aukštis</t>
  </si>
  <si>
    <t>Tolis</t>
  </si>
  <si>
    <t>60 m + rutulio stūmimas ( 3 kg. )</t>
  </si>
  <si>
    <t>Rutulys</t>
  </si>
  <si>
    <t>60 m + 60m</t>
  </si>
  <si>
    <t xml:space="preserve">60 m + 600m </t>
  </si>
  <si>
    <t>60 m + šuolis į tolį(nuo atsisp. v.)</t>
  </si>
  <si>
    <t>600 m</t>
  </si>
  <si>
    <t>Martynas</t>
  </si>
  <si>
    <t>Bacevičius</t>
  </si>
  <si>
    <t>D.Jankauskaitė,N.Sabaliauskienė</t>
  </si>
  <si>
    <t>R.Norkus</t>
  </si>
  <si>
    <t>V.Žėkienė</t>
  </si>
  <si>
    <t>Vilius</t>
  </si>
  <si>
    <t>R.Ančlauskas</t>
  </si>
  <si>
    <t>R.Sadzevičienė</t>
  </si>
  <si>
    <t>I.Jakubaitytė</t>
  </si>
  <si>
    <t>A.Gavelytė</t>
  </si>
  <si>
    <t>Karolina</t>
  </si>
  <si>
    <t>Mantas</t>
  </si>
  <si>
    <t>Drelingas</t>
  </si>
  <si>
    <t>R.Ramanauskaitė</t>
  </si>
  <si>
    <t>Šarūnas</t>
  </si>
  <si>
    <t>Chudaba</t>
  </si>
  <si>
    <t>Berulis</t>
  </si>
  <si>
    <t>Kalanta</t>
  </si>
  <si>
    <t>Ernestas</t>
  </si>
  <si>
    <t>Karolis</t>
  </si>
  <si>
    <t>Ugnė</t>
  </si>
  <si>
    <t>Greta</t>
  </si>
  <si>
    <t>Solveiga</t>
  </si>
  <si>
    <t>Vitkauskaitė</t>
  </si>
  <si>
    <t>Kamilė</t>
  </si>
  <si>
    <t>Klepackaitė</t>
  </si>
  <si>
    <t>Miglė</t>
  </si>
  <si>
    <t>Barilaitė</t>
  </si>
  <si>
    <t xml:space="preserve">60 m </t>
  </si>
  <si>
    <t>Justina</t>
  </si>
  <si>
    <t>Vasiliauskaitė</t>
  </si>
  <si>
    <t>Damijonaitytė</t>
  </si>
  <si>
    <t>Dominykas</t>
  </si>
  <si>
    <t>Banevičius</t>
  </si>
  <si>
    <t>Airidas</t>
  </si>
  <si>
    <t>Sachoručianko</t>
  </si>
  <si>
    <t>A.Krakauskas</t>
  </si>
  <si>
    <t>Egidijus</t>
  </si>
  <si>
    <t>Kolojanskas</t>
  </si>
  <si>
    <t>A.Šimkus</t>
  </si>
  <si>
    <t>Saulė</t>
  </si>
  <si>
    <t>Štombergaitė</t>
  </si>
  <si>
    <t>Kornelija</t>
  </si>
  <si>
    <t>Zarauskaitė</t>
  </si>
  <si>
    <t>Eimantas</t>
  </si>
  <si>
    <t>Lebedevas</t>
  </si>
  <si>
    <t>I.Sabaliauskaitė</t>
  </si>
  <si>
    <t>Gagiškis</t>
  </si>
  <si>
    <t>Akvilė</t>
  </si>
  <si>
    <t>Medvedevaitė</t>
  </si>
  <si>
    <t>Rūta</t>
  </si>
  <si>
    <t>Poškaitė</t>
  </si>
  <si>
    <t>S.Obelienienė</t>
  </si>
  <si>
    <t>Jonaitytė</t>
  </si>
  <si>
    <t>I.Juodeškienė</t>
  </si>
  <si>
    <t>Urtė</t>
  </si>
  <si>
    <t>Dubininkaitė</t>
  </si>
  <si>
    <t>Dovilė</t>
  </si>
  <si>
    <t>Klimišinaitė</t>
  </si>
  <si>
    <t>Slavėnaitė</t>
  </si>
  <si>
    <t>Karina</t>
  </si>
  <si>
    <t>Baranauskaitė</t>
  </si>
  <si>
    <t>Beatričė</t>
  </si>
  <si>
    <t>Černiūtė</t>
  </si>
  <si>
    <t>Sanajevaitė</t>
  </si>
  <si>
    <t>R.Vasiliauskas</t>
  </si>
  <si>
    <t>Časaitė</t>
  </si>
  <si>
    <t>Ašvydytė</t>
  </si>
  <si>
    <t>Gerda</t>
  </si>
  <si>
    <t>Kožemiakinaitė</t>
  </si>
  <si>
    <t>Patricija</t>
  </si>
  <si>
    <t>Vanckavičiūtė</t>
  </si>
  <si>
    <t>Emilija</t>
  </si>
  <si>
    <t>Grigonytė</t>
  </si>
  <si>
    <t>Brasaitė</t>
  </si>
  <si>
    <t>Klaudija</t>
  </si>
  <si>
    <t>Laurinavičiūtė</t>
  </si>
  <si>
    <t>Viltė</t>
  </si>
  <si>
    <t>Narkevičiūtė</t>
  </si>
  <si>
    <t>Gylytė</t>
  </si>
  <si>
    <t>Mankevičiūtė</t>
  </si>
  <si>
    <t>Urkytė</t>
  </si>
  <si>
    <t>Stankevičiūtė</t>
  </si>
  <si>
    <t>G.Dargevičiūtė</t>
  </si>
  <si>
    <t>Šlapšys</t>
  </si>
  <si>
    <t>Nauris</t>
  </si>
  <si>
    <t>Antanavičius</t>
  </si>
  <si>
    <t>Edgaras</t>
  </si>
  <si>
    <t>Stripeikis</t>
  </si>
  <si>
    <t>Vileiniškis</t>
  </si>
  <si>
    <t>Vladas</t>
  </si>
  <si>
    <t>Baliukas</t>
  </si>
  <si>
    <t>Ignas</t>
  </si>
  <si>
    <t>Bačanskas</t>
  </si>
  <si>
    <t>Jaunius</t>
  </si>
  <si>
    <t>Žilinskas</t>
  </si>
  <si>
    <t>Aurimas</t>
  </si>
  <si>
    <t>Petraitis</t>
  </si>
  <si>
    <t>Erikas</t>
  </si>
  <si>
    <t>Ivanovas</t>
  </si>
  <si>
    <t>Žanas</t>
  </si>
  <si>
    <t>Sokolovas</t>
  </si>
  <si>
    <t>Čepas</t>
  </si>
  <si>
    <t>Algimantas</t>
  </si>
  <si>
    <t>Palonskis</t>
  </si>
  <si>
    <t>Everdinas</t>
  </si>
  <si>
    <t>Stankus</t>
  </si>
  <si>
    <t>Vidmantas</t>
  </si>
  <si>
    <t>Justas</t>
  </si>
  <si>
    <t>Dambrauskas</t>
  </si>
  <si>
    <t>Skaistė</t>
  </si>
  <si>
    <t>Chudobaitė</t>
  </si>
  <si>
    <t>Meda</t>
  </si>
  <si>
    <t>Majauskaitė</t>
  </si>
  <si>
    <t>V.L.Maleckiai</t>
  </si>
  <si>
    <t>Aistė</t>
  </si>
  <si>
    <t>Dravininkaitė</t>
  </si>
  <si>
    <t>Augustė</t>
  </si>
  <si>
    <t>Divalytė</t>
  </si>
  <si>
    <t>Pijus</t>
  </si>
  <si>
    <t>Bradulskis</t>
  </si>
  <si>
    <t>Jaskūnas</t>
  </si>
  <si>
    <t>Z.Grabauskienė</t>
  </si>
  <si>
    <t>Nerijus</t>
  </si>
  <si>
    <t>Bertalis</t>
  </si>
  <si>
    <t>Vytenis</t>
  </si>
  <si>
    <t>Andriušis</t>
  </si>
  <si>
    <t>Matas</t>
  </si>
  <si>
    <t>Šmigelskis</t>
  </si>
  <si>
    <t>Lukas</t>
  </si>
  <si>
    <t>Kęstas</t>
  </si>
  <si>
    <t>Buskis</t>
  </si>
  <si>
    <t>Tadas</t>
  </si>
  <si>
    <t>Tačilauskas</t>
  </si>
  <si>
    <t>Kaselis</t>
  </si>
  <si>
    <t>Tauras</t>
  </si>
  <si>
    <t>Eičius</t>
  </si>
  <si>
    <t>Garšovas</t>
  </si>
  <si>
    <t>Danielius</t>
  </si>
  <si>
    <t>Mačichinas</t>
  </si>
  <si>
    <t>Vyriausias teisėjas</t>
  </si>
  <si>
    <t>Leonas Maleckis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</si>
</sst>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m:ss.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0.0"/>
    <numFmt numFmtId="184" formatCode="mm:ss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00"/>
    <numFmt numFmtId="191" formatCode="0.0000"/>
    <numFmt numFmtId="192" formatCode="yy/mm/dd"/>
    <numFmt numFmtId="193" formatCode="0.00000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TimesLT"/>
      <family val="0"/>
    </font>
    <font>
      <b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i/>
      <sz val="7"/>
      <name val="TimesLT"/>
      <family val="0"/>
    </font>
    <font>
      <i/>
      <sz val="7"/>
      <color indexed="9"/>
      <name val="TimesLT"/>
      <family val="0"/>
    </font>
    <font>
      <sz val="10"/>
      <color indexed="9"/>
      <name val="Arial"/>
      <family val="2"/>
    </font>
    <font>
      <sz val="10"/>
      <name val="Helvetica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20" borderId="6" applyNumberFormat="0" applyAlignment="0" applyProtection="0"/>
    <xf numFmtId="0" fontId="13" fillId="7" borderId="4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6" fillId="20" borderId="6" applyNumberFormat="0" applyAlignment="0" applyProtection="0"/>
    <xf numFmtId="0" fontId="32" fillId="0" borderId="0" applyAlignment="0"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8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4" applyNumberFormat="0" applyAlignment="0" applyProtection="0"/>
    <xf numFmtId="0" fontId="18" fillId="0" borderId="9" applyNumberFormat="0" applyFill="0" applyAlignment="0" applyProtection="0"/>
    <xf numFmtId="0" fontId="14" fillId="0" borderId="7" applyNumberFormat="0" applyFill="0" applyAlignment="0" applyProtection="0"/>
    <xf numFmtId="0" fontId="5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165" fontId="27" fillId="0" borderId="1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9" fillId="0" borderId="15" xfId="0" applyFont="1" applyBorder="1" applyAlignment="1">
      <alignment horizontal="right"/>
    </xf>
    <xf numFmtId="165" fontId="27" fillId="0" borderId="13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165" fontId="27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7" fontId="31" fillId="0" borderId="0" xfId="0" applyNumberFormat="1" applyFont="1" applyFill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2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prastas_Lapas1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uma" xfId="101"/>
    <cellStyle name="Susietas langelis" xfId="102"/>
    <cellStyle name="Tikrinimo langelis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9.421875" style="0" customWidth="1"/>
    <col min="3" max="3" width="13.57421875" style="0" customWidth="1"/>
    <col min="4" max="4" width="10.140625" style="0" bestFit="1" customWidth="1"/>
  </cols>
  <sheetData>
    <row r="1" spans="1:21" ht="18.75">
      <c r="A1" s="1"/>
      <c r="B1" s="1" t="s">
        <v>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A2" s="4">
        <v>40924</v>
      </c>
    </row>
    <row r="3" spans="1:5" ht="12.75">
      <c r="A3" s="5"/>
      <c r="B3" s="6" t="s">
        <v>16</v>
      </c>
      <c r="E3" s="6" t="s">
        <v>1</v>
      </c>
    </row>
    <row r="5" spans="1:8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6</v>
      </c>
      <c r="F5" s="7" t="s">
        <v>48</v>
      </c>
      <c r="G5" s="7" t="s">
        <v>7</v>
      </c>
      <c r="H5" s="10"/>
    </row>
    <row r="6" spans="1:8" ht="12.75">
      <c r="A6" s="11">
        <v>0</v>
      </c>
      <c r="B6" s="12"/>
      <c r="C6" s="13" t="s">
        <v>8</v>
      </c>
      <c r="D6" s="14" t="s">
        <v>9</v>
      </c>
      <c r="E6" s="15"/>
      <c r="F6" s="15"/>
      <c r="G6" s="14"/>
      <c r="H6" s="10"/>
    </row>
    <row r="7" spans="1:7" ht="12.75">
      <c r="A7" s="16">
        <f>A6+1</f>
        <v>1</v>
      </c>
      <c r="B7" s="17" t="s">
        <v>49</v>
      </c>
      <c r="C7" s="18" t="s">
        <v>50</v>
      </c>
      <c r="D7" s="19">
        <v>36236</v>
      </c>
      <c r="E7" s="20">
        <v>8.91</v>
      </c>
      <c r="F7" s="20">
        <v>8.89</v>
      </c>
      <c r="G7" s="16">
        <f>SUM(E8:F8)</f>
        <v>1107</v>
      </c>
    </row>
    <row r="8" spans="1:7" ht="12.75">
      <c r="A8" s="11">
        <f>A7</f>
        <v>1</v>
      </c>
      <c r="B8" s="21"/>
      <c r="C8" s="22" t="s">
        <v>23</v>
      </c>
      <c r="D8" s="23"/>
      <c r="E8" s="24">
        <f>IF(ISBLANK(E7),"",TRUNC(58.015*(14.5-E7)^1.31))</f>
        <v>552</v>
      </c>
      <c r="F8" s="24">
        <f>IF(ISBLANK(F7),"",TRUNC(58.015*(14.5-F7)^1.31))</f>
        <v>555</v>
      </c>
      <c r="G8" s="25">
        <f>G7</f>
        <v>1107</v>
      </c>
    </row>
    <row r="9" spans="1:7" ht="12.75">
      <c r="A9" s="16">
        <f>A8+1</f>
        <v>2</v>
      </c>
      <c r="B9" s="17" t="s">
        <v>46</v>
      </c>
      <c r="C9" s="18" t="s">
        <v>51</v>
      </c>
      <c r="D9" s="19">
        <v>36391</v>
      </c>
      <c r="E9" s="20">
        <v>9.45</v>
      </c>
      <c r="F9" s="20">
        <v>9.54</v>
      </c>
      <c r="G9" s="16">
        <f>SUM(E10:F10)</f>
        <v>956</v>
      </c>
    </row>
    <row r="10" spans="1:7" ht="12.75">
      <c r="A10" s="11">
        <f>A9</f>
        <v>2</v>
      </c>
      <c r="B10" s="21"/>
      <c r="C10" s="22" t="s">
        <v>22</v>
      </c>
      <c r="D10" s="23"/>
      <c r="E10" s="24">
        <f>IF(ISBLANK(E9),"",TRUNC(58.015*(14.5-E9)^1.31))</f>
        <v>484</v>
      </c>
      <c r="F10" s="24">
        <f>IF(ISBLANK(F9),"",TRUNC(58.015*(14.5-F9)^1.31))</f>
        <v>472</v>
      </c>
      <c r="G10" s="25">
        <f>G9</f>
        <v>956</v>
      </c>
    </row>
    <row r="11" ht="12.75">
      <c r="A11" s="4"/>
    </row>
    <row r="12" spans="1:5" ht="12.75">
      <c r="A12" s="5"/>
      <c r="B12" s="6" t="s">
        <v>16</v>
      </c>
      <c r="E12" s="6" t="s">
        <v>10</v>
      </c>
    </row>
    <row r="14" spans="1:8" ht="12.75">
      <c r="A14" s="7" t="s">
        <v>2</v>
      </c>
      <c r="B14" s="8" t="s">
        <v>3</v>
      </c>
      <c r="C14" s="9" t="s">
        <v>4</v>
      </c>
      <c r="D14" s="7" t="s">
        <v>5</v>
      </c>
      <c r="E14" s="7" t="s">
        <v>6</v>
      </c>
      <c r="F14" s="7" t="s">
        <v>6</v>
      </c>
      <c r="G14" s="7" t="s">
        <v>7</v>
      </c>
      <c r="H14" s="10"/>
    </row>
    <row r="15" spans="1:8" ht="12.75">
      <c r="A15" s="11">
        <v>0</v>
      </c>
      <c r="B15" s="12"/>
      <c r="C15" s="13" t="s">
        <v>8</v>
      </c>
      <c r="D15" s="14" t="s">
        <v>9</v>
      </c>
      <c r="E15" s="15"/>
      <c r="F15" s="15"/>
      <c r="G15" s="14"/>
      <c r="H15" s="10"/>
    </row>
    <row r="16" spans="1:7" ht="12.75">
      <c r="A16" s="16">
        <f>A15+1</f>
        <v>1</v>
      </c>
      <c r="B16" s="17" t="s">
        <v>38</v>
      </c>
      <c r="C16" s="18" t="s">
        <v>37</v>
      </c>
      <c r="D16" s="19">
        <v>37045</v>
      </c>
      <c r="E16" s="20">
        <v>9.81</v>
      </c>
      <c r="F16" s="20">
        <v>9.72</v>
      </c>
      <c r="G16" s="16">
        <f>SUM(E17:F17)</f>
        <v>889</v>
      </c>
    </row>
    <row r="17" spans="1:7" ht="12.75">
      <c r="A17" s="11">
        <f>A16</f>
        <v>1</v>
      </c>
      <c r="B17" s="21"/>
      <c r="C17" s="22" t="s">
        <v>28</v>
      </c>
      <c r="D17" s="23"/>
      <c r="E17" s="24">
        <f>IF(ISBLANK(E16),"",TRUNC(58.015*(14.5-E16)^1.31))</f>
        <v>439</v>
      </c>
      <c r="F17" s="24">
        <f>IF(ISBLANK(F16),"",TRUNC(58.015*(14.5-F16)^1.31))</f>
        <v>450</v>
      </c>
      <c r="G17" s="25">
        <f>G16</f>
        <v>889</v>
      </c>
    </row>
    <row r="18" spans="1:7" ht="12.75">
      <c r="A18" s="16">
        <f>A17+1</f>
        <v>2</v>
      </c>
      <c r="B18" s="17" t="s">
        <v>20</v>
      </c>
      <c r="C18" s="18" t="s">
        <v>21</v>
      </c>
      <c r="D18" s="19">
        <v>36257</v>
      </c>
      <c r="E18" s="20">
        <v>9.92</v>
      </c>
      <c r="F18" s="20">
        <v>9.75</v>
      </c>
      <c r="G18" s="16">
        <f>SUM(E19:F19)</f>
        <v>871</v>
      </c>
    </row>
    <row r="19" spans="1:7" ht="12.75">
      <c r="A19" s="11">
        <f>A18</f>
        <v>2</v>
      </c>
      <c r="B19" s="21"/>
      <c r="C19" s="22" t="s">
        <v>22</v>
      </c>
      <c r="D19" s="23"/>
      <c r="E19" s="24">
        <f>IF(ISBLANK(E18),"",TRUNC(58.015*(14.5-E18)^1.31))</f>
        <v>425</v>
      </c>
      <c r="F19" s="24">
        <f>IF(ISBLANK(F18),"",TRUNC(58.015*(14.5-F18)^1.31))</f>
        <v>446</v>
      </c>
      <c r="G19" s="25">
        <f>G18</f>
        <v>871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0.140625" style="0" customWidth="1"/>
    <col min="3" max="3" width="12.28125" style="0" customWidth="1"/>
  </cols>
  <sheetData>
    <row r="1" spans="1:21" ht="18.75">
      <c r="A1" s="1"/>
      <c r="B1" s="1" t="s">
        <v>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4">
        <v>40924</v>
      </c>
      <c r="D2" s="32">
        <v>1.1574074074074073E-05</v>
      </c>
    </row>
    <row r="3" spans="1:5" ht="12.75">
      <c r="A3" s="5"/>
      <c r="B3" s="6" t="s">
        <v>17</v>
      </c>
      <c r="E3" s="6" t="s">
        <v>10</v>
      </c>
    </row>
    <row r="5" spans="1:8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6</v>
      </c>
      <c r="F5" s="7" t="s">
        <v>19</v>
      </c>
      <c r="G5" s="7" t="s">
        <v>7</v>
      </c>
      <c r="H5" s="10"/>
    </row>
    <row r="6" spans="1:8" ht="12.75">
      <c r="A6" s="11">
        <v>0</v>
      </c>
      <c r="B6" s="12"/>
      <c r="C6" s="13" t="s">
        <v>8</v>
      </c>
      <c r="D6" s="14" t="s">
        <v>9</v>
      </c>
      <c r="E6" s="15"/>
      <c r="F6" s="15"/>
      <c r="G6" s="14"/>
      <c r="H6" s="10"/>
    </row>
    <row r="7" spans="1:7" ht="12.75">
      <c r="A7" s="16">
        <f>A6+1</f>
        <v>1</v>
      </c>
      <c r="B7" s="17" t="s">
        <v>52</v>
      </c>
      <c r="C7" s="18" t="s">
        <v>53</v>
      </c>
      <c r="D7" s="19">
        <v>36358</v>
      </c>
      <c r="E7" s="20">
        <v>9.71</v>
      </c>
      <c r="F7" s="33">
        <v>0.001376736111111111</v>
      </c>
      <c r="G7" s="16">
        <f>SUM(E8:F8)</f>
        <v>1036</v>
      </c>
    </row>
    <row r="8" spans="1:7" ht="12.75">
      <c r="A8" s="11">
        <f>A7</f>
        <v>1</v>
      </c>
      <c r="B8" s="21"/>
      <c r="C8" s="22" t="s">
        <v>23</v>
      </c>
      <c r="D8" s="23"/>
      <c r="E8" s="24">
        <f>IF(ISBLANK(E7),"",TRUNC(58.015*(14.5-E7)^1.31))</f>
        <v>451</v>
      </c>
      <c r="F8" s="34">
        <f>IF(ISBLANK(F7),"",INT(0.11193*(254-((F7+0.000462962962962963)/$D$2))^1.88))</f>
        <v>585</v>
      </c>
      <c r="G8" s="25">
        <f>G7</f>
        <v>1036</v>
      </c>
    </row>
    <row r="9" spans="1:7" ht="12.75">
      <c r="A9" s="16">
        <f>A8+1</f>
        <v>2</v>
      </c>
      <c r="B9" s="17" t="s">
        <v>54</v>
      </c>
      <c r="C9" s="18" t="s">
        <v>55</v>
      </c>
      <c r="D9" s="19">
        <v>36888</v>
      </c>
      <c r="E9" s="20">
        <v>9.39</v>
      </c>
      <c r="F9" s="33">
        <v>0.001486111111111111</v>
      </c>
      <c r="G9" s="16">
        <f>SUM(E10:F10)</f>
        <v>971</v>
      </c>
    </row>
    <row r="10" spans="1:7" ht="12.75">
      <c r="A10" s="11">
        <f>A9</f>
        <v>2</v>
      </c>
      <c r="B10" s="21"/>
      <c r="C10" s="22" t="s">
        <v>56</v>
      </c>
      <c r="D10" s="23"/>
      <c r="E10" s="24">
        <f>IF(ISBLANK(E9),"",TRUNC(58.015*(14.5-E9)^1.31))</f>
        <v>491</v>
      </c>
      <c r="F10" s="34">
        <f>IF(ISBLANK(F9),"",INT(0.11193*(254-((F9+0.000462962962962963)/$D$2))^1.88))</f>
        <v>480</v>
      </c>
      <c r="G10" s="25">
        <f>G9</f>
        <v>971</v>
      </c>
    </row>
    <row r="11" spans="1:7" ht="12.75">
      <c r="A11" s="16">
        <f>A10+1</f>
        <v>3</v>
      </c>
      <c r="B11" s="17" t="s">
        <v>57</v>
      </c>
      <c r="C11" s="18" t="s">
        <v>58</v>
      </c>
      <c r="D11" s="19">
        <v>36255</v>
      </c>
      <c r="E11" s="20">
        <v>10.12</v>
      </c>
      <c r="F11" s="33">
        <v>0.0016454861111111112</v>
      </c>
      <c r="G11" s="16">
        <f>SUM(E12:F12)</f>
        <v>746</v>
      </c>
    </row>
    <row r="12" spans="1:7" ht="12.75">
      <c r="A12" s="11">
        <f>A11</f>
        <v>3</v>
      </c>
      <c r="B12" s="21"/>
      <c r="C12" s="22" t="s">
        <v>59</v>
      </c>
      <c r="D12" s="23"/>
      <c r="E12" s="24">
        <f>IF(ISBLANK(E11),"",TRUNC(58.015*(14.5-E11)^1.31))</f>
        <v>401</v>
      </c>
      <c r="F12" s="34">
        <f>IF(ISBLANK(F11),"",INT(0.11193*(254-((F11+0.000462962962962963)/$D$2))^1.88))</f>
        <v>345</v>
      </c>
      <c r="G12" s="25">
        <f>G11</f>
        <v>746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9.421875" style="0" customWidth="1"/>
    <col min="3" max="3" width="12.28125" style="0" customWidth="1"/>
  </cols>
  <sheetData>
    <row r="1" spans="1:21" ht="18.75">
      <c r="A1" s="1"/>
      <c r="B1" s="1" t="s">
        <v>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4">
        <v>40924</v>
      </c>
      <c r="D2" s="32">
        <v>1.1574074074074073E-05</v>
      </c>
    </row>
    <row r="3" spans="1:5" ht="12.75">
      <c r="A3" s="5"/>
      <c r="B3" s="6" t="s">
        <v>11</v>
      </c>
      <c r="E3" s="6" t="s">
        <v>1</v>
      </c>
    </row>
    <row r="5" spans="1:8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6</v>
      </c>
      <c r="F5" s="7" t="s">
        <v>12</v>
      </c>
      <c r="G5" s="7" t="s">
        <v>7</v>
      </c>
      <c r="H5" s="10"/>
    </row>
    <row r="6" spans="1:8" ht="12.75">
      <c r="A6" s="11">
        <v>0</v>
      </c>
      <c r="B6" s="12"/>
      <c r="C6" s="13" t="s">
        <v>8</v>
      </c>
      <c r="D6" s="14" t="s">
        <v>9</v>
      </c>
      <c r="E6" s="15"/>
      <c r="F6" s="15"/>
      <c r="G6" s="14"/>
      <c r="H6" s="10"/>
    </row>
    <row r="7" spans="1:7" ht="12.75">
      <c r="A7" s="16">
        <f>A6+1</f>
        <v>1</v>
      </c>
      <c r="B7" s="17" t="s">
        <v>60</v>
      </c>
      <c r="C7" s="18" t="s">
        <v>61</v>
      </c>
      <c r="D7" s="19">
        <v>36340</v>
      </c>
      <c r="E7" s="20">
        <v>8.98</v>
      </c>
      <c r="F7" s="20">
        <v>1.4</v>
      </c>
      <c r="G7" s="16">
        <f>SUM(E8:F8)</f>
        <v>1055</v>
      </c>
    </row>
    <row r="8" spans="1:7" ht="12.75">
      <c r="A8" s="11">
        <f>A7</f>
        <v>1</v>
      </c>
      <c r="B8" s="21"/>
      <c r="C8" s="22" t="s">
        <v>29</v>
      </c>
      <c r="D8" s="23"/>
      <c r="E8" s="24">
        <f>IF(ISBLANK(E7),"",TRUNC(58.015*(14.5-E7)^1.31))</f>
        <v>543</v>
      </c>
      <c r="F8" s="24">
        <f>IF(ISBLANK(F7),"",INT(1.84523*(F7*100-75)^1.348))</f>
        <v>512</v>
      </c>
      <c r="G8" s="25">
        <f>G7</f>
        <v>1055</v>
      </c>
    </row>
    <row r="9" spans="1:7" ht="12.75">
      <c r="A9" s="16">
        <f>A8+1</f>
        <v>2</v>
      </c>
      <c r="B9" s="17" t="s">
        <v>82</v>
      </c>
      <c r="C9" s="18" t="s">
        <v>83</v>
      </c>
      <c r="D9" s="19">
        <v>36644</v>
      </c>
      <c r="E9" s="20">
        <v>9.52</v>
      </c>
      <c r="F9" s="20">
        <v>1.2</v>
      </c>
      <c r="G9" s="16">
        <f>SUM(E10:F10)</f>
        <v>787</v>
      </c>
    </row>
    <row r="10" spans="1:7" ht="12.75">
      <c r="A10" s="11">
        <f>A9</f>
        <v>2</v>
      </c>
      <c r="B10" s="21"/>
      <c r="C10" s="22" t="s">
        <v>28</v>
      </c>
      <c r="D10" s="23"/>
      <c r="E10" s="24">
        <f>IF(ISBLANK(E9),"",TRUNC(58.015*(14.5-E9)^1.31))</f>
        <v>475</v>
      </c>
      <c r="F10" s="24">
        <f>IF(ISBLANK(F9),"",INT(1.84523*(F9*100-75)^1.348))</f>
        <v>312</v>
      </c>
      <c r="G10" s="25">
        <f>G9</f>
        <v>787</v>
      </c>
    </row>
    <row r="11" spans="1:7" ht="12.75">
      <c r="A11" s="16">
        <f>A10+1</f>
        <v>3</v>
      </c>
      <c r="B11" s="17" t="s">
        <v>80</v>
      </c>
      <c r="C11" s="18" t="s">
        <v>81</v>
      </c>
      <c r="D11" s="19">
        <v>36641</v>
      </c>
      <c r="E11" s="20">
        <v>10.73</v>
      </c>
      <c r="F11" s="20">
        <v>1.1</v>
      </c>
      <c r="G11" s="16">
        <f>SUM(E12:F12)</f>
        <v>552</v>
      </c>
    </row>
    <row r="12" spans="1:7" ht="12.75">
      <c r="A12" s="11">
        <f>A11</f>
        <v>3</v>
      </c>
      <c r="B12" s="21"/>
      <c r="C12" s="22" t="s">
        <v>27</v>
      </c>
      <c r="D12" s="23"/>
      <c r="E12" s="24">
        <f>IF(ISBLANK(E11),"",TRUNC(58.015*(14.5-E11)^1.31))</f>
        <v>330</v>
      </c>
      <c r="F12" s="24">
        <f>IF(ISBLANK(F11),"",INT(1.84523*(F11*100-75)^1.348))</f>
        <v>222</v>
      </c>
      <c r="G12" s="25">
        <f>G11</f>
        <v>552</v>
      </c>
    </row>
    <row r="13" spans="1:7" ht="12.75">
      <c r="A13" s="16">
        <f>A12+1</f>
        <v>4</v>
      </c>
      <c r="B13" s="17" t="s">
        <v>62</v>
      </c>
      <c r="C13" s="18" t="s">
        <v>63</v>
      </c>
      <c r="D13" s="19">
        <v>36264</v>
      </c>
      <c r="E13" s="20">
        <v>10.81</v>
      </c>
      <c r="F13" s="20">
        <v>1.1</v>
      </c>
      <c r="G13" s="16">
        <f>SUM(E14:F14)</f>
        <v>542</v>
      </c>
    </row>
    <row r="14" spans="1:7" ht="12.75">
      <c r="A14" s="11">
        <f>A13</f>
        <v>4</v>
      </c>
      <c r="B14" s="21"/>
      <c r="C14" s="22" t="s">
        <v>27</v>
      </c>
      <c r="D14" s="23"/>
      <c r="E14" s="24">
        <f>IF(ISBLANK(E13),"",TRUNC(58.015*(14.5-E13)^1.31))</f>
        <v>320</v>
      </c>
      <c r="F14" s="24">
        <f>IF(ISBLANK(F13),"",INT(1.84523*(F13*100-75)^1.348))</f>
        <v>222</v>
      </c>
      <c r="G14" s="25">
        <f>G13</f>
        <v>542</v>
      </c>
    </row>
    <row r="16" spans="1:5" ht="12.75">
      <c r="A16" s="5"/>
      <c r="B16" s="6" t="s">
        <v>11</v>
      </c>
      <c r="E16" s="6" t="s">
        <v>10</v>
      </c>
    </row>
    <row r="18" spans="1:8" ht="12.75">
      <c r="A18" s="7" t="s">
        <v>2</v>
      </c>
      <c r="B18" s="8" t="s">
        <v>3</v>
      </c>
      <c r="C18" s="9" t="s">
        <v>4</v>
      </c>
      <c r="D18" s="7" t="s">
        <v>5</v>
      </c>
      <c r="E18" s="7" t="s">
        <v>6</v>
      </c>
      <c r="F18" s="7" t="s">
        <v>12</v>
      </c>
      <c r="G18" s="7" t="s">
        <v>7</v>
      </c>
      <c r="H18" s="10"/>
    </row>
    <row r="19" spans="1:8" ht="12.75">
      <c r="A19" s="11">
        <v>0</v>
      </c>
      <c r="B19" s="12"/>
      <c r="C19" s="13" t="s">
        <v>8</v>
      </c>
      <c r="D19" s="14" t="s">
        <v>9</v>
      </c>
      <c r="E19" s="15"/>
      <c r="F19" s="15"/>
      <c r="G19" s="14"/>
      <c r="H19" s="10"/>
    </row>
    <row r="20" spans="1:7" ht="12.75">
      <c r="A20" s="16">
        <f>A19+1</f>
        <v>1</v>
      </c>
      <c r="B20" s="17" t="s">
        <v>20</v>
      </c>
      <c r="C20" s="18" t="s">
        <v>36</v>
      </c>
      <c r="D20" s="19">
        <v>36559</v>
      </c>
      <c r="E20" s="20">
        <v>9.48</v>
      </c>
      <c r="F20" s="20">
        <v>1.35</v>
      </c>
      <c r="G20" s="16">
        <f>SUM(E21:F21)</f>
        <v>940</v>
      </c>
    </row>
    <row r="21" spans="1:7" ht="12.75">
      <c r="A21" s="11">
        <f>A20</f>
        <v>1</v>
      </c>
      <c r="B21" s="21"/>
      <c r="C21" s="22" t="s">
        <v>28</v>
      </c>
      <c r="D21" s="23"/>
      <c r="E21" s="24">
        <f>IF(ISBLANK(E20),"",TRUNC(58.015*(14.5-E20)^1.31))</f>
        <v>480</v>
      </c>
      <c r="F21" s="24">
        <f>IF(ISBLANK(F20),"",INT(1.84523*(F20*100-75)^1.348))</f>
        <v>460</v>
      </c>
      <c r="G21" s="25">
        <f>G20</f>
        <v>940</v>
      </c>
    </row>
    <row r="22" spans="1:7" ht="12.75">
      <c r="A22" s="16">
        <f>A21+1</f>
        <v>2</v>
      </c>
      <c r="B22" s="17" t="s">
        <v>39</v>
      </c>
      <c r="C22" s="18" t="s">
        <v>67</v>
      </c>
      <c r="D22" s="19">
        <v>36376</v>
      </c>
      <c r="E22" s="20">
        <v>9.11</v>
      </c>
      <c r="F22" s="20">
        <v>1.3</v>
      </c>
      <c r="G22" s="16">
        <f>SUM(E23:F23)</f>
        <v>936</v>
      </c>
    </row>
    <row r="23" spans="1:7" ht="12.75">
      <c r="A23" s="11">
        <f>A22</f>
        <v>2</v>
      </c>
      <c r="B23" s="21"/>
      <c r="C23" s="22" t="s">
        <v>22</v>
      </c>
      <c r="D23" s="23"/>
      <c r="E23" s="24">
        <f>IF(ISBLANK(E22),"",TRUNC(58.015*(14.5-E22)^1.31))</f>
        <v>527</v>
      </c>
      <c r="F23" s="24">
        <f>IF(ISBLANK(F22),"",INT(1.84523*(F22*100-75)^1.348))</f>
        <v>409</v>
      </c>
      <c r="G23" s="25">
        <f>G22</f>
        <v>936</v>
      </c>
    </row>
    <row r="24" spans="1:7" ht="12.75">
      <c r="A24" s="16">
        <f>A23+1</f>
        <v>3</v>
      </c>
      <c r="B24" s="17" t="s">
        <v>34</v>
      </c>
      <c r="C24" s="18" t="s">
        <v>35</v>
      </c>
      <c r="D24" s="19">
        <v>36228</v>
      </c>
      <c r="E24" s="20">
        <v>11.05</v>
      </c>
      <c r="F24" s="20">
        <v>1.15</v>
      </c>
      <c r="G24" s="16">
        <f>SUM(E25:F25)</f>
        <v>559</v>
      </c>
    </row>
    <row r="25" spans="1:7" ht="12.75">
      <c r="A25" s="11">
        <f>A24</f>
        <v>3</v>
      </c>
      <c r="B25" s="21"/>
      <c r="C25" s="22" t="s">
        <v>33</v>
      </c>
      <c r="D25" s="23"/>
      <c r="E25" s="24">
        <f>IF(ISBLANK(E24),"",TRUNC(58.015*(14.5-E24)^1.31))</f>
        <v>293</v>
      </c>
      <c r="F25" s="24">
        <f>IF(ISBLANK(F24),"",INT(1.84523*(F24*100-75)^1.348))</f>
        <v>266</v>
      </c>
      <c r="G25" s="25">
        <f>G24</f>
        <v>559</v>
      </c>
    </row>
    <row r="26" spans="1:7" ht="12.75">
      <c r="A26" s="16">
        <f>A25+1</f>
        <v>4</v>
      </c>
      <c r="B26" s="17" t="s">
        <v>64</v>
      </c>
      <c r="C26" s="18" t="s">
        <v>65</v>
      </c>
      <c r="D26" s="19">
        <v>37384</v>
      </c>
      <c r="E26" s="20">
        <v>11.35</v>
      </c>
      <c r="F26" s="20">
        <v>1</v>
      </c>
      <c r="G26" s="16">
        <f>SUM(E27:F27)</f>
        <v>401</v>
      </c>
    </row>
    <row r="27" spans="1:7" ht="12.75">
      <c r="A27" s="11">
        <f>A26</f>
        <v>4</v>
      </c>
      <c r="B27" s="21"/>
      <c r="C27" s="22" t="s">
        <v>66</v>
      </c>
      <c r="D27" s="23"/>
      <c r="E27" s="24">
        <f>IF(ISBLANK(E26),"",TRUNC(58.015*(14.5-E26)^1.31))</f>
        <v>260</v>
      </c>
      <c r="F27" s="24">
        <f>IF(ISBLANK(F26),"",INT(1.84523*(F26*100-75)^1.348))</f>
        <v>141</v>
      </c>
      <c r="G27" s="25">
        <f>G26</f>
        <v>401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3"/>
  <sheetViews>
    <sheetView zoomScalePageLayoutView="0" workbookViewId="0" topLeftCell="A19">
      <selection activeCell="M17" sqref="M17"/>
    </sheetView>
  </sheetViews>
  <sheetFormatPr defaultColWidth="9.140625" defaultRowHeight="12.75"/>
  <cols>
    <col min="1" max="1" width="9.421875" style="0" customWidth="1"/>
    <col min="2" max="2" width="11.28125" style="0" customWidth="1"/>
    <col min="3" max="3" width="12.28125" style="0" customWidth="1"/>
    <col min="10" max="10" width="9.421875" style="0" customWidth="1"/>
    <col min="11" max="11" width="11.28125" style="0" customWidth="1"/>
    <col min="12" max="12" width="12.28125" style="0" customWidth="1"/>
  </cols>
  <sheetData>
    <row r="1" spans="1:28" ht="18.75">
      <c r="A1" s="1"/>
      <c r="B1" s="1" t="s">
        <v>0</v>
      </c>
      <c r="C1" s="2"/>
      <c r="D1" s="3"/>
      <c r="E1" s="3"/>
      <c r="F1" s="3"/>
      <c r="G1" s="3"/>
      <c r="H1" s="2"/>
      <c r="I1" s="2"/>
      <c r="J1" s="1"/>
      <c r="K1" s="1" t="s">
        <v>0</v>
      </c>
      <c r="L1" s="2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3" ht="12.75">
      <c r="A2" s="4">
        <v>40924</v>
      </c>
      <c r="D2" s="32">
        <v>1.1574074074074073E-05</v>
      </c>
      <c r="J2" s="4">
        <v>40924</v>
      </c>
      <c r="M2" s="32">
        <v>1.1574074074074073E-05</v>
      </c>
    </row>
    <row r="3" spans="1:14" ht="12.75">
      <c r="A3" s="6" t="s">
        <v>18</v>
      </c>
      <c r="B3" s="6"/>
      <c r="E3" s="6" t="s">
        <v>1</v>
      </c>
      <c r="J3" s="6" t="s">
        <v>18</v>
      </c>
      <c r="K3" s="6"/>
      <c r="N3" s="6" t="s">
        <v>10</v>
      </c>
    </row>
    <row r="5" spans="1:16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6</v>
      </c>
      <c r="F5" s="7" t="s">
        <v>13</v>
      </c>
      <c r="G5" s="7" t="s">
        <v>7</v>
      </c>
      <c r="H5" s="10"/>
      <c r="J5" s="7" t="s">
        <v>2</v>
      </c>
      <c r="K5" s="8" t="s">
        <v>3</v>
      </c>
      <c r="L5" s="9" t="s">
        <v>4</v>
      </c>
      <c r="M5" s="7" t="s">
        <v>5</v>
      </c>
      <c r="N5" s="7" t="s">
        <v>6</v>
      </c>
      <c r="O5" s="7" t="s">
        <v>13</v>
      </c>
      <c r="P5" s="7" t="s">
        <v>7</v>
      </c>
    </row>
    <row r="6" spans="1:16" ht="12.75">
      <c r="A6" s="11">
        <v>0</v>
      </c>
      <c r="B6" s="12"/>
      <c r="C6" s="13" t="s">
        <v>8</v>
      </c>
      <c r="D6" s="14" t="s">
        <v>9</v>
      </c>
      <c r="E6" s="15"/>
      <c r="F6" s="15"/>
      <c r="G6" s="14"/>
      <c r="H6" s="10"/>
      <c r="J6" s="11">
        <v>0</v>
      </c>
      <c r="K6" s="12"/>
      <c r="L6" s="13" t="s">
        <v>8</v>
      </c>
      <c r="M6" s="14" t="s">
        <v>9</v>
      </c>
      <c r="N6" s="15"/>
      <c r="O6" s="15"/>
      <c r="P6" s="14"/>
    </row>
    <row r="7" spans="1:16" ht="12.75">
      <c r="A7" s="16">
        <f>A6+1</f>
        <v>1</v>
      </c>
      <c r="B7" s="17" t="s">
        <v>75</v>
      </c>
      <c r="C7" s="18" t="s">
        <v>76</v>
      </c>
      <c r="D7" s="19">
        <v>36523</v>
      </c>
      <c r="E7" s="20">
        <v>8.67</v>
      </c>
      <c r="F7" s="20">
        <v>4.5</v>
      </c>
      <c r="G7" s="16">
        <f>SUM(E8:F8)</f>
        <v>1012</v>
      </c>
      <c r="J7" s="16">
        <f>J6+1</f>
        <v>1</v>
      </c>
      <c r="K7" s="17" t="s">
        <v>123</v>
      </c>
      <c r="L7" s="18" t="s">
        <v>124</v>
      </c>
      <c r="M7" s="19">
        <v>36561</v>
      </c>
      <c r="N7" s="20">
        <v>9.01</v>
      </c>
      <c r="O7" s="20">
        <v>4.56</v>
      </c>
      <c r="P7" s="16">
        <f>SUM(N8:O8)</f>
        <v>982</v>
      </c>
    </row>
    <row r="8" spans="1:16" ht="12.75">
      <c r="A8" s="11">
        <f>A7</f>
        <v>1</v>
      </c>
      <c r="B8" s="21"/>
      <c r="C8" s="22" t="s">
        <v>72</v>
      </c>
      <c r="D8" s="23"/>
      <c r="E8" s="24">
        <f>IF(ISBLANK(E7),"",TRUNC(58.015*(14.5-E7)^1.31))</f>
        <v>584</v>
      </c>
      <c r="F8" s="24">
        <f>IF(ISBLANK(F7),"",INT(0.188807*(F7*100-210)^1.41))</f>
        <v>428</v>
      </c>
      <c r="G8" s="25">
        <f>G7</f>
        <v>1012</v>
      </c>
      <c r="J8" s="11">
        <f>J7</f>
        <v>1</v>
      </c>
      <c r="K8" s="21"/>
      <c r="L8" s="22" t="s">
        <v>72</v>
      </c>
      <c r="M8" s="23"/>
      <c r="N8" s="24">
        <f>IF(ISBLANK(N7),"",TRUNC(58.015*(14.5-N7)^1.31))</f>
        <v>539</v>
      </c>
      <c r="O8" s="24">
        <f>IF(ISBLANK(O7),"",INT(0.188807*(O7*100-210)^1.41))</f>
        <v>443</v>
      </c>
      <c r="P8" s="25">
        <f>P7</f>
        <v>982</v>
      </c>
    </row>
    <row r="9" spans="1:16" ht="12.75">
      <c r="A9" s="16">
        <f>A8+1</f>
        <v>2</v>
      </c>
      <c r="B9" s="17" t="s">
        <v>46</v>
      </c>
      <c r="C9" s="18" t="s">
        <v>47</v>
      </c>
      <c r="D9" s="19">
        <v>36629</v>
      </c>
      <c r="E9" s="20">
        <v>9.64</v>
      </c>
      <c r="F9" s="20">
        <v>4.19</v>
      </c>
      <c r="G9" s="16">
        <f>SUM(E10:F10)</f>
        <v>812</v>
      </c>
      <c r="J9" s="16">
        <f>J8+1</f>
        <v>2</v>
      </c>
      <c r="K9" s="17" t="s">
        <v>31</v>
      </c>
      <c r="L9" s="18" t="s">
        <v>104</v>
      </c>
      <c r="M9" s="19">
        <v>36200</v>
      </c>
      <c r="N9" s="20">
        <v>9.36</v>
      </c>
      <c r="O9" s="20">
        <v>4.61</v>
      </c>
      <c r="P9" s="16">
        <f>SUM(N10:O10)</f>
        <v>951</v>
      </c>
    </row>
    <row r="10" spans="1:16" ht="12.75">
      <c r="A10" s="11">
        <f>A9</f>
        <v>2</v>
      </c>
      <c r="B10" s="21"/>
      <c r="C10" s="22" t="s">
        <v>29</v>
      </c>
      <c r="D10" s="23"/>
      <c r="E10" s="24">
        <f>IF(ISBLANK(E9),"",TRUNC(58.015*(14.5-E9)^1.31))</f>
        <v>460</v>
      </c>
      <c r="F10" s="24">
        <f>IF(ISBLANK(F9),"",INT(0.188807*(F9*100-210)^1.41))</f>
        <v>352</v>
      </c>
      <c r="G10" s="25">
        <f>G9</f>
        <v>812</v>
      </c>
      <c r="J10" s="11">
        <f>J9</f>
        <v>2</v>
      </c>
      <c r="K10" s="21"/>
      <c r="L10" s="22" t="s">
        <v>29</v>
      </c>
      <c r="M10" s="23"/>
      <c r="N10" s="24">
        <f>IF(ISBLANK(N9),"",TRUNC(58.015*(14.5-N9)^1.31))</f>
        <v>495</v>
      </c>
      <c r="O10" s="24">
        <f>IF(ISBLANK(O9),"",INT(0.188807*(O9*100-210)^1.41))</f>
        <v>456</v>
      </c>
      <c r="P10" s="25">
        <f>P9</f>
        <v>951</v>
      </c>
    </row>
    <row r="11" spans="1:16" ht="12.75">
      <c r="A11" s="16">
        <f>A10+1</f>
        <v>3</v>
      </c>
      <c r="B11" s="17" t="s">
        <v>77</v>
      </c>
      <c r="C11" s="18" t="s">
        <v>78</v>
      </c>
      <c r="D11" s="19">
        <v>36414</v>
      </c>
      <c r="E11" s="20">
        <v>9.72</v>
      </c>
      <c r="F11" s="20">
        <v>4.08</v>
      </c>
      <c r="G11" s="16">
        <f>SUM(E12:F12)</f>
        <v>776</v>
      </c>
      <c r="J11" s="16">
        <f>J10+1</f>
        <v>3</v>
      </c>
      <c r="K11" s="17" t="s">
        <v>105</v>
      </c>
      <c r="L11" s="18" t="s">
        <v>106</v>
      </c>
      <c r="M11" s="19">
        <v>36439</v>
      </c>
      <c r="N11" s="20">
        <v>9.1</v>
      </c>
      <c r="O11" s="20">
        <v>4.36</v>
      </c>
      <c r="P11" s="16">
        <f>SUM(N12:O12)</f>
        <v>921</v>
      </c>
    </row>
    <row r="12" spans="1:16" ht="12.75">
      <c r="A12" s="11">
        <f>A11</f>
        <v>3</v>
      </c>
      <c r="B12" s="21"/>
      <c r="C12" s="22" t="s">
        <v>24</v>
      </c>
      <c r="D12" s="23"/>
      <c r="E12" s="24">
        <f>IF(ISBLANK(E11),"",TRUNC(58.015*(14.5-E11)^1.31))</f>
        <v>450</v>
      </c>
      <c r="F12" s="24">
        <f>IF(ISBLANK(F11),"",INT(0.188807*(F11*100-210)^1.41))</f>
        <v>326</v>
      </c>
      <c r="G12" s="25">
        <f>G11</f>
        <v>776</v>
      </c>
      <c r="J12" s="11">
        <f>J11</f>
        <v>3</v>
      </c>
      <c r="K12" s="21"/>
      <c r="L12" s="22" t="s">
        <v>85</v>
      </c>
      <c r="M12" s="23"/>
      <c r="N12" s="24">
        <f>IF(ISBLANK(N11),"",TRUNC(58.015*(14.5-N11)^1.31))</f>
        <v>528</v>
      </c>
      <c r="O12" s="24">
        <f>IF(ISBLANK(O11),"",INT(0.188807*(O11*100-210)^1.41))</f>
        <v>393</v>
      </c>
      <c r="P12" s="25">
        <f>P11</f>
        <v>921</v>
      </c>
    </row>
    <row r="13" spans="1:16" ht="12.75">
      <c r="A13" s="16">
        <f>A12+1</f>
        <v>4</v>
      </c>
      <c r="B13" s="17" t="s">
        <v>40</v>
      </c>
      <c r="C13" s="18" t="s">
        <v>79</v>
      </c>
      <c r="D13" s="19">
        <v>36229</v>
      </c>
      <c r="E13" s="20">
        <v>9.77</v>
      </c>
      <c r="F13" s="20">
        <v>3.89</v>
      </c>
      <c r="G13" s="16">
        <f>SUM(E14:F14)</f>
        <v>727</v>
      </c>
      <c r="J13" s="16">
        <f>J12+1</f>
        <v>4</v>
      </c>
      <c r="K13" s="17" t="s">
        <v>31</v>
      </c>
      <c r="L13" s="18" t="s">
        <v>32</v>
      </c>
      <c r="M13" s="19">
        <v>36497</v>
      </c>
      <c r="N13" s="20">
        <v>9.38</v>
      </c>
      <c r="O13" s="20">
        <v>4.37</v>
      </c>
      <c r="P13" s="16">
        <f>SUM(N14:O14)</f>
        <v>888</v>
      </c>
    </row>
    <row r="14" spans="1:16" ht="12.75">
      <c r="A14" s="11">
        <f>A13</f>
        <v>4</v>
      </c>
      <c r="B14" s="21"/>
      <c r="C14" s="22" t="s">
        <v>29</v>
      </c>
      <c r="D14" s="23"/>
      <c r="E14" s="24">
        <f>IF(ISBLANK(E13),"",TRUNC(58.015*(14.5-E13)^1.31))</f>
        <v>444</v>
      </c>
      <c r="F14" s="24">
        <f>IF(ISBLANK(F13),"",INT(0.188807*(F13*100-210)^1.41))</f>
        <v>283</v>
      </c>
      <c r="G14" s="25">
        <f>G13</f>
        <v>727</v>
      </c>
      <c r="J14" s="11">
        <f>J13</f>
        <v>4</v>
      </c>
      <c r="K14" s="21"/>
      <c r="L14" s="22" t="s">
        <v>22</v>
      </c>
      <c r="M14" s="23"/>
      <c r="N14" s="24">
        <f>IF(ISBLANK(N13),"",TRUNC(58.015*(14.5-N13)^1.31))</f>
        <v>492</v>
      </c>
      <c r="O14" s="24">
        <f>IF(ISBLANK(O13),"",INT(0.188807*(O13*100-210)^1.41))</f>
        <v>396</v>
      </c>
      <c r="P14" s="25">
        <f>P13</f>
        <v>888</v>
      </c>
    </row>
    <row r="15" spans="1:16" ht="12.75">
      <c r="A15" s="16">
        <f>A14+1</f>
        <v>5</v>
      </c>
      <c r="B15" s="17" t="s">
        <v>44</v>
      </c>
      <c r="C15" s="18" t="s">
        <v>84</v>
      </c>
      <c r="D15" s="19">
        <v>36543</v>
      </c>
      <c r="E15" s="20">
        <v>9.93</v>
      </c>
      <c r="F15" s="20">
        <v>3.93</v>
      </c>
      <c r="G15" s="16">
        <f>SUM(E16:F16)</f>
        <v>716</v>
      </c>
      <c r="J15" s="16">
        <f>J14+1</f>
        <v>5</v>
      </c>
      <c r="K15" s="17" t="s">
        <v>25</v>
      </c>
      <c r="L15" s="18" t="s">
        <v>109</v>
      </c>
      <c r="M15" s="19">
        <v>36336</v>
      </c>
      <c r="N15" s="20">
        <v>9.34</v>
      </c>
      <c r="O15" s="20">
        <v>4.23</v>
      </c>
      <c r="P15" s="16">
        <f>SUM(N16:O16)</f>
        <v>859</v>
      </c>
    </row>
    <row r="16" spans="1:16" ht="12.75">
      <c r="A16" s="11">
        <f>A15</f>
        <v>5</v>
      </c>
      <c r="B16" s="21"/>
      <c r="C16" s="22" t="s">
        <v>85</v>
      </c>
      <c r="D16" s="23"/>
      <c r="E16" s="24">
        <f>IF(ISBLANK(E15),"",TRUNC(58.015*(14.5-E15)^1.31))</f>
        <v>424</v>
      </c>
      <c r="F16" s="24">
        <f>IF(ISBLANK(F15),"",INT(0.188807*(F15*100-210)^1.41))</f>
        <v>292</v>
      </c>
      <c r="G16" s="25">
        <f>G15</f>
        <v>716</v>
      </c>
      <c r="J16" s="11">
        <f>J15</f>
        <v>5</v>
      </c>
      <c r="K16" s="21"/>
      <c r="L16" s="22" t="s">
        <v>22</v>
      </c>
      <c r="M16" s="23"/>
      <c r="N16" s="24">
        <f>IF(ISBLANK(N15),"",TRUNC(58.015*(14.5-N15)^1.31))</f>
        <v>497</v>
      </c>
      <c r="O16" s="24">
        <f>IF(ISBLANK(O15),"",INT(0.188807*(O15*100-210)^1.41))</f>
        <v>362</v>
      </c>
      <c r="P16" s="25">
        <f>P15</f>
        <v>859</v>
      </c>
    </row>
    <row r="17" spans="1:16" ht="12.75">
      <c r="A17" s="16">
        <f>A16+1</f>
        <v>6</v>
      </c>
      <c r="B17" s="17" t="s">
        <v>42</v>
      </c>
      <c r="C17" s="18" t="s">
        <v>43</v>
      </c>
      <c r="D17" s="19">
        <v>36447</v>
      </c>
      <c r="E17" s="20">
        <v>9.79</v>
      </c>
      <c r="F17" s="20">
        <v>3.79</v>
      </c>
      <c r="G17" s="16">
        <f>SUM(E18:F18)</f>
        <v>702</v>
      </c>
      <c r="J17" s="16">
        <f>J16+1</f>
        <v>6</v>
      </c>
      <c r="K17" s="17" t="s">
        <v>107</v>
      </c>
      <c r="L17" s="18" t="s">
        <v>108</v>
      </c>
      <c r="M17" s="19">
        <v>36196</v>
      </c>
      <c r="N17" s="20">
        <v>9.23</v>
      </c>
      <c r="O17" s="20">
        <v>3.82</v>
      </c>
      <c r="P17" s="16">
        <f>SUM(N18:O18)</f>
        <v>778</v>
      </c>
    </row>
    <row r="18" spans="1:16" ht="12.75">
      <c r="A18" s="11">
        <f>A17</f>
        <v>6</v>
      </c>
      <c r="B18" s="21"/>
      <c r="C18" s="22" t="s">
        <v>29</v>
      </c>
      <c r="D18" s="23"/>
      <c r="E18" s="24">
        <f>IF(ISBLANK(E17),"",TRUNC(58.015*(14.5-E17)^1.31))</f>
        <v>441</v>
      </c>
      <c r="F18" s="24">
        <f>IF(ISBLANK(F17),"",INT(0.188807*(F17*100-210)^1.41))</f>
        <v>261</v>
      </c>
      <c r="G18" s="25">
        <f>G17</f>
        <v>702</v>
      </c>
      <c r="J18" s="11">
        <f>J17</f>
        <v>6</v>
      </c>
      <c r="K18" s="21"/>
      <c r="L18" s="22" t="s">
        <v>74</v>
      </c>
      <c r="M18" s="23"/>
      <c r="N18" s="24">
        <f>IF(ISBLANK(N17),"",TRUNC(58.015*(14.5-N17)^1.31))</f>
        <v>511</v>
      </c>
      <c r="O18" s="24">
        <f>IF(ISBLANK(O17),"",INT(0.188807*(O17*100-210)^1.41))</f>
        <v>267</v>
      </c>
      <c r="P18" s="25">
        <f>P17</f>
        <v>778</v>
      </c>
    </row>
    <row r="19" spans="1:16" ht="12.75">
      <c r="A19" s="16">
        <f>A18+1</f>
        <v>7</v>
      </c>
      <c r="B19" s="17" t="s">
        <v>44</v>
      </c>
      <c r="C19" s="18" t="s">
        <v>45</v>
      </c>
      <c r="D19" s="19">
        <v>36267</v>
      </c>
      <c r="E19" s="20">
        <v>10.11</v>
      </c>
      <c r="F19" s="20">
        <v>3.79</v>
      </c>
      <c r="G19" s="16">
        <f>SUM(E20:F20)</f>
        <v>663</v>
      </c>
      <c r="J19" s="16">
        <f>J18+1</f>
        <v>7</v>
      </c>
      <c r="K19" s="17" t="s">
        <v>110</v>
      </c>
      <c r="L19" s="18" t="s">
        <v>111</v>
      </c>
      <c r="M19" s="19">
        <v>36823</v>
      </c>
      <c r="N19" s="20">
        <v>9.71</v>
      </c>
      <c r="O19" s="20">
        <v>3.65</v>
      </c>
      <c r="P19" s="16">
        <f>SUM(N20:O20)</f>
        <v>682</v>
      </c>
    </row>
    <row r="20" spans="1:16" ht="12.75">
      <c r="A20" s="11">
        <f>A19</f>
        <v>7</v>
      </c>
      <c r="B20" s="21"/>
      <c r="C20" s="22" t="s">
        <v>24</v>
      </c>
      <c r="D20" s="23"/>
      <c r="E20" s="24">
        <f>IF(ISBLANK(E19),"",TRUNC(58.015*(14.5-E19)^1.31))</f>
        <v>402</v>
      </c>
      <c r="F20" s="24">
        <f>IF(ISBLANK(F19),"",INT(0.188807*(F19*100-210)^1.41))</f>
        <v>261</v>
      </c>
      <c r="G20" s="25">
        <f>G19</f>
        <v>663</v>
      </c>
      <c r="J20" s="11">
        <f>J19</f>
        <v>7</v>
      </c>
      <c r="K20" s="21"/>
      <c r="L20" s="22" t="s">
        <v>85</v>
      </c>
      <c r="M20" s="23"/>
      <c r="N20" s="24">
        <f>IF(ISBLANK(N19),"",TRUNC(58.015*(14.5-N19)^1.31))</f>
        <v>451</v>
      </c>
      <c r="O20" s="24">
        <f>IF(ISBLANK(O19),"",INT(0.188807*(O19*100-210)^1.41))</f>
        <v>231</v>
      </c>
      <c r="P20" s="25">
        <f>P19</f>
        <v>682</v>
      </c>
    </row>
    <row r="21" spans="1:16" ht="12.75">
      <c r="A21" s="16">
        <f>A20+1</f>
        <v>8</v>
      </c>
      <c r="B21" s="17" t="s">
        <v>49</v>
      </c>
      <c r="C21" s="18" t="s">
        <v>86</v>
      </c>
      <c r="D21" s="19">
        <v>36204</v>
      </c>
      <c r="E21" s="20">
        <v>9.71</v>
      </c>
      <c r="F21" s="20">
        <v>3.55</v>
      </c>
      <c r="G21" s="16">
        <f>SUM(E22:F22)</f>
        <v>661</v>
      </c>
      <c r="J21" s="16">
        <f>J20+1</f>
        <v>8</v>
      </c>
      <c r="K21" s="17" t="s">
        <v>112</v>
      </c>
      <c r="L21" s="18" t="s">
        <v>113</v>
      </c>
      <c r="M21" s="19">
        <v>36662</v>
      </c>
      <c r="N21" s="20">
        <v>9.61</v>
      </c>
      <c r="O21" s="20">
        <v>3.39</v>
      </c>
      <c r="P21" s="16">
        <f>SUM(N22:O22)</f>
        <v>642</v>
      </c>
    </row>
    <row r="22" spans="1:16" ht="12.75">
      <c r="A22" s="11">
        <f>A21</f>
        <v>8</v>
      </c>
      <c r="B22" s="21"/>
      <c r="C22" s="22" t="s">
        <v>26</v>
      </c>
      <c r="D22" s="23"/>
      <c r="E22" s="24">
        <f>IF(ISBLANK(E21),"",TRUNC(58.015*(14.5-E21)^1.31))</f>
        <v>451</v>
      </c>
      <c r="F22" s="24">
        <f>IF(ISBLANK(F21),"",INT(0.188807*(F21*100-210)^1.41))</f>
        <v>210</v>
      </c>
      <c r="G22" s="25">
        <f>G21</f>
        <v>661</v>
      </c>
      <c r="J22" s="11">
        <f>J21</f>
        <v>8</v>
      </c>
      <c r="K22" s="21"/>
      <c r="L22" s="22" t="s">
        <v>24</v>
      </c>
      <c r="M22" s="23"/>
      <c r="N22" s="24">
        <f>IF(ISBLANK(N21),"",TRUNC(58.015*(14.5-N21)^1.31))</f>
        <v>464</v>
      </c>
      <c r="O22" s="24">
        <f>IF(ISBLANK(O21),"",INT(0.188807*(O21*100-210)^1.41))</f>
        <v>178</v>
      </c>
      <c r="P22" s="25">
        <f>P21</f>
        <v>642</v>
      </c>
    </row>
    <row r="23" spans="1:16" ht="12.75">
      <c r="A23" s="16">
        <f>A22+1</f>
        <v>9</v>
      </c>
      <c r="B23" s="17" t="s">
        <v>46</v>
      </c>
      <c r="C23" s="18" t="s">
        <v>87</v>
      </c>
      <c r="D23" s="19">
        <v>36342</v>
      </c>
      <c r="E23" s="20">
        <v>10.21</v>
      </c>
      <c r="F23" s="20">
        <v>3.8</v>
      </c>
      <c r="G23" s="16">
        <f>SUM(E24:F24)</f>
        <v>653</v>
      </c>
      <c r="J23" s="16">
        <f>J22+1</f>
        <v>9</v>
      </c>
      <c r="K23" s="17" t="s">
        <v>114</v>
      </c>
      <c r="L23" s="18" t="s">
        <v>115</v>
      </c>
      <c r="M23" s="19">
        <v>37000</v>
      </c>
      <c r="N23" s="20">
        <v>10.3</v>
      </c>
      <c r="O23" s="20">
        <v>3.63</v>
      </c>
      <c r="P23" s="16">
        <f>SUM(N24:O24)</f>
        <v>607</v>
      </c>
    </row>
    <row r="24" spans="1:16" ht="12.75">
      <c r="A24" s="11">
        <f>A23</f>
        <v>9</v>
      </c>
      <c r="B24" s="21"/>
      <c r="C24" s="22" t="s">
        <v>26</v>
      </c>
      <c r="D24" s="23"/>
      <c r="E24" s="24">
        <f>IF(ISBLANK(E23),"",TRUNC(58.015*(14.5-E23)^1.31))</f>
        <v>390</v>
      </c>
      <c r="F24" s="24">
        <f>IF(ISBLANK(F23),"",INT(0.188807*(F23*100-210)^1.41))</f>
        <v>263</v>
      </c>
      <c r="G24" s="25">
        <f>G23</f>
        <v>653</v>
      </c>
      <c r="J24" s="11">
        <f>J23</f>
        <v>9</v>
      </c>
      <c r="K24" s="21"/>
      <c r="L24" s="22" t="s">
        <v>22</v>
      </c>
      <c r="M24" s="23"/>
      <c r="N24" s="24">
        <f>IF(ISBLANK(N23),"",TRUNC(58.015*(14.5-N23)^1.31))</f>
        <v>380</v>
      </c>
      <c r="O24" s="24">
        <f>IF(ISBLANK(O23),"",INT(0.188807*(O23*100-210)^1.41))</f>
        <v>227</v>
      </c>
      <c r="P24" s="25">
        <f>P23</f>
        <v>607</v>
      </c>
    </row>
    <row r="25" spans="1:16" ht="12.75">
      <c r="A25" s="16">
        <f>A24+1</f>
        <v>10</v>
      </c>
      <c r="B25" s="17" t="s">
        <v>68</v>
      </c>
      <c r="C25" s="18" t="s">
        <v>69</v>
      </c>
      <c r="D25" s="19">
        <v>37228</v>
      </c>
      <c r="E25" s="20">
        <v>10.2</v>
      </c>
      <c r="F25" s="20">
        <v>3.75</v>
      </c>
      <c r="G25" s="16">
        <f>SUM(E26:F26)</f>
        <v>644</v>
      </c>
      <c r="J25" s="16">
        <f>J24+1</f>
        <v>10</v>
      </c>
      <c r="K25" s="17" t="s">
        <v>116</v>
      </c>
      <c r="L25" s="18" t="s">
        <v>117</v>
      </c>
      <c r="M25" s="19">
        <v>36536</v>
      </c>
      <c r="N25" s="20">
        <v>10.42</v>
      </c>
      <c r="O25" s="20">
        <v>3.58</v>
      </c>
      <c r="P25" s="16">
        <f>SUM(N26:O26)</f>
        <v>582</v>
      </c>
    </row>
    <row r="26" spans="1:16" ht="12.75">
      <c r="A26" s="11">
        <f>A25</f>
        <v>10</v>
      </c>
      <c r="B26" s="21"/>
      <c r="C26" s="22" t="s">
        <v>29</v>
      </c>
      <c r="D26" s="23"/>
      <c r="E26" s="24">
        <f>IF(ISBLANK(E25),"",TRUNC(58.015*(14.5-E25)^1.31))</f>
        <v>392</v>
      </c>
      <c r="F26" s="24">
        <f>IF(ISBLANK(F25),"",INT(0.188807*(F25*100-210)^1.41))</f>
        <v>252</v>
      </c>
      <c r="G26" s="25">
        <f>G25</f>
        <v>644</v>
      </c>
      <c r="J26" s="11">
        <f>J25</f>
        <v>10</v>
      </c>
      <c r="K26" s="21"/>
      <c r="L26" s="22" t="s">
        <v>66</v>
      </c>
      <c r="M26" s="23"/>
      <c r="N26" s="24">
        <f>IF(ISBLANK(N25),"",TRUNC(58.015*(14.5-N25)^1.31))</f>
        <v>366</v>
      </c>
      <c r="O26" s="24">
        <f>IF(ISBLANK(O25),"",INT(0.188807*(O25*100-210)^1.41))</f>
        <v>216</v>
      </c>
      <c r="P26" s="25">
        <f>P25</f>
        <v>582</v>
      </c>
    </row>
    <row r="27" spans="1:16" ht="12.75">
      <c r="A27" s="16">
        <f>A26+1</f>
        <v>11</v>
      </c>
      <c r="B27" s="17" t="s">
        <v>70</v>
      </c>
      <c r="C27" s="18" t="s">
        <v>71</v>
      </c>
      <c r="D27" s="19">
        <v>36912</v>
      </c>
      <c r="E27" s="20">
        <v>10.29</v>
      </c>
      <c r="F27" s="20">
        <v>3.42</v>
      </c>
      <c r="G27" s="16">
        <f>SUM(E28:F28)</f>
        <v>565</v>
      </c>
      <c r="J27" s="16">
        <f>J26+1</f>
        <v>11</v>
      </c>
      <c r="K27" s="17" t="s">
        <v>118</v>
      </c>
      <c r="L27" s="18" t="s">
        <v>119</v>
      </c>
      <c r="M27" s="19">
        <v>37108</v>
      </c>
      <c r="N27" s="20">
        <v>10.47</v>
      </c>
      <c r="O27" s="20">
        <v>3.34</v>
      </c>
      <c r="P27" s="16">
        <f>SUM(N28:O28)</f>
        <v>528</v>
      </c>
    </row>
    <row r="28" spans="1:16" ht="12.75">
      <c r="A28" s="11">
        <f>A27</f>
        <v>11</v>
      </c>
      <c r="B28" s="21"/>
      <c r="C28" s="22" t="s">
        <v>72</v>
      </c>
      <c r="D28" s="23"/>
      <c r="E28" s="24">
        <f>IF(ISBLANK(E27),"",TRUNC(58.015*(14.5-E27)^1.31))</f>
        <v>381</v>
      </c>
      <c r="F28" s="24">
        <f>IF(ISBLANK(F27),"",INT(0.188807*(F27*100-210)^1.41))</f>
        <v>184</v>
      </c>
      <c r="G28" s="25">
        <f>G27</f>
        <v>565</v>
      </c>
      <c r="J28" s="11">
        <f>J27</f>
        <v>11</v>
      </c>
      <c r="K28" s="21"/>
      <c r="L28" s="22" t="s">
        <v>22</v>
      </c>
      <c r="M28" s="23"/>
      <c r="N28" s="24">
        <f>IF(ISBLANK(N27),"",TRUNC(58.015*(14.5-N27)^1.31))</f>
        <v>360</v>
      </c>
      <c r="O28" s="24">
        <f>IF(ISBLANK(O27),"",INT(0.188807*(O27*100-210)^1.41))</f>
        <v>168</v>
      </c>
      <c r="P28" s="25">
        <f>P27</f>
        <v>528</v>
      </c>
    </row>
    <row r="29" spans="1:16" ht="12.75">
      <c r="A29" s="16">
        <f>A28+1</f>
        <v>12</v>
      </c>
      <c r="B29" s="17" t="s">
        <v>46</v>
      </c>
      <c r="C29" s="18" t="s">
        <v>73</v>
      </c>
      <c r="D29" s="19">
        <v>36769</v>
      </c>
      <c r="E29" s="20">
        <v>10.35</v>
      </c>
      <c r="F29" s="20">
        <v>3.23</v>
      </c>
      <c r="G29" s="16">
        <f>SUM(E30:F30)</f>
        <v>522</v>
      </c>
      <c r="J29" s="16">
        <f>J28+1</f>
        <v>12</v>
      </c>
      <c r="K29" s="17" t="s">
        <v>120</v>
      </c>
      <c r="L29" s="18" t="s">
        <v>121</v>
      </c>
      <c r="M29" s="19">
        <v>36369</v>
      </c>
      <c r="N29" s="20">
        <v>9.79</v>
      </c>
      <c r="O29" s="20">
        <v>2.88</v>
      </c>
      <c r="P29" s="16">
        <f>SUM(N30:O30)</f>
        <v>528</v>
      </c>
    </row>
    <row r="30" spans="1:16" ht="12.75">
      <c r="A30" s="11">
        <f>A29</f>
        <v>12</v>
      </c>
      <c r="B30" s="21"/>
      <c r="C30" s="22" t="s">
        <v>74</v>
      </c>
      <c r="D30" s="23"/>
      <c r="E30" s="24">
        <f>IF(ISBLANK(E29),"",TRUNC(58.015*(14.5-E29)^1.31))</f>
        <v>374</v>
      </c>
      <c r="F30" s="24">
        <f>IF(ISBLANK(F29),"",INT(0.188807*(F29*100-210)^1.41))</f>
        <v>148</v>
      </c>
      <c r="G30" s="25">
        <f>G29</f>
        <v>522</v>
      </c>
      <c r="J30" s="11">
        <f>J29</f>
        <v>12</v>
      </c>
      <c r="K30" s="21"/>
      <c r="L30" s="22" t="s">
        <v>72</v>
      </c>
      <c r="M30" s="23"/>
      <c r="N30" s="24">
        <f>IF(ISBLANK(N29),"",TRUNC(58.015*(14.5-N29)^1.31))</f>
        <v>441</v>
      </c>
      <c r="O30" s="24">
        <f>IF(ISBLANK(O29),"",INT(0.188807*(O29*100-210)^1.41))</f>
        <v>87</v>
      </c>
      <c r="P30" s="25">
        <f>P29</f>
        <v>528</v>
      </c>
    </row>
    <row r="31" spans="1:16" ht="12.75">
      <c r="A31" s="16">
        <f>A30+1</f>
        <v>13</v>
      </c>
      <c r="B31" s="17" t="s">
        <v>88</v>
      </c>
      <c r="C31" s="18" t="s">
        <v>89</v>
      </c>
      <c r="D31" s="19">
        <v>36849</v>
      </c>
      <c r="E31" s="20">
        <v>10.66</v>
      </c>
      <c r="F31" s="20">
        <v>3.18</v>
      </c>
      <c r="G31" s="16">
        <f>SUM(E32:F32)</f>
        <v>477</v>
      </c>
      <c r="J31" s="16">
        <f>J30+1</f>
        <v>13</v>
      </c>
      <c r="K31" s="17" t="s">
        <v>20</v>
      </c>
      <c r="L31" s="18" t="s">
        <v>122</v>
      </c>
      <c r="M31" s="19">
        <v>37153</v>
      </c>
      <c r="N31" s="20">
        <v>10.9</v>
      </c>
      <c r="O31" s="20">
        <v>3.35</v>
      </c>
      <c r="P31" s="16">
        <f>SUM(N32:O32)</f>
        <v>480</v>
      </c>
    </row>
    <row r="32" spans="1:16" ht="12.75">
      <c r="A32" s="11">
        <f>A31</f>
        <v>13</v>
      </c>
      <c r="B32" s="21"/>
      <c r="C32" s="22" t="s">
        <v>27</v>
      </c>
      <c r="D32" s="23"/>
      <c r="E32" s="24">
        <f>IF(ISBLANK(E31),"",TRUNC(58.015*(14.5-E31)^1.31))</f>
        <v>338</v>
      </c>
      <c r="F32" s="24">
        <f>IF(ISBLANK(F31),"",INT(0.188807*(F31*100-210)^1.41))</f>
        <v>139</v>
      </c>
      <c r="G32" s="25">
        <f>G31</f>
        <v>477</v>
      </c>
      <c r="J32" s="11">
        <f>J31</f>
        <v>13</v>
      </c>
      <c r="K32" s="21"/>
      <c r="L32" s="22" t="s">
        <v>22</v>
      </c>
      <c r="M32" s="23"/>
      <c r="N32" s="24">
        <f>IF(ISBLANK(N31),"",TRUNC(58.015*(14.5-N31)^1.31))</f>
        <v>310</v>
      </c>
      <c r="O32" s="24">
        <f>IF(ISBLANK(O31),"",INT(0.188807*(O31*100-210)^1.41))</f>
        <v>170</v>
      </c>
      <c r="P32" s="25">
        <f>P31</f>
        <v>480</v>
      </c>
    </row>
    <row r="33" spans="1:16" ht="12.75">
      <c r="A33" s="16">
        <f>A32+1</f>
        <v>14</v>
      </c>
      <c r="B33" s="17" t="s">
        <v>90</v>
      </c>
      <c r="C33" s="18" t="s">
        <v>91</v>
      </c>
      <c r="D33" s="19">
        <v>36773</v>
      </c>
      <c r="E33" s="20">
        <v>10.91</v>
      </c>
      <c r="F33" s="20">
        <v>3.15</v>
      </c>
      <c r="G33" s="16">
        <f>SUM(E34:F34)</f>
        <v>442</v>
      </c>
      <c r="J33" s="16">
        <f>J32+1</f>
        <v>14</v>
      </c>
      <c r="K33" s="17" t="s">
        <v>125</v>
      </c>
      <c r="L33" s="18" t="s">
        <v>126</v>
      </c>
      <c r="M33" s="19">
        <v>36899</v>
      </c>
      <c r="N33" s="20">
        <v>10.65</v>
      </c>
      <c r="O33" s="20">
        <v>3.19</v>
      </c>
      <c r="P33" s="16">
        <f>SUM(N34:O34)</f>
        <v>479</v>
      </c>
    </row>
    <row r="34" spans="1:16" ht="12.75">
      <c r="A34" s="11">
        <f>A33</f>
        <v>14</v>
      </c>
      <c r="B34" s="21"/>
      <c r="C34" s="22" t="s">
        <v>66</v>
      </c>
      <c r="D34" s="23"/>
      <c r="E34" s="24">
        <f>IF(ISBLANK(E33),"",TRUNC(58.015*(14.5-E33)^1.31))</f>
        <v>309</v>
      </c>
      <c r="F34" s="24">
        <f>IF(ISBLANK(F33),"",INT(0.188807*(F33*100-210)^1.41))</f>
        <v>133</v>
      </c>
      <c r="G34" s="25">
        <f>G33</f>
        <v>442</v>
      </c>
      <c r="J34" s="11">
        <f>J33</f>
        <v>14</v>
      </c>
      <c r="K34" s="21"/>
      <c r="L34" s="22" t="s">
        <v>33</v>
      </c>
      <c r="M34" s="23"/>
      <c r="N34" s="24">
        <f>IF(ISBLANK(N33),"",TRUNC(58.015*(14.5-N33)^1.31))</f>
        <v>339</v>
      </c>
      <c r="O34" s="24">
        <f>IF(ISBLANK(O33),"",INT(0.188807*(O33*100-210)^1.41))</f>
        <v>140</v>
      </c>
      <c r="P34" s="25">
        <f>P33</f>
        <v>479</v>
      </c>
    </row>
    <row r="35" spans="1:16" ht="12.75">
      <c r="A35" s="16">
        <f>A34+1</f>
        <v>15</v>
      </c>
      <c r="B35" s="17" t="s">
        <v>92</v>
      </c>
      <c r="C35" s="18" t="s">
        <v>93</v>
      </c>
      <c r="D35" s="19">
        <v>36828</v>
      </c>
      <c r="E35" s="20">
        <v>10.84</v>
      </c>
      <c r="F35" s="20">
        <v>3.03</v>
      </c>
      <c r="G35" s="16">
        <f>SUM(E36:F36)</f>
        <v>429</v>
      </c>
      <c r="J35" s="16">
        <f>J34+1</f>
        <v>15</v>
      </c>
      <c r="K35" s="17" t="s">
        <v>127</v>
      </c>
      <c r="L35" s="18" t="s">
        <v>115</v>
      </c>
      <c r="M35" s="19">
        <v>36579</v>
      </c>
      <c r="N35" s="20">
        <v>10.74</v>
      </c>
      <c r="O35" s="20">
        <v>3.05</v>
      </c>
      <c r="P35" s="16">
        <f>SUM(N36:O36)</f>
        <v>444</v>
      </c>
    </row>
    <row r="36" spans="1:16" ht="12.75">
      <c r="A36" s="11">
        <f>A35</f>
        <v>15</v>
      </c>
      <c r="B36" s="21"/>
      <c r="C36" s="22" t="s">
        <v>72</v>
      </c>
      <c r="D36" s="23"/>
      <c r="E36" s="24">
        <f>IF(ISBLANK(E35),"",TRUNC(58.015*(14.5-E35)^1.31))</f>
        <v>317</v>
      </c>
      <c r="F36" s="24">
        <f>IF(ISBLANK(F35),"",INT(0.188807*(F35*100-210)^1.41))</f>
        <v>112</v>
      </c>
      <c r="G36" s="25">
        <f>G35</f>
        <v>429</v>
      </c>
      <c r="J36" s="11">
        <f>J35</f>
        <v>15</v>
      </c>
      <c r="K36" s="21"/>
      <c r="L36" s="22" t="s">
        <v>56</v>
      </c>
      <c r="M36" s="23"/>
      <c r="N36" s="24">
        <f>IF(ISBLANK(N35),"",TRUNC(58.015*(14.5-N35)^1.31))</f>
        <v>328</v>
      </c>
      <c r="O36" s="24">
        <f>IF(ISBLANK(O35),"",INT(0.188807*(O35*100-210)^1.41))</f>
        <v>116</v>
      </c>
      <c r="P36" s="25">
        <f>P35</f>
        <v>444</v>
      </c>
    </row>
    <row r="37" spans="1:16" ht="12.75">
      <c r="A37" s="16">
        <f>A36+1</f>
        <v>16</v>
      </c>
      <c r="B37" s="17" t="s">
        <v>41</v>
      </c>
      <c r="C37" s="18" t="s">
        <v>101</v>
      </c>
      <c r="D37" s="19">
        <v>36462</v>
      </c>
      <c r="E37" s="20">
        <v>11.04</v>
      </c>
      <c r="F37" s="20">
        <v>3.14</v>
      </c>
      <c r="G37" s="16">
        <f>SUM(E38:F38)</f>
        <v>425</v>
      </c>
      <c r="J37" s="16">
        <f>J36+1</f>
        <v>16</v>
      </c>
      <c r="K37" s="17" t="s">
        <v>128</v>
      </c>
      <c r="L37" s="18" t="s">
        <v>129</v>
      </c>
      <c r="M37" s="19">
        <v>36674</v>
      </c>
      <c r="N37" s="20">
        <v>11.08</v>
      </c>
      <c r="O37" s="20">
        <v>3.2</v>
      </c>
      <c r="P37" s="16">
        <f>SUM(N38:O38)</f>
        <v>432</v>
      </c>
    </row>
    <row r="38" spans="1:16" ht="12.75">
      <c r="A38" s="11">
        <f>A37</f>
        <v>16</v>
      </c>
      <c r="B38" s="21"/>
      <c r="C38" s="22" t="s">
        <v>72</v>
      </c>
      <c r="D38" s="23"/>
      <c r="E38" s="24">
        <f>IF(ISBLANK(E37),"",TRUNC(58.015*(14.5-E37)^1.31))</f>
        <v>294</v>
      </c>
      <c r="F38" s="24">
        <f>IF(ISBLANK(F37),"",INT(0.188807*(F37*100-210)^1.41))</f>
        <v>131</v>
      </c>
      <c r="G38" s="25">
        <f>G37</f>
        <v>425</v>
      </c>
      <c r="J38" s="11">
        <f>J37</f>
        <v>16</v>
      </c>
      <c r="K38" s="21"/>
      <c r="L38" s="22" t="s">
        <v>66</v>
      </c>
      <c r="M38" s="23"/>
      <c r="N38" s="24">
        <f>IF(ISBLANK(N37),"",TRUNC(58.015*(14.5-N37)^1.31))</f>
        <v>290</v>
      </c>
      <c r="O38" s="24">
        <f>IF(ISBLANK(O37),"",INT(0.188807*(O37*100-210)^1.41))</f>
        <v>142</v>
      </c>
      <c r="P38" s="25">
        <f>P37</f>
        <v>432</v>
      </c>
    </row>
    <row r="39" spans="1:7" ht="12.75">
      <c r="A39" s="16">
        <f>A38+1</f>
        <v>17</v>
      </c>
      <c r="B39" s="17" t="s">
        <v>30</v>
      </c>
      <c r="C39" s="18" t="s">
        <v>94</v>
      </c>
      <c r="D39" s="19">
        <v>36536</v>
      </c>
      <c r="E39" s="20">
        <v>11.7</v>
      </c>
      <c r="F39" s="20">
        <v>2.86</v>
      </c>
      <c r="G39" s="16">
        <f>SUM(E40:F40)</f>
        <v>307</v>
      </c>
    </row>
    <row r="40" spans="1:7" ht="12.75">
      <c r="A40" s="11">
        <f>A39</f>
        <v>17</v>
      </c>
      <c r="B40" s="21"/>
      <c r="C40" s="22" t="s">
        <v>72</v>
      </c>
      <c r="D40" s="23"/>
      <c r="E40" s="24">
        <f>IF(ISBLANK(E39),"",TRUNC(58.015*(14.5-E39)^1.31))</f>
        <v>223</v>
      </c>
      <c r="F40" s="24">
        <f>IF(ISBLANK(F39),"",INT(0.188807*(F39*100-210)^1.41))</f>
        <v>84</v>
      </c>
      <c r="G40" s="25">
        <f>G39</f>
        <v>307</v>
      </c>
    </row>
    <row r="41" spans="1:7" ht="12.75">
      <c r="A41" s="16">
        <f>A40+1</f>
        <v>18</v>
      </c>
      <c r="B41" s="17" t="s">
        <v>97</v>
      </c>
      <c r="C41" s="18" t="s">
        <v>98</v>
      </c>
      <c r="D41" s="19">
        <v>36691</v>
      </c>
      <c r="E41" s="20">
        <v>11.51</v>
      </c>
      <c r="F41" s="20">
        <v>2.68</v>
      </c>
      <c r="G41" s="16">
        <f>SUM(E42:F42)</f>
        <v>300</v>
      </c>
    </row>
    <row r="42" spans="1:7" ht="12.75">
      <c r="A42" s="11">
        <f>A41</f>
        <v>18</v>
      </c>
      <c r="B42" s="21"/>
      <c r="C42" s="22" t="s">
        <v>27</v>
      </c>
      <c r="D42" s="23"/>
      <c r="E42" s="24">
        <f>IF(ISBLANK(E41),"",TRUNC(58.015*(14.5-E41)^1.31))</f>
        <v>243</v>
      </c>
      <c r="F42" s="24">
        <f>IF(ISBLANK(F41),"",INT(0.188807*(F41*100-210)^1.41))</f>
        <v>57</v>
      </c>
      <c r="G42" s="25">
        <f>G41</f>
        <v>300</v>
      </c>
    </row>
    <row r="43" spans="1:7" ht="12.75">
      <c r="A43" s="16">
        <f>A42+1</f>
        <v>19</v>
      </c>
      <c r="B43" s="17" t="s">
        <v>95</v>
      </c>
      <c r="C43" s="18" t="s">
        <v>96</v>
      </c>
      <c r="D43" s="19">
        <v>36599</v>
      </c>
      <c r="E43" s="20">
        <v>11.62</v>
      </c>
      <c r="F43" s="20">
        <v>2.75</v>
      </c>
      <c r="G43" s="16">
        <f>SUM(E44:F44)</f>
        <v>298</v>
      </c>
    </row>
    <row r="44" spans="1:7" ht="12.75">
      <c r="A44" s="11">
        <f>A43</f>
        <v>19</v>
      </c>
      <c r="B44" s="21"/>
      <c r="C44" s="22" t="s">
        <v>27</v>
      </c>
      <c r="D44" s="23"/>
      <c r="E44" s="24">
        <f>IF(ISBLANK(E43),"",TRUNC(58.015*(14.5-E43)^1.31))</f>
        <v>231</v>
      </c>
      <c r="F44" s="24">
        <f>IF(ISBLANK(F43),"",INT(0.188807*(F43*100-210)^1.41))</f>
        <v>67</v>
      </c>
      <c r="G44" s="25">
        <f>G43</f>
        <v>298</v>
      </c>
    </row>
    <row r="45" spans="1:7" ht="12.75">
      <c r="A45" s="16">
        <f>A44+1</f>
        <v>20</v>
      </c>
      <c r="B45" s="17" t="s">
        <v>41</v>
      </c>
      <c r="C45" s="18" t="s">
        <v>99</v>
      </c>
      <c r="D45" s="19">
        <v>37069</v>
      </c>
      <c r="E45" s="20">
        <v>11.98</v>
      </c>
      <c r="F45" s="20">
        <v>2.8</v>
      </c>
      <c r="G45" s="16">
        <f>SUM(E46:F46)</f>
        <v>269</v>
      </c>
    </row>
    <row r="46" spans="1:7" ht="12.75">
      <c r="A46" s="11">
        <f>A45</f>
        <v>20</v>
      </c>
      <c r="B46" s="21"/>
      <c r="C46" s="22" t="s">
        <v>28</v>
      </c>
      <c r="D46" s="23"/>
      <c r="E46" s="24">
        <f>IF(ISBLANK(E45),"",TRUNC(58.015*(14.5-E45)^1.31))</f>
        <v>194</v>
      </c>
      <c r="F46" s="24">
        <f>IF(ISBLANK(F45),"",INT(0.188807*(F45*100-210)^1.41))</f>
        <v>75</v>
      </c>
      <c r="G46" s="25">
        <f>G45</f>
        <v>269</v>
      </c>
    </row>
    <row r="47" spans="1:7" ht="12.75">
      <c r="A47" s="16">
        <f>A46+1</f>
        <v>21</v>
      </c>
      <c r="B47" s="17" t="s">
        <v>46</v>
      </c>
      <c r="C47" s="18" t="s">
        <v>100</v>
      </c>
      <c r="D47" s="19">
        <v>37873</v>
      </c>
      <c r="E47" s="20">
        <v>12.23</v>
      </c>
      <c r="F47" s="20">
        <v>2.74</v>
      </c>
      <c r="G47" s="16">
        <f>SUM(E48:F48)</f>
        <v>235</v>
      </c>
    </row>
    <row r="48" spans="1:7" ht="12.75">
      <c r="A48" s="11">
        <f>A47</f>
        <v>21</v>
      </c>
      <c r="B48" s="21"/>
      <c r="C48" s="22" t="s">
        <v>33</v>
      </c>
      <c r="D48" s="23"/>
      <c r="E48" s="24">
        <f>IF(ISBLANK(E47),"",TRUNC(58.015*(14.5-E47)^1.31))</f>
        <v>169</v>
      </c>
      <c r="F48" s="24">
        <f>IF(ISBLANK(F47),"",INT(0.188807*(F47*100-210)^1.41))</f>
        <v>66</v>
      </c>
      <c r="G48" s="25">
        <f>G47</f>
        <v>235</v>
      </c>
    </row>
    <row r="49" spans="1:7" ht="12.75">
      <c r="A49" s="16">
        <f>A48+1</f>
        <v>22</v>
      </c>
      <c r="B49" s="17" t="s">
        <v>82</v>
      </c>
      <c r="C49" s="18" t="s">
        <v>102</v>
      </c>
      <c r="D49" s="19">
        <v>37638</v>
      </c>
      <c r="E49" s="20"/>
      <c r="F49" s="20">
        <v>2.62</v>
      </c>
      <c r="G49" s="16">
        <f>SUM(E50:F50)</f>
        <v>49</v>
      </c>
    </row>
    <row r="50" spans="1:7" ht="12.75">
      <c r="A50" s="11">
        <f>A49</f>
        <v>22</v>
      </c>
      <c r="B50" s="21"/>
      <c r="C50" s="22" t="s">
        <v>103</v>
      </c>
      <c r="D50" s="23"/>
      <c r="E50" s="24">
        <f>IF(ISBLANK(E49),"",TRUNC(58.015*(14.5-E49)^1.31))</f>
      </c>
      <c r="F50" s="24">
        <f>IF(ISBLANK(F49),"",INT(0.188807*(F49*100-210)^1.41))</f>
        <v>49</v>
      </c>
      <c r="G50" s="25">
        <f>G49</f>
        <v>49</v>
      </c>
    </row>
    <row r="51" spans="1:7" ht="12.75">
      <c r="A51" s="26"/>
      <c r="B51" s="27"/>
      <c r="C51" s="28"/>
      <c r="D51" s="29"/>
      <c r="E51" s="30"/>
      <c r="F51" s="30"/>
      <c r="G51" s="31"/>
    </row>
    <row r="52" spans="1:7" ht="12.75">
      <c r="A52" s="35"/>
      <c r="B52" s="27"/>
      <c r="C52" s="36"/>
      <c r="D52" s="29"/>
      <c r="E52" s="37"/>
      <c r="F52" s="37"/>
      <c r="G52" s="35"/>
    </row>
    <row r="53" spans="1:7" ht="12.75">
      <c r="A53" s="26"/>
      <c r="B53" s="27"/>
      <c r="C53" s="28"/>
      <c r="D53" s="29"/>
      <c r="E53" s="30"/>
      <c r="F53" s="30"/>
      <c r="G53" s="31"/>
    </row>
    <row r="54" spans="1:7" ht="12.75">
      <c r="A54" s="35"/>
      <c r="B54" s="27"/>
      <c r="C54" s="36"/>
      <c r="D54" s="29"/>
      <c r="E54" s="37"/>
      <c r="F54" s="37"/>
      <c r="G54" s="35"/>
    </row>
    <row r="55" spans="1:7" ht="12.75">
      <c r="A55" s="26"/>
      <c r="B55" s="27"/>
      <c r="C55" s="28"/>
      <c r="D55" s="29"/>
      <c r="E55" s="30"/>
      <c r="F55" s="30"/>
      <c r="G55" s="31"/>
    </row>
    <row r="56" spans="1:7" ht="12.75">
      <c r="A56" s="35"/>
      <c r="B56" s="27"/>
      <c r="C56" s="36"/>
      <c r="D56" s="29"/>
      <c r="E56" s="37"/>
      <c r="F56" s="37"/>
      <c r="G56" s="35"/>
    </row>
    <row r="57" spans="1:7" ht="12.75">
      <c r="A57" s="26"/>
      <c r="B57" s="27"/>
      <c r="C57" s="28"/>
      <c r="D57" s="29"/>
      <c r="E57" s="30"/>
      <c r="F57" s="30"/>
      <c r="G57" s="31"/>
    </row>
    <row r="58" spans="1:7" ht="12.75">
      <c r="A58" s="35"/>
      <c r="B58" s="27"/>
      <c r="C58" s="36"/>
      <c r="D58" s="29"/>
      <c r="E58" s="37"/>
      <c r="F58" s="37"/>
      <c r="G58" s="35"/>
    </row>
    <row r="59" spans="1:7" ht="12.75">
      <c r="A59" s="26"/>
      <c r="B59" s="27"/>
      <c r="C59" s="28"/>
      <c r="D59" s="29"/>
      <c r="E59" s="30"/>
      <c r="F59" s="30"/>
      <c r="G59" s="31"/>
    </row>
    <row r="60" spans="1:7" ht="12.75">
      <c r="A60" s="35"/>
      <c r="B60" s="27"/>
      <c r="C60" s="36"/>
      <c r="D60" s="29"/>
      <c r="E60" s="37"/>
      <c r="F60" s="37"/>
      <c r="G60" s="35"/>
    </row>
    <row r="61" spans="1:7" ht="12.75">
      <c r="A61" s="26"/>
      <c r="B61" s="27"/>
      <c r="C61" s="28"/>
      <c r="D61" s="29"/>
      <c r="E61" s="30"/>
      <c r="F61" s="30"/>
      <c r="G61" s="31"/>
    </row>
    <row r="62" spans="1:7" ht="12.75">
      <c r="A62" s="35"/>
      <c r="B62" s="27"/>
      <c r="C62" s="36"/>
      <c r="D62" s="29"/>
      <c r="E62" s="37"/>
      <c r="F62" s="37"/>
      <c r="G62" s="35"/>
    </row>
    <row r="63" spans="1:7" ht="12.75">
      <c r="A63" s="26"/>
      <c r="B63" s="27"/>
      <c r="C63" s="28"/>
      <c r="D63" s="29"/>
      <c r="E63" s="30"/>
      <c r="F63" s="30"/>
      <c r="G63" s="31"/>
    </row>
    <row r="64" spans="1:7" ht="12.75">
      <c r="A64" s="35"/>
      <c r="B64" s="27"/>
      <c r="C64" s="36"/>
      <c r="D64" s="29"/>
      <c r="E64" s="37"/>
      <c r="F64" s="37"/>
      <c r="G64" s="35"/>
    </row>
    <row r="65" spans="1:7" ht="12.75">
      <c r="A65" s="26"/>
      <c r="B65" s="27"/>
      <c r="C65" s="28"/>
      <c r="D65" s="29"/>
      <c r="E65" s="30"/>
      <c r="F65" s="30"/>
      <c r="G65" s="31"/>
    </row>
    <row r="66" spans="1:7" ht="12.75">
      <c r="A66" s="35"/>
      <c r="B66" s="27"/>
      <c r="C66" s="36"/>
      <c r="D66" s="29"/>
      <c r="E66" s="37"/>
      <c r="F66" s="37"/>
      <c r="G66" s="35"/>
    </row>
    <row r="67" spans="1:7" ht="12.75">
      <c r="A67" s="26"/>
      <c r="B67" s="27"/>
      <c r="C67" s="28"/>
      <c r="D67" s="29"/>
      <c r="E67" s="30"/>
      <c r="F67" s="30"/>
      <c r="G67" s="31"/>
    </row>
    <row r="68" spans="1:7" ht="12.75">
      <c r="A68" s="35"/>
      <c r="B68" s="27"/>
      <c r="C68" s="36"/>
      <c r="D68" s="29"/>
      <c r="E68" s="37"/>
      <c r="F68" s="37"/>
      <c r="G68" s="35"/>
    </row>
    <row r="69" spans="1:7" ht="12.75">
      <c r="A69" s="26"/>
      <c r="B69" s="27"/>
      <c r="C69" s="28"/>
      <c r="D69" s="29"/>
      <c r="E69" s="30"/>
      <c r="F69" s="30"/>
      <c r="G69" s="31"/>
    </row>
    <row r="70" spans="1:7" ht="12.75">
      <c r="A70" s="35"/>
      <c r="B70" s="27"/>
      <c r="C70" s="36"/>
      <c r="D70" s="29"/>
      <c r="E70" s="37"/>
      <c r="F70" s="37"/>
      <c r="G70" s="35"/>
    </row>
    <row r="71" spans="1:7" ht="12.75">
      <c r="A71" s="26"/>
      <c r="B71" s="27"/>
      <c r="C71" s="28"/>
      <c r="D71" s="29"/>
      <c r="E71" s="30"/>
      <c r="F71" s="30"/>
      <c r="G71" s="31"/>
    </row>
    <row r="72" spans="1:7" ht="12.75">
      <c r="A72" s="35"/>
      <c r="B72" s="27"/>
      <c r="C72" s="36"/>
      <c r="D72" s="29"/>
      <c r="E72" s="37"/>
      <c r="F72" s="37"/>
      <c r="G72" s="35"/>
    </row>
    <row r="73" spans="1:7" ht="12.75">
      <c r="A73" s="26"/>
      <c r="B73" s="27"/>
      <c r="C73" s="28"/>
      <c r="D73" s="29"/>
      <c r="E73" s="30"/>
      <c r="F73" s="30"/>
      <c r="G73" s="31"/>
    </row>
    <row r="74" spans="1:7" ht="12.75">
      <c r="A74" s="35"/>
      <c r="B74" s="27"/>
      <c r="C74" s="36"/>
      <c r="D74" s="29"/>
      <c r="E74" s="37"/>
      <c r="F74" s="37"/>
      <c r="G74" s="35"/>
    </row>
    <row r="75" spans="1:7" ht="12.75">
      <c r="A75" s="26"/>
      <c r="B75" s="27"/>
      <c r="C75" s="28"/>
      <c r="D75" s="29"/>
      <c r="E75" s="30"/>
      <c r="F75" s="30"/>
      <c r="G75" s="31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  <row r="79" spans="1:7" ht="12.75">
      <c r="A79" s="10"/>
      <c r="B79" s="10"/>
      <c r="C79" s="10"/>
      <c r="D79" s="10"/>
      <c r="E79" s="10"/>
      <c r="F79" s="10"/>
      <c r="G79" s="10"/>
    </row>
    <row r="80" spans="1:7" ht="12.75">
      <c r="A80" s="10"/>
      <c r="B80" s="10"/>
      <c r="C80" s="10"/>
      <c r="D80" s="10"/>
      <c r="E80" s="10"/>
      <c r="F80" s="10"/>
      <c r="G80" s="10"/>
    </row>
    <row r="81" spans="1:7" ht="12.75">
      <c r="A81" s="10"/>
      <c r="B81" s="10"/>
      <c r="C81" s="10"/>
      <c r="D81" s="10"/>
      <c r="E81" s="10"/>
      <c r="F81" s="10"/>
      <c r="G81" s="10"/>
    </row>
    <row r="82" spans="1:7" ht="12.75">
      <c r="A82" s="10"/>
      <c r="B82" s="10"/>
      <c r="C82" s="10"/>
      <c r="D82" s="10"/>
      <c r="E82" s="10"/>
      <c r="F82" s="10"/>
      <c r="G82" s="10"/>
    </row>
    <row r="83" spans="1:7" ht="12.75">
      <c r="A83" s="10"/>
      <c r="B83" s="10"/>
      <c r="C83" s="10"/>
      <c r="D83" s="10"/>
      <c r="E83" s="10"/>
      <c r="F83" s="10"/>
      <c r="G83" s="10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10"/>
      <c r="B85" s="10"/>
      <c r="C85" s="10"/>
      <c r="D85" s="10"/>
      <c r="E85" s="10"/>
      <c r="F85" s="10"/>
      <c r="G85" s="10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  <row r="89" spans="1:7" ht="12.75">
      <c r="A89" s="10"/>
      <c r="B89" s="10"/>
      <c r="C89" s="10"/>
      <c r="D89" s="10"/>
      <c r="E89" s="10"/>
      <c r="F89" s="10"/>
      <c r="G89" s="10"/>
    </row>
    <row r="90" spans="1:7" ht="12.75">
      <c r="A90" s="10"/>
      <c r="B90" s="10"/>
      <c r="C90" s="10"/>
      <c r="D90" s="10"/>
      <c r="E90" s="10"/>
      <c r="F90" s="10"/>
      <c r="G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7" ht="12.75">
      <c r="A92" s="10"/>
      <c r="B92" s="10"/>
      <c r="C92" s="10"/>
      <c r="D92" s="10"/>
      <c r="E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</sheetData>
  <sheetProtection/>
  <printOptions/>
  <pageMargins left="0.75" right="0.75" top="1" bottom="0.96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4.140625" style="0" customWidth="1"/>
  </cols>
  <sheetData>
    <row r="1" spans="1:21" ht="18.75">
      <c r="A1" s="1"/>
      <c r="B1" s="1" t="s">
        <v>0</v>
      </c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4" ht="12.75">
      <c r="A2" s="4">
        <v>40924</v>
      </c>
      <c r="D2" s="32">
        <v>1.1574074074074073E-05</v>
      </c>
    </row>
    <row r="3" spans="1:5" ht="12.75">
      <c r="A3" s="5"/>
      <c r="B3" s="6" t="s">
        <v>14</v>
      </c>
      <c r="E3" s="6" t="s">
        <v>1</v>
      </c>
    </row>
    <row r="5" spans="1:8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6</v>
      </c>
      <c r="F5" s="7" t="s">
        <v>15</v>
      </c>
      <c r="G5" s="7" t="s">
        <v>7</v>
      </c>
      <c r="H5" s="10"/>
    </row>
    <row r="6" spans="1:8" ht="12.75">
      <c r="A6" s="11">
        <v>0</v>
      </c>
      <c r="B6" s="12"/>
      <c r="C6" s="13" t="s">
        <v>8</v>
      </c>
      <c r="D6" s="14" t="s">
        <v>9</v>
      </c>
      <c r="E6" s="15"/>
      <c r="F6" s="15"/>
      <c r="G6" s="14"/>
      <c r="H6" s="10"/>
    </row>
    <row r="7" spans="1:7" ht="13.5" customHeight="1">
      <c r="A7" s="16">
        <f>A6+1</f>
        <v>1</v>
      </c>
      <c r="B7" s="17" t="s">
        <v>130</v>
      </c>
      <c r="C7" s="18" t="s">
        <v>131</v>
      </c>
      <c r="D7" s="19">
        <v>37169</v>
      </c>
      <c r="E7" s="20">
        <v>9.92</v>
      </c>
      <c r="F7" s="20">
        <v>5.98</v>
      </c>
      <c r="G7" s="16">
        <f>SUM(E8:F8)</f>
        <v>695</v>
      </c>
    </row>
    <row r="8" spans="1:7" ht="12.75">
      <c r="A8" s="11">
        <f>A7</f>
        <v>1</v>
      </c>
      <c r="B8" s="21"/>
      <c r="C8" s="22" t="s">
        <v>33</v>
      </c>
      <c r="D8" s="23"/>
      <c r="E8" s="24">
        <f>IF(ISBLANK(E7),"",TRUNC(58.015*(14.5-E7)^1.31))</f>
        <v>425</v>
      </c>
      <c r="F8" s="24">
        <f>IF(ISBLANK(F7),"",INT(56.0211*(F7-1.5)^1.05))</f>
        <v>270</v>
      </c>
      <c r="G8" s="25">
        <f>G7</f>
        <v>695</v>
      </c>
    </row>
    <row r="9" spans="1:7" ht="13.5" customHeight="1">
      <c r="A9" s="16">
        <f>A8+1</f>
        <v>2</v>
      </c>
      <c r="B9" s="17" t="s">
        <v>132</v>
      </c>
      <c r="C9" s="18" t="s">
        <v>133</v>
      </c>
      <c r="D9" s="19">
        <v>36971</v>
      </c>
      <c r="E9" s="20">
        <v>10.29</v>
      </c>
      <c r="F9" s="20">
        <v>6.51</v>
      </c>
      <c r="G9" s="16">
        <f>SUM(E10:F10)</f>
        <v>685</v>
      </c>
    </row>
    <row r="10" spans="1:7" ht="12.75">
      <c r="A10" s="11">
        <f>A9</f>
        <v>2</v>
      </c>
      <c r="B10" s="21"/>
      <c r="C10" s="22" t="s">
        <v>134</v>
      </c>
      <c r="D10" s="23"/>
      <c r="E10" s="24">
        <f>IF(ISBLANK(E9),"",TRUNC(58.015*(14.5-E9)^1.31))</f>
        <v>381</v>
      </c>
      <c r="F10" s="24">
        <f>IF(ISBLANK(F9),"",INT(56.0211*(F9-1.5)^1.05))</f>
        <v>304</v>
      </c>
      <c r="G10" s="25">
        <f>G9</f>
        <v>685</v>
      </c>
    </row>
    <row r="11" spans="1:7" ht="13.5" customHeight="1">
      <c r="A11" s="16">
        <f>A10+1</f>
        <v>3</v>
      </c>
      <c r="B11" s="17" t="s">
        <v>135</v>
      </c>
      <c r="C11" s="18" t="s">
        <v>136</v>
      </c>
      <c r="D11" s="19">
        <v>37144</v>
      </c>
      <c r="E11" s="20">
        <v>11.99</v>
      </c>
      <c r="F11" s="20">
        <v>4.44</v>
      </c>
      <c r="G11" s="16">
        <f>SUM(E12:F12)</f>
        <v>366</v>
      </c>
    </row>
    <row r="12" spans="1:7" ht="12.75">
      <c r="A12" s="11">
        <f>A11</f>
        <v>3</v>
      </c>
      <c r="B12" s="21"/>
      <c r="C12" s="22" t="s">
        <v>27</v>
      </c>
      <c r="D12" s="23"/>
      <c r="E12" s="24">
        <f>IF(ISBLANK(E11),"",TRUNC(58.015*(14.5-E11)^1.31))</f>
        <v>193</v>
      </c>
      <c r="F12" s="24">
        <f>IF(ISBLANK(F11),"",INT(56.0211*(F11-1.5)^1.05))</f>
        <v>173</v>
      </c>
      <c r="G12" s="25">
        <f>G11</f>
        <v>366</v>
      </c>
    </row>
    <row r="13" spans="1:7" ht="13.5" customHeight="1">
      <c r="A13" s="16">
        <f>A12+1</f>
        <v>4</v>
      </c>
      <c r="B13" s="17" t="s">
        <v>137</v>
      </c>
      <c r="C13" s="18" t="s">
        <v>138</v>
      </c>
      <c r="D13" s="19">
        <v>36822</v>
      </c>
      <c r="E13" s="20">
        <v>12.7</v>
      </c>
      <c r="F13" s="20">
        <v>3.2</v>
      </c>
      <c r="G13" s="16">
        <f>SUM(E14:F14)</f>
        <v>222</v>
      </c>
    </row>
    <row r="14" spans="1:7" ht="12.75">
      <c r="A14" s="11">
        <f>A13</f>
        <v>4</v>
      </c>
      <c r="B14" s="21"/>
      <c r="C14" s="22" t="s">
        <v>27</v>
      </c>
      <c r="D14" s="23"/>
      <c r="E14" s="24">
        <f>IF(ISBLANK(E13),"",TRUNC(58.015*(14.5-E13)^1.31))</f>
        <v>125</v>
      </c>
      <c r="F14" s="24">
        <f>IF(ISBLANK(F13),"",INT(56.0211*(F13-1.5)^1.05))</f>
        <v>97</v>
      </c>
      <c r="G14" s="25">
        <f>G13</f>
        <v>222</v>
      </c>
    </row>
    <row r="15" spans="1:4" ht="12.75">
      <c r="A15" s="4"/>
      <c r="D15" s="32">
        <v>1.1574074074074073E-05</v>
      </c>
    </row>
    <row r="16" spans="1:5" ht="12.75">
      <c r="A16" s="5"/>
      <c r="B16" s="6" t="s">
        <v>14</v>
      </c>
      <c r="E16" s="6" t="s">
        <v>10</v>
      </c>
    </row>
    <row r="18" spans="1:8" ht="12.75">
      <c r="A18" s="7" t="s">
        <v>2</v>
      </c>
      <c r="B18" s="8" t="s">
        <v>3</v>
      </c>
      <c r="C18" s="9" t="s">
        <v>4</v>
      </c>
      <c r="D18" s="7" t="s">
        <v>5</v>
      </c>
      <c r="E18" s="7" t="s">
        <v>6</v>
      </c>
      <c r="F18" s="7" t="s">
        <v>15</v>
      </c>
      <c r="G18" s="7" t="s">
        <v>7</v>
      </c>
      <c r="H18" s="10"/>
    </row>
    <row r="19" spans="1:8" ht="12.75">
      <c r="A19" s="11">
        <v>0</v>
      </c>
      <c r="B19" s="12"/>
      <c r="C19" s="13" t="s">
        <v>8</v>
      </c>
      <c r="D19" s="14" t="s">
        <v>9</v>
      </c>
      <c r="E19" s="15"/>
      <c r="F19" s="15"/>
      <c r="G19" s="14"/>
      <c r="H19" s="10"/>
    </row>
    <row r="20" spans="1:7" ht="13.5" customHeight="1">
      <c r="A20" s="16">
        <f>A19+1</f>
        <v>1</v>
      </c>
      <c r="B20" s="17" t="s">
        <v>139</v>
      </c>
      <c r="C20" s="18" t="s">
        <v>140</v>
      </c>
      <c r="D20" s="19">
        <v>36393</v>
      </c>
      <c r="E20" s="20">
        <v>9.06</v>
      </c>
      <c r="F20" s="20">
        <v>8.04</v>
      </c>
      <c r="G20" s="16">
        <f>SUM(E21:F21)</f>
        <v>935</v>
      </c>
    </row>
    <row r="21" spans="1:7" ht="12.75">
      <c r="A21" s="11">
        <f>A20</f>
        <v>1</v>
      </c>
      <c r="B21" s="21"/>
      <c r="C21" s="22" t="s">
        <v>28</v>
      </c>
      <c r="D21" s="23"/>
      <c r="E21" s="24">
        <f>IF(ISBLANK(E20),"",TRUNC(58.015*(14.5-E20)^1.31))</f>
        <v>533</v>
      </c>
      <c r="F21" s="24">
        <f>IF(ISBLANK(F20),"",INT(56.0211*(F20-1.5)^1.05))</f>
        <v>402</v>
      </c>
      <c r="G21" s="25">
        <f>G20</f>
        <v>935</v>
      </c>
    </row>
    <row r="22" spans="1:7" ht="13.5" customHeight="1">
      <c r="A22" s="16">
        <f>A21+1</f>
        <v>2</v>
      </c>
      <c r="B22" s="17" t="s">
        <v>38</v>
      </c>
      <c r="C22" s="18" t="s">
        <v>141</v>
      </c>
      <c r="D22" s="19">
        <v>36402</v>
      </c>
      <c r="E22" s="20">
        <v>9.96</v>
      </c>
      <c r="F22" s="20">
        <v>8.85</v>
      </c>
      <c r="G22" s="16">
        <f>SUM(E23:F23)</f>
        <v>875</v>
      </c>
    </row>
    <row r="23" spans="1:7" ht="12.75">
      <c r="A23" s="11">
        <f>A22</f>
        <v>2</v>
      </c>
      <c r="B23" s="21"/>
      <c r="C23" s="22" t="s">
        <v>142</v>
      </c>
      <c r="D23" s="23"/>
      <c r="E23" s="24">
        <f>IF(ISBLANK(E22),"",TRUNC(58.015*(14.5-E22)^1.31))</f>
        <v>421</v>
      </c>
      <c r="F23" s="24">
        <f>IF(ISBLANK(F22),"",INT(56.0211*(F22-1.5)^1.05))</f>
        <v>454</v>
      </c>
      <c r="G23" s="25">
        <f>G22</f>
        <v>875</v>
      </c>
    </row>
    <row r="24" spans="1:7" ht="13.5" customHeight="1">
      <c r="A24" s="16">
        <f>A23+1</f>
        <v>3</v>
      </c>
      <c r="B24" s="17" t="s">
        <v>143</v>
      </c>
      <c r="C24" s="18" t="s">
        <v>144</v>
      </c>
      <c r="D24" s="19">
        <v>36282</v>
      </c>
      <c r="E24" s="20">
        <v>10.29</v>
      </c>
      <c r="F24" s="20">
        <v>8.65</v>
      </c>
      <c r="G24" s="16">
        <f>SUM(E25:F25)</f>
        <v>822</v>
      </c>
    </row>
    <row r="25" spans="1:7" ht="12.75">
      <c r="A25" s="11">
        <f>A24</f>
        <v>3</v>
      </c>
      <c r="B25" s="21"/>
      <c r="C25" s="22" t="s">
        <v>28</v>
      </c>
      <c r="D25" s="23"/>
      <c r="E25" s="24">
        <f>IF(ISBLANK(E24),"",TRUNC(58.015*(14.5-E24)^1.31))</f>
        <v>381</v>
      </c>
      <c r="F25" s="24">
        <f>IF(ISBLANK(F24),"",INT(56.0211*(F24-1.5)^1.05))</f>
        <v>441</v>
      </c>
      <c r="G25" s="25">
        <f>G24</f>
        <v>822</v>
      </c>
    </row>
    <row r="26" spans="1:7" ht="13.5" customHeight="1">
      <c r="A26" s="16">
        <f>A25+1</f>
        <v>4</v>
      </c>
      <c r="B26" s="17" t="s">
        <v>145</v>
      </c>
      <c r="C26" s="18" t="s">
        <v>146</v>
      </c>
      <c r="D26" s="19">
        <v>36681</v>
      </c>
      <c r="E26" s="20">
        <v>11.31</v>
      </c>
      <c r="F26" s="20">
        <v>8.63</v>
      </c>
      <c r="G26" s="16">
        <f>SUM(E27:F27)</f>
        <v>705</v>
      </c>
    </row>
    <row r="27" spans="1:7" ht="12.75">
      <c r="A27" s="11">
        <f>A26</f>
        <v>4</v>
      </c>
      <c r="B27" s="21"/>
      <c r="C27" s="22" t="s">
        <v>134</v>
      </c>
      <c r="D27" s="23"/>
      <c r="E27" s="24">
        <f>IF(ISBLANK(E26),"",TRUNC(58.015*(14.5-E26)^1.31))</f>
        <v>265</v>
      </c>
      <c r="F27" s="24">
        <f>IF(ISBLANK(F26),"",INT(56.0211*(F26-1.5)^1.05))</f>
        <v>440</v>
      </c>
      <c r="G27" s="25">
        <f>G26</f>
        <v>705</v>
      </c>
    </row>
    <row r="28" spans="1:7" ht="13.5" customHeight="1">
      <c r="A28" s="16">
        <f>A27+1</f>
        <v>5</v>
      </c>
      <c r="B28" s="17" t="s">
        <v>147</v>
      </c>
      <c r="C28" s="18" t="s">
        <v>148</v>
      </c>
      <c r="D28" s="19">
        <v>36179</v>
      </c>
      <c r="E28" s="20">
        <v>10.71</v>
      </c>
      <c r="F28" s="20">
        <v>7.56</v>
      </c>
      <c r="G28" s="16">
        <f>SUM(E29:F29)</f>
        <v>703</v>
      </c>
    </row>
    <row r="29" spans="1:7" ht="12.75">
      <c r="A29" s="11">
        <f>A28</f>
        <v>5</v>
      </c>
      <c r="B29" s="21"/>
      <c r="C29" s="22" t="s">
        <v>134</v>
      </c>
      <c r="D29" s="23"/>
      <c r="E29" s="24">
        <f>IF(ISBLANK(E28),"",TRUNC(58.015*(14.5-E28)^1.31))</f>
        <v>332</v>
      </c>
      <c r="F29" s="24">
        <f>IF(ISBLANK(F28),"",INT(56.0211*(F28-1.5)^1.05))</f>
        <v>371</v>
      </c>
      <c r="G29" s="25">
        <f>G28</f>
        <v>703</v>
      </c>
    </row>
    <row r="30" spans="1:7" ht="13.5" customHeight="1">
      <c r="A30" s="16">
        <f>A29+1</f>
        <v>6</v>
      </c>
      <c r="B30" s="17" t="s">
        <v>149</v>
      </c>
      <c r="C30" s="18" t="s">
        <v>148</v>
      </c>
      <c r="D30" s="19">
        <v>36179</v>
      </c>
      <c r="E30" s="20">
        <v>11.01</v>
      </c>
      <c r="F30" s="20">
        <v>7.64</v>
      </c>
      <c r="G30" s="16">
        <f>SUM(E31:F31)</f>
        <v>674</v>
      </c>
    </row>
    <row r="31" spans="1:7" ht="12.75">
      <c r="A31" s="11">
        <f>A30</f>
        <v>6</v>
      </c>
      <c r="B31" s="21"/>
      <c r="C31" s="22" t="s">
        <v>134</v>
      </c>
      <c r="D31" s="23"/>
      <c r="E31" s="24">
        <f>IF(ISBLANK(E30),"",TRUNC(58.015*(14.5-E30)^1.31))</f>
        <v>298</v>
      </c>
      <c r="F31" s="24">
        <f>IF(ISBLANK(F30),"",INT(56.0211*(F30-1.5)^1.05))</f>
        <v>376</v>
      </c>
      <c r="G31" s="25">
        <f>G30</f>
        <v>674</v>
      </c>
    </row>
    <row r="32" spans="1:7" ht="13.5" customHeight="1">
      <c r="A32" s="16">
        <f>A31+1</f>
        <v>7</v>
      </c>
      <c r="B32" s="17" t="s">
        <v>150</v>
      </c>
      <c r="C32" s="18" t="s">
        <v>151</v>
      </c>
      <c r="D32" s="19">
        <v>36576</v>
      </c>
      <c r="E32" s="20">
        <v>10.81</v>
      </c>
      <c r="F32" s="20">
        <v>6.03</v>
      </c>
      <c r="G32" s="16">
        <f>SUM(E33:F33)</f>
        <v>593</v>
      </c>
    </row>
    <row r="33" spans="1:7" ht="12.75">
      <c r="A33" s="11">
        <f>A32</f>
        <v>7</v>
      </c>
      <c r="B33" s="21"/>
      <c r="C33" s="22" t="s">
        <v>134</v>
      </c>
      <c r="D33" s="23"/>
      <c r="E33" s="24">
        <f>IF(ISBLANK(E32),"",TRUNC(58.015*(14.5-E32)^1.31))</f>
        <v>320</v>
      </c>
      <c r="F33" s="24">
        <f>IF(ISBLANK(F32),"",INT(56.0211*(F32-1.5)^1.05))</f>
        <v>273</v>
      </c>
      <c r="G33" s="25">
        <f>G32</f>
        <v>593</v>
      </c>
    </row>
    <row r="34" spans="1:7" ht="13.5" customHeight="1">
      <c r="A34" s="16">
        <f>A33+1</f>
        <v>8</v>
      </c>
      <c r="B34" s="17" t="s">
        <v>152</v>
      </c>
      <c r="C34" s="18" t="s">
        <v>153</v>
      </c>
      <c r="D34" s="19">
        <v>36669</v>
      </c>
      <c r="E34" s="20">
        <v>12.67</v>
      </c>
      <c r="F34" s="20">
        <v>8.89</v>
      </c>
      <c r="G34" s="16">
        <f>SUM(E35:F35)</f>
        <v>585</v>
      </c>
    </row>
    <row r="35" spans="1:7" ht="12.75">
      <c r="A35" s="11">
        <f>A34</f>
        <v>8</v>
      </c>
      <c r="B35" s="21"/>
      <c r="C35" s="22" t="s">
        <v>134</v>
      </c>
      <c r="D35" s="23"/>
      <c r="E35" s="24">
        <f>IF(ISBLANK(E34),"",TRUNC(58.015*(14.5-E34)^1.31))</f>
        <v>128</v>
      </c>
      <c r="F35" s="24">
        <f>IF(ISBLANK(F34),"",INT(56.0211*(F34-1.5)^1.05))</f>
        <v>457</v>
      </c>
      <c r="G35" s="25">
        <f>G34</f>
        <v>585</v>
      </c>
    </row>
    <row r="36" spans="1:7" ht="13.5" customHeight="1">
      <c r="A36" s="16">
        <f>A35+1</f>
        <v>9</v>
      </c>
      <c r="B36" s="17" t="s">
        <v>147</v>
      </c>
      <c r="C36" s="18" t="s">
        <v>154</v>
      </c>
      <c r="D36" s="19">
        <v>36679</v>
      </c>
      <c r="E36" s="20">
        <v>11.85</v>
      </c>
      <c r="F36" s="20">
        <v>7.42</v>
      </c>
      <c r="G36" s="16">
        <f>SUM(E37:F37)</f>
        <v>569</v>
      </c>
    </row>
    <row r="37" spans="1:7" ht="12.75">
      <c r="A37" s="11">
        <f>A36</f>
        <v>9</v>
      </c>
      <c r="B37" s="21"/>
      <c r="C37" s="22" t="s">
        <v>134</v>
      </c>
      <c r="D37" s="23"/>
      <c r="E37" s="24">
        <f>IF(ISBLANK(E36),"",TRUNC(58.015*(14.5-E36)^1.31))</f>
        <v>207</v>
      </c>
      <c r="F37" s="24">
        <f>IF(ISBLANK(F36),"",INT(56.0211*(F36-1.5)^1.05))</f>
        <v>362</v>
      </c>
      <c r="G37" s="25">
        <f>G36</f>
        <v>569</v>
      </c>
    </row>
    <row r="38" spans="1:7" ht="13.5" customHeight="1">
      <c r="A38" s="16">
        <f>A37+1</f>
        <v>10</v>
      </c>
      <c r="B38" s="17" t="s">
        <v>155</v>
      </c>
      <c r="C38" s="18" t="s">
        <v>156</v>
      </c>
      <c r="D38" s="19">
        <v>36440</v>
      </c>
      <c r="E38" s="20">
        <v>11.04</v>
      </c>
      <c r="F38" s="20">
        <v>5.91</v>
      </c>
      <c r="G38" s="16">
        <f>SUM(E39:F39)</f>
        <v>560</v>
      </c>
    </row>
    <row r="39" spans="1:7" ht="12.75">
      <c r="A39" s="11">
        <f>A38</f>
        <v>10</v>
      </c>
      <c r="B39" s="21"/>
      <c r="C39" s="22" t="s">
        <v>103</v>
      </c>
      <c r="D39" s="23"/>
      <c r="E39" s="24">
        <f>IF(ISBLANK(E38),"",TRUNC(58.015*(14.5-E38)^1.31))</f>
        <v>294</v>
      </c>
      <c r="F39" s="24">
        <f>IF(ISBLANK(F38),"",INT(56.0211*(F38-1.5)^1.05))</f>
        <v>266</v>
      </c>
      <c r="G39" s="25">
        <f>G38</f>
        <v>560</v>
      </c>
    </row>
    <row r="40" spans="1:7" ht="13.5" customHeight="1">
      <c r="A40" s="16">
        <f>A39+1</f>
        <v>11</v>
      </c>
      <c r="B40" s="17" t="s">
        <v>128</v>
      </c>
      <c r="C40" s="18" t="s">
        <v>157</v>
      </c>
      <c r="D40" s="19">
        <v>37146</v>
      </c>
      <c r="E40" s="20">
        <v>12.14</v>
      </c>
      <c r="F40" s="20">
        <v>6.98</v>
      </c>
      <c r="G40" s="16">
        <f>SUM(E41:F41)</f>
        <v>512</v>
      </c>
    </row>
    <row r="41" spans="1:7" ht="12.75">
      <c r="A41" s="11">
        <f>A40</f>
        <v>11</v>
      </c>
      <c r="B41" s="21"/>
      <c r="C41" s="22" t="s">
        <v>134</v>
      </c>
      <c r="D41" s="23"/>
      <c r="E41" s="24">
        <f>IF(ISBLANK(E40),"",TRUNC(58.015*(14.5-E40)^1.31))</f>
        <v>178</v>
      </c>
      <c r="F41" s="24">
        <f>IF(ISBLANK(F40),"",INT(56.0211*(F40-1.5)^1.05))</f>
        <v>334</v>
      </c>
      <c r="G41" s="25">
        <f>G40</f>
        <v>512</v>
      </c>
    </row>
    <row r="42" spans="1:7" ht="13.5" customHeight="1">
      <c r="A42" s="16">
        <f>A41+1</f>
        <v>12</v>
      </c>
      <c r="B42" s="17" t="s">
        <v>158</v>
      </c>
      <c r="C42" s="18" t="s">
        <v>159</v>
      </c>
      <c r="D42" s="19">
        <v>36219</v>
      </c>
      <c r="E42" s="20">
        <v>11.73</v>
      </c>
      <c r="F42" s="20">
        <v>5.82</v>
      </c>
      <c r="G42" s="16">
        <f>SUM(E43:F43)</f>
        <v>480</v>
      </c>
    </row>
    <row r="43" spans="1:7" ht="12.75">
      <c r="A43" s="11">
        <f>A42</f>
        <v>12</v>
      </c>
      <c r="B43" s="21"/>
      <c r="C43" s="22" t="s">
        <v>134</v>
      </c>
      <c r="D43" s="23"/>
      <c r="E43" s="24">
        <f>IF(ISBLANK(E42),"",TRUNC(58.015*(14.5-E42)^1.31))</f>
        <v>220</v>
      </c>
      <c r="F43" s="24">
        <f>IF(ISBLANK(F42),"",INT(56.0211*(F42-1.5)^1.05))</f>
        <v>260</v>
      </c>
      <c r="G43" s="25">
        <f>G42</f>
        <v>480</v>
      </c>
    </row>
    <row r="45" s="38" customFormat="1" ht="12.75"/>
    <row r="46" spans="2:4" s="38" customFormat="1" ht="12.75">
      <c r="B46" s="38" t="s">
        <v>160</v>
      </c>
      <c r="D46" s="38" t="s">
        <v>161</v>
      </c>
    </row>
    <row r="47" s="38" customFormat="1" ht="12.75"/>
    <row r="48" s="38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2012-01-17T09:42:17Z</cp:lastPrinted>
  <dcterms:created xsi:type="dcterms:W3CDTF">2011-01-27T06:24:33Z</dcterms:created>
  <dcterms:modified xsi:type="dcterms:W3CDTF">2012-01-17T12:30:22Z</dcterms:modified>
  <cp:category/>
  <cp:version/>
  <cp:contentType/>
  <cp:contentStatus/>
</cp:coreProperties>
</file>