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599" firstSheet="7" activeTab="18"/>
  </bookViews>
  <sheets>
    <sheet name="titulinis" sheetId="1" r:id="rId1"/>
    <sheet name="60M" sheetId="2" r:id="rId2"/>
    <sheet name="60B" sheetId="3" r:id="rId3"/>
    <sheet name="200M" sheetId="4" r:id="rId4"/>
    <sheet name="200B" sheetId="5" r:id="rId5"/>
    <sheet name="600M" sheetId="6" r:id="rId6"/>
    <sheet name="600B" sheetId="7" r:id="rId7"/>
    <sheet name="1000M" sheetId="8" r:id="rId8"/>
    <sheet name="1000B" sheetId="9" r:id="rId9"/>
    <sheet name="60bbM" sheetId="10" r:id="rId10"/>
    <sheet name="60bbB" sheetId="11" r:id="rId11"/>
    <sheet name="sp.ėj.M" sheetId="12" r:id="rId12"/>
    <sheet name="sp.ėj.B" sheetId="13" r:id="rId13"/>
    <sheet name="AukštisM" sheetId="14" r:id="rId14"/>
    <sheet name="AukštisB" sheetId="15" r:id="rId15"/>
    <sheet name="TolisM" sheetId="16" r:id="rId16"/>
    <sheet name="TolisB" sheetId="17" r:id="rId17"/>
    <sheet name="rutulysM" sheetId="18" r:id="rId18"/>
    <sheet name="rutulysB" sheetId="19" r:id="rId19"/>
  </sheets>
  <definedNames>
    <definedName name="_xlnm.Print_Titles" localSheetId="8">'1000B'!$1:$3</definedName>
    <definedName name="_xlnm.Print_Titles" localSheetId="7">'1000M'!$1:$3</definedName>
    <definedName name="_xlnm.Print_Titles" localSheetId="4">'200B'!$1:$3</definedName>
    <definedName name="_xlnm.Print_Titles" localSheetId="3">'200M'!$1:$3</definedName>
    <definedName name="_xlnm.Print_Titles" localSheetId="6">'600B'!$1:$3</definedName>
    <definedName name="_xlnm.Print_Titles" localSheetId="5">'600M'!$1:$3</definedName>
    <definedName name="_xlnm.Print_Titles" localSheetId="2">'60B'!$1:$3</definedName>
    <definedName name="_xlnm.Print_Titles" localSheetId="10">'60bbB'!$1:$3</definedName>
    <definedName name="_xlnm.Print_Titles" localSheetId="9">'60bbM'!$1:$3</definedName>
    <definedName name="_xlnm.Print_Titles" localSheetId="1">'60M'!$1:$3</definedName>
    <definedName name="_xlnm.Print_Titles" localSheetId="14">'AukštisB'!$1:$3</definedName>
    <definedName name="_xlnm.Print_Titles" localSheetId="13">'AukštisM'!$1:$3</definedName>
    <definedName name="_xlnm.Print_Titles" localSheetId="18">'rutulysB'!$1:$3</definedName>
    <definedName name="_xlnm.Print_Titles" localSheetId="17">'rutulysM'!$1:$2</definedName>
    <definedName name="_xlnm.Print_Titles" localSheetId="16">'TolisB'!$1:$2</definedName>
    <definedName name="_xlnm.Print_Titles" localSheetId="15">'TolisM'!$1:$2</definedName>
  </definedNames>
  <calcPr fullCalcOnLoad="1"/>
</workbook>
</file>

<file path=xl/sharedStrings.xml><?xml version="1.0" encoding="utf-8"?>
<sst xmlns="http://schemas.openxmlformats.org/spreadsheetml/2006/main" count="1571" uniqueCount="465">
  <si>
    <t>Varžybų vyriausiasis teisėjas</t>
  </si>
  <si>
    <t>Panevėžys, PKKSC lengvosios atletikos maniežas</t>
  </si>
  <si>
    <t>Treneris</t>
  </si>
  <si>
    <t>Kat.</t>
  </si>
  <si>
    <t>Rez.</t>
  </si>
  <si>
    <t>6</t>
  </si>
  <si>
    <t>Komanda</t>
  </si>
  <si>
    <t>Gim.data</t>
  </si>
  <si>
    <t>Pavardė</t>
  </si>
  <si>
    <t>Vardas</t>
  </si>
  <si>
    <t>Bandymai</t>
  </si>
  <si>
    <t>Panevėžys</t>
  </si>
  <si>
    <t>Gim. data</t>
  </si>
  <si>
    <t>Rezultatas</t>
  </si>
  <si>
    <t>bėgimas iš</t>
  </si>
  <si>
    <t>Rez.fin.</t>
  </si>
  <si>
    <t>Rez.p.b.</t>
  </si>
  <si>
    <t>(12.00 m ; 7.50 m ; 0,762 m)</t>
  </si>
  <si>
    <t xml:space="preserve">60m bėgimas mergaitės </t>
  </si>
  <si>
    <t>Rezult.</t>
  </si>
  <si>
    <t>Rez.p.</t>
  </si>
  <si>
    <t>Varžybų vyriausioji sekretorė</t>
  </si>
  <si>
    <t>Rutulio stūmimas berniukams (3kg.)</t>
  </si>
  <si>
    <t>Šuolis į tolį berniukams</t>
  </si>
  <si>
    <t>Šuolis į tolį mergaitėms</t>
  </si>
  <si>
    <t>Šuolis į aukštį  berniukams</t>
  </si>
  <si>
    <t>Šuolis į aukštį  mergaitėms</t>
  </si>
  <si>
    <t xml:space="preserve">2 km. sportinis ėjimas berniukams </t>
  </si>
  <si>
    <t xml:space="preserve">1 km. sportinis ėjimas mergaitėms </t>
  </si>
  <si>
    <t xml:space="preserve">1000 m. bėgimas berniukams </t>
  </si>
  <si>
    <t>1000 m. bėgimas mergaitėms</t>
  </si>
  <si>
    <t xml:space="preserve">600m bėgimas berniukams </t>
  </si>
  <si>
    <t xml:space="preserve">600m bėgimas mergaitėms </t>
  </si>
  <si>
    <t xml:space="preserve">200m bėgimas berniukams </t>
  </si>
  <si>
    <t xml:space="preserve">200m bėgimas mergaitėms </t>
  </si>
  <si>
    <t>60m barjerinis bėgimas berniukams</t>
  </si>
  <si>
    <t>60m barjerinis bėgimas mergaitėms</t>
  </si>
  <si>
    <t>60m bėgimas berniukams</t>
  </si>
  <si>
    <t>zoninės varžybos (Panevėžio zona)</t>
  </si>
  <si>
    <t>Lietuvos  lengvosios atletikos vaikų pirmenybių</t>
  </si>
  <si>
    <t>Rimvydas Smilgys</t>
  </si>
  <si>
    <t xml:space="preserve">Zifrida Gleveckienė </t>
  </si>
  <si>
    <t>2014 m. vasario 12 d.</t>
  </si>
  <si>
    <t>Lietuvos  lengvosios atletikos vaikų pirmenybių zoninės varžybos</t>
  </si>
  <si>
    <t>2014-02-12</t>
  </si>
  <si>
    <t>Rutulio stūmimas mergaitėms (2kg.)</t>
  </si>
  <si>
    <t>Arnas</t>
  </si>
  <si>
    <t>Sapatka</t>
  </si>
  <si>
    <t>2004-05-02</t>
  </si>
  <si>
    <t>Biržų rajonas</t>
  </si>
  <si>
    <t>V. Bagamolovas</t>
  </si>
  <si>
    <t xml:space="preserve">             Vakaris</t>
  </si>
  <si>
    <t>Žentilis</t>
  </si>
  <si>
    <t>2003-09-17</t>
  </si>
  <si>
    <t>Pasvalys</t>
  </si>
  <si>
    <t>E.Žilys</t>
  </si>
  <si>
    <t>Nojus</t>
  </si>
  <si>
    <t xml:space="preserve">Lukas </t>
  </si>
  <si>
    <t>Žitkevičius</t>
  </si>
  <si>
    <t>2002-05-15</t>
  </si>
  <si>
    <t>Joniškio raj.</t>
  </si>
  <si>
    <t>P.Veikalas</t>
  </si>
  <si>
    <t>4.00</t>
  </si>
  <si>
    <t>2001-10-12</t>
  </si>
  <si>
    <t>Radviliškis</t>
  </si>
  <si>
    <t>G.Poška</t>
  </si>
  <si>
    <t>Kostas</t>
  </si>
  <si>
    <t>Grigorenko</t>
  </si>
  <si>
    <t>2001-09-12</t>
  </si>
  <si>
    <t>Armandas</t>
  </si>
  <si>
    <t>Gegieckas</t>
  </si>
  <si>
    <t>2001-08-22</t>
  </si>
  <si>
    <t xml:space="preserve">Airidas </t>
  </si>
  <si>
    <t xml:space="preserve">Valančius </t>
  </si>
  <si>
    <t>2001-06-22</t>
  </si>
  <si>
    <t>Matas</t>
  </si>
  <si>
    <t>Tomas</t>
  </si>
  <si>
    <t>Golubovas</t>
  </si>
  <si>
    <t>2001-03-29</t>
  </si>
  <si>
    <t>4,47</t>
  </si>
  <si>
    <t>2001-02-26</t>
  </si>
  <si>
    <t>Benas</t>
  </si>
  <si>
    <t>Šamochovas</t>
  </si>
  <si>
    <t>Panevėžio KKSC</t>
  </si>
  <si>
    <t xml:space="preserve">K.Sabalytė, R. Smilgys </t>
  </si>
  <si>
    <t>b/k</t>
  </si>
  <si>
    <t>Šakarnis</t>
  </si>
  <si>
    <t>Deividas</t>
  </si>
  <si>
    <t>Šiaulių rajonas</t>
  </si>
  <si>
    <t>R.Juodis</t>
  </si>
  <si>
    <t>Airidas</t>
  </si>
  <si>
    <t>Laužadis</t>
  </si>
  <si>
    <t>Rokiškio KKSC</t>
  </si>
  <si>
    <t>V. Čereška</t>
  </si>
  <si>
    <t>Rokas</t>
  </si>
  <si>
    <t>Ugnius</t>
  </si>
  <si>
    <t>Daunoravičius</t>
  </si>
  <si>
    <t>Lukas</t>
  </si>
  <si>
    <t>Žilevičius</t>
  </si>
  <si>
    <t>Ignas</t>
  </si>
  <si>
    <t>Slavinskas</t>
  </si>
  <si>
    <t>K.Jasinskaitė, E. Barisienė</t>
  </si>
  <si>
    <t xml:space="preserve">Titas </t>
  </si>
  <si>
    <t>Mužas</t>
  </si>
  <si>
    <t>V.Novikovas</t>
  </si>
  <si>
    <t>Andrius</t>
  </si>
  <si>
    <t>Chatkevičius</t>
  </si>
  <si>
    <t>Z. Gleveckienė</t>
  </si>
  <si>
    <t>Martynas</t>
  </si>
  <si>
    <t>Naruševičius</t>
  </si>
  <si>
    <t>Kėdainiai</t>
  </si>
  <si>
    <t>R.Morkūnienė</t>
  </si>
  <si>
    <t xml:space="preserve">Vilius </t>
  </si>
  <si>
    <t>Paikovas</t>
  </si>
  <si>
    <t>Juozapas</t>
  </si>
  <si>
    <t>Murinas</t>
  </si>
  <si>
    <t>Vilius</t>
  </si>
  <si>
    <t>Kaubrė</t>
  </si>
  <si>
    <t>V.Janušauskas,A.Dunauskas</t>
  </si>
  <si>
    <t>Danielius</t>
  </si>
  <si>
    <t>Orinta</t>
  </si>
  <si>
    <t>Matulionytė</t>
  </si>
  <si>
    <t>2004-05-08</t>
  </si>
  <si>
    <t>Dominyka</t>
  </si>
  <si>
    <t>Papaurėlytė</t>
  </si>
  <si>
    <t>2003-07-31</t>
  </si>
  <si>
    <t>Ieva</t>
  </si>
  <si>
    <t>Misevičiūtė</t>
  </si>
  <si>
    <t>2003-04-27</t>
  </si>
  <si>
    <t>Akvilė</t>
  </si>
  <si>
    <t>Aleksandravičiūtė</t>
  </si>
  <si>
    <t>2003-02-24</t>
  </si>
  <si>
    <t>Pakruojo raj.</t>
  </si>
  <si>
    <t>A.Macevičius</t>
  </si>
  <si>
    <t>Gabija</t>
  </si>
  <si>
    <t>Emilė</t>
  </si>
  <si>
    <t>Kazimieraitytė</t>
  </si>
  <si>
    <t>2001-12-27</t>
  </si>
  <si>
    <t>Liveta</t>
  </si>
  <si>
    <t>Viržintaitė</t>
  </si>
  <si>
    <t>2001-12-19</t>
  </si>
  <si>
    <t>Gintarė</t>
  </si>
  <si>
    <t>Širvinskaitė</t>
  </si>
  <si>
    <t>I.Steponavičienė</t>
  </si>
  <si>
    <t>Austėja</t>
  </si>
  <si>
    <t>Pilipuitytė</t>
  </si>
  <si>
    <t>2001-06-28</t>
  </si>
  <si>
    <t>V.Butautienė</t>
  </si>
  <si>
    <t>Monika</t>
  </si>
  <si>
    <t>Skėrytė</t>
  </si>
  <si>
    <t>2001-06-25</t>
  </si>
  <si>
    <t>Ugnė</t>
  </si>
  <si>
    <t>Aleknavičiūtė</t>
  </si>
  <si>
    <t>2001-06-24</t>
  </si>
  <si>
    <t>Maknytė</t>
  </si>
  <si>
    <t>2001-06-17</t>
  </si>
  <si>
    <t>Utena</t>
  </si>
  <si>
    <t>M.Saliamonas</t>
  </si>
  <si>
    <t>Miglė</t>
  </si>
  <si>
    <t>Malinauskaitė</t>
  </si>
  <si>
    <t>Jonavos KKSC</t>
  </si>
  <si>
    <t>V.Lebeckiene</t>
  </si>
  <si>
    <t>Jovita</t>
  </si>
  <si>
    <t>Nutautaitė</t>
  </si>
  <si>
    <t>2001-02-20</t>
  </si>
  <si>
    <t>Ingrida</t>
  </si>
  <si>
    <t>Danilovaitė</t>
  </si>
  <si>
    <t>2001-01-21</t>
  </si>
  <si>
    <t>Deimantė</t>
  </si>
  <si>
    <t>Česevičiūtė</t>
  </si>
  <si>
    <t>K.Jasinskaitė</t>
  </si>
  <si>
    <t>Vilija</t>
  </si>
  <si>
    <t>Ranonytė</t>
  </si>
  <si>
    <t>K. Mačėnas</t>
  </si>
  <si>
    <t>Augustė</t>
  </si>
  <si>
    <t>Kavaliauskaitė</t>
  </si>
  <si>
    <t>Žižmantaitė</t>
  </si>
  <si>
    <t>Gerda</t>
  </si>
  <si>
    <t>Čeikauskaitė</t>
  </si>
  <si>
    <t>Eivilė</t>
  </si>
  <si>
    <t>Cemnolonskytė</t>
  </si>
  <si>
    <t>A.Dobregienė, E.Barisienė</t>
  </si>
  <si>
    <t>Gabrielė</t>
  </si>
  <si>
    <t>Garbauskaitė</t>
  </si>
  <si>
    <t>Viktorija</t>
  </si>
  <si>
    <t>Vingirevičiūtė</t>
  </si>
  <si>
    <t>Karolina</t>
  </si>
  <si>
    <t>Liubinaitė</t>
  </si>
  <si>
    <t>ind.</t>
  </si>
  <si>
    <t>Svidraitė</t>
  </si>
  <si>
    <t>Fausta</t>
  </si>
  <si>
    <t>Semėnaitė</t>
  </si>
  <si>
    <t>K.Šaulys</t>
  </si>
  <si>
    <t>Gasiūnaitė</t>
  </si>
  <si>
    <t>Saulė</t>
  </si>
  <si>
    <t>Gudaitė</t>
  </si>
  <si>
    <t>Raimonda</t>
  </si>
  <si>
    <t>Staniulytė</t>
  </si>
  <si>
    <t>Jankūnaitė</t>
  </si>
  <si>
    <t>Rinkūnaitė</t>
  </si>
  <si>
    <t>Marauskaitė</t>
  </si>
  <si>
    <t xml:space="preserve">Sandra </t>
  </si>
  <si>
    <t>Kucinaitė</t>
  </si>
  <si>
    <t>A.Dobregienė</t>
  </si>
  <si>
    <t>Sabaitė</t>
  </si>
  <si>
    <t>2003-08-11</t>
  </si>
  <si>
    <t>2002-02-04</t>
  </si>
  <si>
    <t>R. Prokopenko</t>
  </si>
  <si>
    <t>31.90</t>
  </si>
  <si>
    <t>Kornelija</t>
  </si>
  <si>
    <t>Miškeliūnaitė</t>
  </si>
  <si>
    <t>2001-06-05</t>
  </si>
  <si>
    <t>J. Kirilovienė</t>
  </si>
  <si>
    <t>Audinga</t>
  </si>
  <si>
    <t>Belovaitė</t>
  </si>
  <si>
    <t>2001-05-02</t>
  </si>
  <si>
    <t>Gintė</t>
  </si>
  <si>
    <t>Karpavičiūtė</t>
  </si>
  <si>
    <t>2001-02-12</t>
  </si>
  <si>
    <t>30.3</t>
  </si>
  <si>
    <t>Astrauskaitė</t>
  </si>
  <si>
    <t>Jogailė</t>
  </si>
  <si>
    <t>Vaišvilaitė</t>
  </si>
  <si>
    <t>Elžbieta</t>
  </si>
  <si>
    <t>Patapaitė</t>
  </si>
  <si>
    <t xml:space="preserve">P.Fedorenka </t>
  </si>
  <si>
    <t>Marija</t>
  </si>
  <si>
    <t xml:space="preserve">A. Sniečkus </t>
  </si>
  <si>
    <t>Grantas</t>
  </si>
  <si>
    <t>Rusakevičius</t>
  </si>
  <si>
    <t>2001-11-06</t>
  </si>
  <si>
    <t xml:space="preserve">Meda </t>
  </si>
  <si>
    <t>Žigelytė</t>
  </si>
  <si>
    <t>2001-01-15</t>
  </si>
  <si>
    <t>Samanta</t>
  </si>
  <si>
    <t>Možajevaitė</t>
  </si>
  <si>
    <t>2001-01-04</t>
  </si>
  <si>
    <t>Viltė</t>
  </si>
  <si>
    <t>Matuliauskaitė</t>
  </si>
  <si>
    <t>Eimantė</t>
  </si>
  <si>
    <t>Ramoškaitė</t>
  </si>
  <si>
    <t>Kelpšaitė</t>
  </si>
  <si>
    <t>N.Skorupskienė</t>
  </si>
  <si>
    <t>Laksaitė</t>
  </si>
  <si>
    <t>2001-02-08</t>
  </si>
  <si>
    <t>Vakarė</t>
  </si>
  <si>
    <t>Banionytė</t>
  </si>
  <si>
    <t>Urtė</t>
  </si>
  <si>
    <t>Gudzikaitė</t>
  </si>
  <si>
    <t>R.Kaselis</t>
  </si>
  <si>
    <t>1</t>
  </si>
  <si>
    <t>Venslovaitė</t>
  </si>
  <si>
    <t>2001-11-01</t>
  </si>
  <si>
    <t>Andromeda</t>
  </si>
  <si>
    <t>Lukštaitė</t>
  </si>
  <si>
    <t>Jančiūraitė</t>
  </si>
  <si>
    <t xml:space="preserve">Ieva </t>
  </si>
  <si>
    <t>Šimkutė</t>
  </si>
  <si>
    <t>Erika</t>
  </si>
  <si>
    <t>Tuomaitė</t>
  </si>
  <si>
    <t>2</t>
  </si>
  <si>
    <t>3</t>
  </si>
  <si>
    <t>4</t>
  </si>
  <si>
    <t>5</t>
  </si>
  <si>
    <t>Judita</t>
  </si>
  <si>
    <t>Kazlauskaitė</t>
  </si>
  <si>
    <t>Karžinauskaitė</t>
  </si>
  <si>
    <t>2001-09-06</t>
  </si>
  <si>
    <t>Lelevičiūtė</t>
  </si>
  <si>
    <t>2001-09-05</t>
  </si>
  <si>
    <t>Panevėžio raj.</t>
  </si>
  <si>
    <t>D.Dambrauskienė</t>
  </si>
  <si>
    <t>Iveta</t>
  </si>
  <si>
    <t>Jasilionytė</t>
  </si>
  <si>
    <t>2001-05-20</t>
  </si>
  <si>
    <t>Z. Balčiauskas</t>
  </si>
  <si>
    <t>Sonata</t>
  </si>
  <si>
    <t>Rudytė</t>
  </si>
  <si>
    <t>R. Šinkūnas</t>
  </si>
  <si>
    <t>Paulina</t>
  </si>
  <si>
    <t>Ulė</t>
  </si>
  <si>
    <t>Juškaitė</t>
  </si>
  <si>
    <t>Vakaris</t>
  </si>
  <si>
    <t xml:space="preserve">Klaidas </t>
  </si>
  <si>
    <t>Vaščenka</t>
  </si>
  <si>
    <t>2002-06-01</t>
  </si>
  <si>
    <t xml:space="preserve">Robertas </t>
  </si>
  <si>
    <t>Bardauskas</t>
  </si>
  <si>
    <t>2001-11-10</t>
  </si>
  <si>
    <t>Semas</t>
  </si>
  <si>
    <t>Obukevičius</t>
  </si>
  <si>
    <t>2001-09-11</t>
  </si>
  <si>
    <t>Audrius</t>
  </si>
  <si>
    <t>Šinkūnas</t>
  </si>
  <si>
    <t>2001-08-27</t>
  </si>
  <si>
    <t>A.Viduolis</t>
  </si>
  <si>
    <t>Paulius</t>
  </si>
  <si>
    <t>Ivaškevičius</t>
  </si>
  <si>
    <t>2001-08-13</t>
  </si>
  <si>
    <t>Čepulis</t>
  </si>
  <si>
    <t>2001-08-01</t>
  </si>
  <si>
    <t>Mackevičius</t>
  </si>
  <si>
    <t>2001-06-23</t>
  </si>
  <si>
    <t>Juzėnas</t>
  </si>
  <si>
    <t>2001-06-15</t>
  </si>
  <si>
    <t>Talačka</t>
  </si>
  <si>
    <t>2001-06-08</t>
  </si>
  <si>
    <t>Justas</t>
  </si>
  <si>
    <t>Skukauskas</t>
  </si>
  <si>
    <t>2001-03-14</t>
  </si>
  <si>
    <t xml:space="preserve">Benas </t>
  </si>
  <si>
    <t xml:space="preserve">Buzas </t>
  </si>
  <si>
    <t>2001-03-03</t>
  </si>
  <si>
    <t>Smolskis</t>
  </si>
  <si>
    <t>2001-01-03</t>
  </si>
  <si>
    <t xml:space="preserve">Kornelijus </t>
  </si>
  <si>
    <t>Poškus</t>
  </si>
  <si>
    <t>Donatas</t>
  </si>
  <si>
    <t>Vaitiekus</t>
  </si>
  <si>
    <t>P.Vaitkus</t>
  </si>
  <si>
    <t>Aurimas</t>
  </si>
  <si>
    <t>Auškelis</t>
  </si>
  <si>
    <t>Dauknys</t>
  </si>
  <si>
    <t>Arlauskas</t>
  </si>
  <si>
    <t xml:space="preserve">Gražvydas </t>
  </si>
  <si>
    <t>Jurkus</t>
  </si>
  <si>
    <t>Einius</t>
  </si>
  <si>
    <t>Vyšniauskas</t>
  </si>
  <si>
    <t>Linas</t>
  </si>
  <si>
    <t>Valackis</t>
  </si>
  <si>
    <t>30.33</t>
  </si>
  <si>
    <t>Mindaugas</t>
  </si>
  <si>
    <t>Aleliūnas</t>
  </si>
  <si>
    <t>2001-03-02</t>
  </si>
  <si>
    <t>Dominykas</t>
  </si>
  <si>
    <t>Smetonis</t>
  </si>
  <si>
    <t>2001-02-09</t>
  </si>
  <si>
    <t>Balčiūnas</t>
  </si>
  <si>
    <t>Redas</t>
  </si>
  <si>
    <t>Šimoliūnas</t>
  </si>
  <si>
    <t>2002-01-15</t>
  </si>
  <si>
    <t>Erikas</t>
  </si>
  <si>
    <t>Egidijus</t>
  </si>
  <si>
    <t>Balsys</t>
  </si>
  <si>
    <t>2001-09-01</t>
  </si>
  <si>
    <t>Puodžiūnas</t>
  </si>
  <si>
    <t>2001-07-16</t>
  </si>
  <si>
    <t>Mažvydas</t>
  </si>
  <si>
    <t>Bivainis</t>
  </si>
  <si>
    <t>Jocas</t>
  </si>
  <si>
    <t>T.Bielskis</t>
  </si>
  <si>
    <t>Ernestas</t>
  </si>
  <si>
    <t>Sinkevičius</t>
  </si>
  <si>
    <t>2002-12-19</t>
  </si>
  <si>
    <t>Jonas</t>
  </si>
  <si>
    <t>Bakūnas</t>
  </si>
  <si>
    <t>2002-09-27</t>
  </si>
  <si>
    <t>Eimantas</t>
  </si>
  <si>
    <t>Taunys</t>
  </si>
  <si>
    <t>2002-09-10</t>
  </si>
  <si>
    <t>Stašys</t>
  </si>
  <si>
    <t>2002-04-04</t>
  </si>
  <si>
    <t xml:space="preserve">Martynas </t>
  </si>
  <si>
    <t>Tarbūnas</t>
  </si>
  <si>
    <t>2001-11-13</t>
  </si>
  <si>
    <t>2001-08-03</t>
  </si>
  <si>
    <t>Pakruojo raj.-Panevėžys</t>
  </si>
  <si>
    <t>A.Macevičius, K.Sabalytė</t>
  </si>
  <si>
    <t>Darius</t>
  </si>
  <si>
    <t>Kriukovskis</t>
  </si>
  <si>
    <t>Vaidas</t>
  </si>
  <si>
    <t>Janonis</t>
  </si>
  <si>
    <t>Gudzikas</t>
  </si>
  <si>
    <t>Mantas</t>
  </si>
  <si>
    <t>Junčys</t>
  </si>
  <si>
    <t>Vansevičius</t>
  </si>
  <si>
    <t>Arnoldas</t>
  </si>
  <si>
    <t>Liutinskis</t>
  </si>
  <si>
    <t xml:space="preserve">Justinas </t>
  </si>
  <si>
    <t>Butautas</t>
  </si>
  <si>
    <t>2001-08-09</t>
  </si>
  <si>
    <t>Trumpickas</t>
  </si>
  <si>
    <t>Armantas</t>
  </si>
  <si>
    <t>Jurkevičius</t>
  </si>
  <si>
    <t>Stanevičius</t>
  </si>
  <si>
    <t xml:space="preserve">A. Dobregienė </t>
  </si>
  <si>
    <t>Vilniškis</t>
  </si>
  <si>
    <t>V.Venckus</t>
  </si>
  <si>
    <t>Gasiūnas</t>
  </si>
  <si>
    <t>2002-09-02</t>
  </si>
  <si>
    <t>Kalvelis</t>
  </si>
  <si>
    <t>2002-07-15</t>
  </si>
  <si>
    <t>Karolis</t>
  </si>
  <si>
    <t>Gelažius</t>
  </si>
  <si>
    <t>2002-03-31</t>
  </si>
  <si>
    <t>Rimvidas</t>
  </si>
  <si>
    <t>Živelis</t>
  </si>
  <si>
    <t>2002-03-13</t>
  </si>
  <si>
    <t>Kuzma</t>
  </si>
  <si>
    <t>2001-03-22</t>
  </si>
  <si>
    <t>V. Zarankienė</t>
  </si>
  <si>
    <t>Kornelijus</t>
  </si>
  <si>
    <t>Kirkilas</t>
  </si>
  <si>
    <t>V.Ščevinskas, J. Auga</t>
  </si>
  <si>
    <t>Edgaras</t>
  </si>
  <si>
    <t>Paršonis</t>
  </si>
  <si>
    <t>Dambrauskas</t>
  </si>
  <si>
    <t>Skinderis</t>
  </si>
  <si>
    <t xml:space="preserve">Remigijus </t>
  </si>
  <si>
    <t>Jovaiša</t>
  </si>
  <si>
    <t>Briedis</t>
  </si>
  <si>
    <t>Kukenys</t>
  </si>
  <si>
    <t>Dainius</t>
  </si>
  <si>
    <t>Ričardas</t>
  </si>
  <si>
    <t>Milius</t>
  </si>
  <si>
    <t>Artūras</t>
  </si>
  <si>
    <t>Čepukas</t>
  </si>
  <si>
    <t>V.Čereška</t>
  </si>
  <si>
    <t>7</t>
  </si>
  <si>
    <t>8</t>
  </si>
  <si>
    <t>9</t>
  </si>
  <si>
    <t>10</t>
  </si>
  <si>
    <t>Mondris</t>
  </si>
  <si>
    <t>Vaida</t>
  </si>
  <si>
    <t>Padimanskaitė</t>
  </si>
  <si>
    <t>Arneta</t>
  </si>
  <si>
    <t>Liberytė</t>
  </si>
  <si>
    <t>Aigustė</t>
  </si>
  <si>
    <t>Kanaporis</t>
  </si>
  <si>
    <t>J. Auga</t>
  </si>
  <si>
    <t>Nedas</t>
  </si>
  <si>
    <t>Siomčinas</t>
  </si>
  <si>
    <t>Vieta</t>
  </si>
  <si>
    <t xml:space="preserve">Vieta </t>
  </si>
  <si>
    <t>Martinaitis</t>
  </si>
  <si>
    <t>Titas</t>
  </si>
  <si>
    <t>Navickaitė</t>
  </si>
  <si>
    <t>Šiaulių raj.</t>
  </si>
  <si>
    <t>1,00</t>
  </si>
  <si>
    <t>1,05</t>
  </si>
  <si>
    <t>1,10</t>
  </si>
  <si>
    <t>1,15</t>
  </si>
  <si>
    <t>1,20</t>
  </si>
  <si>
    <t>1,25</t>
  </si>
  <si>
    <t>1,30</t>
  </si>
  <si>
    <t>1,35</t>
  </si>
  <si>
    <t>1,40</t>
  </si>
  <si>
    <t>1,45</t>
  </si>
  <si>
    <t>1,48</t>
  </si>
  <si>
    <t>O</t>
  </si>
  <si>
    <t>X</t>
  </si>
  <si>
    <t>-</t>
  </si>
  <si>
    <t>Spaičytė</t>
  </si>
  <si>
    <t>DNS</t>
  </si>
  <si>
    <t>DNF</t>
  </si>
  <si>
    <t>11</t>
  </si>
  <si>
    <t>12</t>
  </si>
  <si>
    <t>13</t>
  </si>
  <si>
    <t>14</t>
  </si>
  <si>
    <t>15</t>
  </si>
  <si>
    <t>16</t>
  </si>
  <si>
    <t>17</t>
  </si>
  <si>
    <t>18</t>
  </si>
  <si>
    <t>2000-</t>
  </si>
  <si>
    <t>M. Saliamonas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</si>
</sst>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427]yyyy\ &quot;m.&quot;\ mmmm\ d\ &quot;d.&quot;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;@"/>
    <numFmt numFmtId="185" formatCode="[$-409]dddd\,\ mmmm\ dd\,\ yyyy"/>
    <numFmt numFmtId="186" formatCode="0.000"/>
    <numFmt numFmtId="187" formatCode="0.0000"/>
    <numFmt numFmtId="188" formatCode="m:ss.0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71" applyFont="1">
      <alignment/>
      <protection/>
    </xf>
    <xf numFmtId="49" fontId="1" fillId="0" borderId="0" xfId="71" applyNumberFormat="1" applyFont="1" applyAlignment="1">
      <alignment horizontal="left"/>
      <protection/>
    </xf>
    <xf numFmtId="0" fontId="1" fillId="0" borderId="0" xfId="71" applyFont="1" applyAlignment="1">
      <alignment horizontal="left"/>
      <protection/>
    </xf>
    <xf numFmtId="49" fontId="1" fillId="0" borderId="0" xfId="59" applyNumberFormat="1" applyFont="1">
      <alignment/>
      <protection/>
    </xf>
    <xf numFmtId="49" fontId="11" fillId="0" borderId="13" xfId="59" applyNumberFormat="1" applyFont="1" applyBorder="1">
      <alignment/>
      <protection/>
    </xf>
    <xf numFmtId="2" fontId="2" fillId="0" borderId="13" xfId="81" applyNumberFormat="1" applyFont="1" applyBorder="1" applyAlignment="1">
      <alignment horizontal="center"/>
      <protection/>
    </xf>
    <xf numFmtId="2" fontId="1" fillId="0" borderId="14" xfId="59" applyNumberFormat="1" applyFont="1" applyBorder="1" applyAlignment="1">
      <alignment horizontal="center"/>
      <protection/>
    </xf>
    <xf numFmtId="2" fontId="1" fillId="0" borderId="13" xfId="59" applyNumberFormat="1" applyFont="1" applyBorder="1" applyAlignment="1">
      <alignment horizontal="center"/>
      <protection/>
    </xf>
    <xf numFmtId="2" fontId="1" fillId="0" borderId="15" xfId="59" applyNumberFormat="1" applyFont="1" applyBorder="1" applyAlignment="1">
      <alignment horizontal="center"/>
      <protection/>
    </xf>
    <xf numFmtId="49" fontId="11" fillId="0" borderId="16" xfId="59" applyNumberFormat="1" applyFont="1" applyBorder="1" applyAlignment="1">
      <alignment horizontal="left"/>
      <protection/>
    </xf>
    <xf numFmtId="184" fontId="11" fillId="0" borderId="13" xfId="59" applyNumberFormat="1" applyFont="1" applyBorder="1" applyAlignment="1">
      <alignment horizontal="left"/>
      <protection/>
    </xf>
    <xf numFmtId="49" fontId="2" fillId="0" borderId="12" xfId="59" applyNumberFormat="1" applyFont="1" applyBorder="1" applyAlignment="1">
      <alignment horizontal="left"/>
      <protection/>
    </xf>
    <xf numFmtId="49" fontId="1" fillId="0" borderId="17" xfId="59" applyNumberFormat="1" applyFont="1" applyBorder="1" applyAlignment="1">
      <alignment horizontal="right"/>
      <protection/>
    </xf>
    <xf numFmtId="49" fontId="11" fillId="0" borderId="18" xfId="59" applyNumberFormat="1" applyFont="1" applyBorder="1">
      <alignment/>
      <protection/>
    </xf>
    <xf numFmtId="2" fontId="1" fillId="0" borderId="18" xfId="59" applyNumberFormat="1" applyFont="1" applyBorder="1" applyAlignment="1">
      <alignment horizontal="center"/>
      <protection/>
    </xf>
    <xf numFmtId="2" fontId="1" fillId="0" borderId="19" xfId="59" applyNumberFormat="1" applyFont="1" applyBorder="1" applyAlignment="1">
      <alignment horizontal="center"/>
      <protection/>
    </xf>
    <xf numFmtId="49" fontId="11" fillId="0" borderId="14" xfId="59" applyNumberFormat="1" applyFont="1" applyBorder="1" applyAlignment="1">
      <alignment horizontal="left"/>
      <protection/>
    </xf>
    <xf numFmtId="184" fontId="11" fillId="0" borderId="18" xfId="59" applyNumberFormat="1" applyFont="1" applyBorder="1" applyAlignment="1">
      <alignment horizontal="left"/>
      <protection/>
    </xf>
    <xf numFmtId="49" fontId="2" fillId="0" borderId="10" xfId="59" applyNumberFormat="1" applyFont="1" applyBorder="1" applyAlignment="1">
      <alignment horizontal="left"/>
      <protection/>
    </xf>
    <xf numFmtId="49" fontId="1" fillId="0" borderId="20" xfId="59" applyNumberFormat="1" applyFont="1" applyBorder="1" applyAlignment="1">
      <alignment horizontal="right"/>
      <protection/>
    </xf>
    <xf numFmtId="49" fontId="2" fillId="0" borderId="21" xfId="59" applyNumberFormat="1" applyFont="1" applyBorder="1" applyAlignment="1">
      <alignment horizontal="center"/>
      <protection/>
    </xf>
    <xf numFmtId="49" fontId="2" fillId="0" borderId="22" xfId="59" applyNumberFormat="1" applyFont="1" applyBorder="1" applyAlignment="1">
      <alignment horizontal="center"/>
      <protection/>
    </xf>
    <xf numFmtId="49" fontId="2" fillId="0" borderId="21" xfId="59" applyNumberFormat="1" applyFont="1" applyBorder="1" applyAlignment="1">
      <alignment horizontal="center"/>
      <protection/>
    </xf>
    <xf numFmtId="49" fontId="2" fillId="0" borderId="23" xfId="59" applyNumberFormat="1" applyFont="1" applyBorder="1" applyAlignment="1">
      <alignment horizontal="center"/>
      <protection/>
    </xf>
    <xf numFmtId="184" fontId="2" fillId="0" borderId="22" xfId="59" applyNumberFormat="1" applyFont="1" applyBorder="1" applyAlignment="1">
      <alignment horizontal="center"/>
      <protection/>
    </xf>
    <xf numFmtId="49" fontId="2" fillId="0" borderId="24" xfId="59" applyNumberFormat="1" applyFont="1" applyBorder="1" applyAlignment="1">
      <alignment horizontal="left"/>
      <protection/>
    </xf>
    <xf numFmtId="49" fontId="2" fillId="0" borderId="25" xfId="59" applyNumberFormat="1" applyFont="1" applyBorder="1" applyAlignment="1">
      <alignment horizontal="right"/>
      <protection/>
    </xf>
    <xf numFmtId="49" fontId="2" fillId="0" borderId="26" xfId="58" applyNumberFormat="1" applyFont="1" applyBorder="1" applyAlignment="1">
      <alignment horizontal="center"/>
      <protection/>
    </xf>
    <xf numFmtId="49" fontId="1" fillId="0" borderId="0" xfId="71" applyNumberFormat="1" applyFont="1" applyAlignment="1">
      <alignment horizontal="right"/>
      <protection/>
    </xf>
    <xf numFmtId="49" fontId="2" fillId="0" borderId="0" xfId="59" applyNumberFormat="1" applyFont="1">
      <alignment/>
      <protection/>
    </xf>
    <xf numFmtId="184" fontId="1" fillId="0" borderId="0" xfId="59" applyNumberFormat="1" applyFont="1">
      <alignment/>
      <protection/>
    </xf>
    <xf numFmtId="49" fontId="12" fillId="0" borderId="0" xfId="59" applyNumberFormat="1" applyFont="1" applyAlignment="1">
      <alignment horizontal="right"/>
      <protection/>
    </xf>
    <xf numFmtId="49" fontId="1" fillId="0" borderId="0" xfId="59" applyNumberFormat="1" applyFont="1" applyAlignment="1">
      <alignment horizontal="center"/>
      <protection/>
    </xf>
    <xf numFmtId="49" fontId="6" fillId="0" borderId="0" xfId="59" applyNumberFormat="1" applyFont="1">
      <alignment/>
      <protection/>
    </xf>
    <xf numFmtId="0" fontId="11" fillId="0" borderId="0" xfId="59" applyFont="1">
      <alignment/>
      <protection/>
    </xf>
    <xf numFmtId="49" fontId="2" fillId="0" borderId="0" xfId="71" applyNumberFormat="1" applyFont="1">
      <alignment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49" fontId="2" fillId="0" borderId="0" xfId="58" applyNumberFormat="1" applyFont="1">
      <alignment/>
      <protection/>
    </xf>
    <xf numFmtId="49" fontId="11" fillId="0" borderId="13" xfId="58" applyNumberFormat="1" applyFont="1" applyFill="1" applyBorder="1">
      <alignment/>
      <protection/>
    </xf>
    <xf numFmtId="2" fontId="2" fillId="0" borderId="14" xfId="58" applyNumberFormat="1" applyFont="1" applyFill="1" applyBorder="1" applyAlignment="1">
      <alignment horizontal="center"/>
      <protection/>
    </xf>
    <xf numFmtId="2" fontId="2" fillId="0" borderId="13" xfId="58" applyNumberFormat="1" applyFont="1" applyFill="1" applyBorder="1" applyAlignment="1">
      <alignment horizontal="center"/>
      <protection/>
    </xf>
    <xf numFmtId="2" fontId="2" fillId="0" borderId="15" xfId="58" applyNumberFormat="1" applyFont="1" applyFill="1" applyBorder="1" applyAlignment="1">
      <alignment horizontal="center"/>
      <protection/>
    </xf>
    <xf numFmtId="49" fontId="11" fillId="0" borderId="16" xfId="58" applyNumberFormat="1" applyFont="1" applyFill="1" applyBorder="1" applyAlignment="1">
      <alignment horizontal="left"/>
      <protection/>
    </xf>
    <xf numFmtId="184" fontId="11" fillId="0" borderId="13" xfId="58" applyNumberFormat="1" applyFont="1" applyFill="1" applyBorder="1" applyAlignment="1">
      <alignment horizontal="center"/>
      <protection/>
    </xf>
    <xf numFmtId="49" fontId="2" fillId="0" borderId="12" xfId="58" applyNumberFormat="1" applyFont="1" applyFill="1" applyBorder="1" applyAlignment="1">
      <alignment horizontal="left"/>
      <protection/>
    </xf>
    <xf numFmtId="49" fontId="1" fillId="0" borderId="17" xfId="58" applyNumberFormat="1" applyFont="1" applyFill="1" applyBorder="1" applyAlignment="1">
      <alignment horizontal="right"/>
      <protection/>
    </xf>
    <xf numFmtId="2" fontId="2" fillId="0" borderId="13" xfId="81" applyNumberFormat="1" applyFont="1" applyFill="1" applyBorder="1" applyAlignment="1">
      <alignment horizontal="center"/>
      <protection/>
    </xf>
    <xf numFmtId="0" fontId="11" fillId="0" borderId="13" xfId="66" applyFont="1" applyFill="1" applyBorder="1" applyAlignment="1">
      <alignment horizontal="left"/>
      <protection/>
    </xf>
    <xf numFmtId="184" fontId="11" fillId="0" borderId="13" xfId="66" applyNumberFormat="1" applyFont="1" applyBorder="1" applyAlignment="1">
      <alignment horizontal="center"/>
      <protection/>
    </xf>
    <xf numFmtId="0" fontId="1" fillId="0" borderId="17" xfId="66" applyFont="1" applyFill="1" applyBorder="1" applyAlignment="1">
      <alignment horizontal="right"/>
      <protection/>
    </xf>
    <xf numFmtId="49" fontId="2" fillId="0" borderId="21" xfId="58" applyNumberFormat="1" applyFont="1" applyBorder="1" applyAlignment="1">
      <alignment horizontal="center"/>
      <protection/>
    </xf>
    <xf numFmtId="49" fontId="2" fillId="0" borderId="24" xfId="58" applyNumberFormat="1" applyFont="1" applyBorder="1" applyAlignment="1">
      <alignment horizontal="center"/>
      <protection/>
    </xf>
    <xf numFmtId="49" fontId="2" fillId="0" borderId="27" xfId="58" applyNumberFormat="1" applyFont="1" applyBorder="1" applyAlignment="1">
      <alignment horizontal="center"/>
      <protection/>
    </xf>
    <xf numFmtId="49" fontId="2" fillId="0" borderId="28" xfId="58" applyNumberFormat="1" applyFont="1" applyBorder="1" applyAlignment="1">
      <alignment horizontal="center"/>
      <protection/>
    </xf>
    <xf numFmtId="49" fontId="2" fillId="0" borderId="29" xfId="58" applyNumberFormat="1" applyFont="1" applyBorder="1" applyAlignment="1">
      <alignment horizontal="center"/>
      <protection/>
    </xf>
    <xf numFmtId="49" fontId="2" fillId="0" borderId="30" xfId="58" applyNumberFormat="1" applyFont="1" applyBorder="1" applyAlignment="1">
      <alignment horizontal="center"/>
      <protection/>
    </xf>
    <xf numFmtId="49" fontId="2" fillId="0" borderId="31" xfId="58" applyNumberFormat="1" applyFont="1" applyBorder="1" applyAlignment="1">
      <alignment horizontal="center"/>
      <protection/>
    </xf>
    <xf numFmtId="49" fontId="2" fillId="0" borderId="22" xfId="58" applyNumberFormat="1" applyFont="1" applyBorder="1" applyAlignment="1">
      <alignment horizontal="center"/>
      <protection/>
    </xf>
    <xf numFmtId="49" fontId="2" fillId="0" borderId="23" xfId="58" applyNumberFormat="1" applyFont="1" applyBorder="1" applyAlignment="1">
      <alignment horizontal="left"/>
      <protection/>
    </xf>
    <xf numFmtId="49" fontId="2" fillId="0" borderId="25" xfId="58" applyNumberFormat="1" applyFont="1" applyBorder="1" applyAlignment="1">
      <alignment horizontal="right"/>
      <protection/>
    </xf>
    <xf numFmtId="49" fontId="2" fillId="0" borderId="0" xfId="78" applyNumberFormat="1" applyFont="1" applyAlignment="1">
      <alignment horizontal="right"/>
      <protection/>
    </xf>
    <xf numFmtId="49" fontId="2" fillId="0" borderId="32" xfId="58" applyNumberFormat="1" applyFont="1" applyBorder="1" applyAlignment="1">
      <alignment horizontal="center"/>
      <protection/>
    </xf>
    <xf numFmtId="49" fontId="2" fillId="0" borderId="0" xfId="58" applyNumberFormat="1" applyFont="1" applyAlignment="1">
      <alignment horizontal="center"/>
      <protection/>
    </xf>
    <xf numFmtId="49" fontId="14" fillId="0" borderId="0" xfId="58" applyNumberFormat="1" applyFont="1" applyAlignment="1">
      <alignment horizontal="right"/>
      <protection/>
    </xf>
    <xf numFmtId="49" fontId="6" fillId="0" borderId="0" xfId="58" applyNumberFormat="1" applyFont="1">
      <alignment/>
      <protection/>
    </xf>
    <xf numFmtId="0" fontId="15" fillId="0" borderId="0" xfId="58" applyFont="1">
      <alignment/>
      <protection/>
    </xf>
    <xf numFmtId="49" fontId="2" fillId="0" borderId="0" xfId="78" applyNumberFormat="1" applyFont="1">
      <alignment/>
      <protection/>
    </xf>
    <xf numFmtId="0" fontId="1" fillId="0" borderId="0" xfId="76" applyFont="1">
      <alignment/>
      <protection/>
    </xf>
    <xf numFmtId="49" fontId="2" fillId="0" borderId="0" xfId="76" applyNumberFormat="1" applyFont="1" applyAlignment="1">
      <alignment horizontal="center"/>
      <protection/>
    </xf>
    <xf numFmtId="49" fontId="1" fillId="0" borderId="0" xfId="76" applyNumberFormat="1" applyFont="1" applyAlignment="1">
      <alignment horizontal="left"/>
      <protection/>
    </xf>
    <xf numFmtId="0" fontId="1" fillId="0" borderId="0" xfId="76" applyFont="1" applyAlignment="1">
      <alignment horizontal="left"/>
      <protection/>
    </xf>
    <xf numFmtId="49" fontId="1" fillId="0" borderId="0" xfId="76" applyNumberFormat="1" applyFont="1" applyAlignment="1">
      <alignment horizontal="center"/>
      <protection/>
    </xf>
    <xf numFmtId="2" fontId="1" fillId="0" borderId="16" xfId="59" applyNumberFormat="1" applyFont="1" applyBorder="1" applyAlignment="1">
      <alignment horizontal="center"/>
      <protection/>
    </xf>
    <xf numFmtId="184" fontId="11" fillId="0" borderId="13" xfId="59" applyNumberFormat="1" applyFont="1" applyBorder="1" applyAlignment="1">
      <alignment horizontal="center"/>
      <protection/>
    </xf>
    <xf numFmtId="49" fontId="2" fillId="0" borderId="24" xfId="59" applyNumberFormat="1" applyFont="1" applyBorder="1" applyAlignment="1">
      <alignment horizontal="center"/>
      <protection/>
    </xf>
    <xf numFmtId="49" fontId="2" fillId="0" borderId="26" xfId="59" applyNumberFormat="1" applyFont="1" applyBorder="1" applyAlignment="1">
      <alignment horizontal="center"/>
      <protection/>
    </xf>
    <xf numFmtId="49" fontId="2" fillId="0" borderId="28" xfId="59" applyNumberFormat="1" applyFont="1" applyBorder="1" applyAlignment="1">
      <alignment horizontal="center"/>
      <protection/>
    </xf>
    <xf numFmtId="49" fontId="2" fillId="0" borderId="30" xfId="59" applyNumberFormat="1" applyFont="1" applyBorder="1" applyAlignment="1">
      <alignment horizontal="center"/>
      <protection/>
    </xf>
    <xf numFmtId="49" fontId="2" fillId="0" borderId="31" xfId="59" applyNumberFormat="1" applyFont="1" applyBorder="1" applyAlignment="1">
      <alignment horizontal="center"/>
      <protection/>
    </xf>
    <xf numFmtId="49" fontId="2" fillId="0" borderId="23" xfId="59" applyNumberFormat="1" applyFont="1" applyBorder="1" applyAlignment="1">
      <alignment horizontal="left"/>
      <protection/>
    </xf>
    <xf numFmtId="49" fontId="1" fillId="0" borderId="0" xfId="76" applyNumberFormat="1" applyFont="1" applyAlignment="1">
      <alignment horizontal="right"/>
      <protection/>
    </xf>
    <xf numFmtId="49" fontId="1" fillId="0" borderId="32" xfId="59" applyNumberFormat="1" applyFont="1" applyBorder="1" applyAlignment="1">
      <alignment horizontal="center"/>
      <protection/>
    </xf>
    <xf numFmtId="184" fontId="1" fillId="0" borderId="0" xfId="59" applyNumberFormat="1" applyFont="1" applyAlignment="1">
      <alignment horizontal="center"/>
      <protection/>
    </xf>
    <xf numFmtId="49" fontId="2" fillId="0" borderId="0" xfId="76" applyNumberFormat="1" applyFont="1">
      <alignment/>
      <protection/>
    </xf>
    <xf numFmtId="49" fontId="1" fillId="0" borderId="0" xfId="63" applyNumberFormat="1" applyFont="1" applyAlignment="1">
      <alignment horizontal="right"/>
      <protection/>
    </xf>
    <xf numFmtId="0" fontId="0" fillId="0" borderId="0" xfId="69">
      <alignment/>
      <protection/>
    </xf>
    <xf numFmtId="0" fontId="0" fillId="0" borderId="0" xfId="69" applyAlignment="1">
      <alignment/>
      <protection/>
    </xf>
    <xf numFmtId="0" fontId="0" fillId="0" borderId="0" xfId="69" applyAlignment="1">
      <alignment horizontal="center"/>
      <protection/>
    </xf>
    <xf numFmtId="0" fontId="1" fillId="0" borderId="0" xfId="69" applyFont="1" applyAlignment="1">
      <alignment horizontal="center"/>
      <protection/>
    </xf>
    <xf numFmtId="0" fontId="11" fillId="0" borderId="18" xfId="69" applyFont="1" applyBorder="1" applyAlignment="1">
      <alignment horizontal="left"/>
      <protection/>
    </xf>
    <xf numFmtId="49" fontId="1" fillId="0" borderId="33" xfId="69" applyNumberFormat="1" applyFont="1" applyBorder="1" applyAlignment="1">
      <alignment horizontal="center"/>
      <protection/>
    </xf>
    <xf numFmtId="49" fontId="1" fillId="0" borderId="34" xfId="69" applyNumberFormat="1" applyFont="1" applyBorder="1" applyAlignment="1">
      <alignment horizontal="center"/>
      <protection/>
    </xf>
    <xf numFmtId="49" fontId="1" fillId="0" borderId="35" xfId="69" applyNumberFormat="1" applyFont="1" applyBorder="1" applyAlignment="1">
      <alignment horizontal="center"/>
      <protection/>
    </xf>
    <xf numFmtId="49" fontId="1" fillId="0" borderId="34" xfId="69" applyNumberFormat="1" applyFont="1" applyBorder="1" applyAlignment="1">
      <alignment horizontal="center"/>
      <protection/>
    </xf>
    <xf numFmtId="49" fontId="1" fillId="0" borderId="36" xfId="69" applyNumberFormat="1" applyFont="1" applyBorder="1" applyAlignment="1">
      <alignment horizontal="center"/>
      <protection/>
    </xf>
    <xf numFmtId="49" fontId="1" fillId="0" borderId="37" xfId="69" applyNumberFormat="1" applyFont="1" applyBorder="1" applyAlignment="1">
      <alignment horizontal="center"/>
      <protection/>
    </xf>
    <xf numFmtId="0" fontId="11" fillId="0" borderId="17" xfId="69" applyFont="1" applyBorder="1" applyAlignment="1">
      <alignment horizontal="left"/>
      <protection/>
    </xf>
    <xf numFmtId="0" fontId="2" fillId="0" borderId="15" xfId="69" applyFont="1" applyBorder="1" applyAlignment="1">
      <alignment horizontal="left"/>
      <protection/>
    </xf>
    <xf numFmtId="0" fontId="1" fillId="0" borderId="17" xfId="69" applyFont="1" applyBorder="1" applyAlignment="1">
      <alignment horizontal="right"/>
      <protection/>
    </xf>
    <xf numFmtId="0" fontId="2" fillId="0" borderId="0" xfId="69" applyFont="1" applyAlignment="1">
      <alignment horizontal="center"/>
      <protection/>
    </xf>
    <xf numFmtId="0" fontId="1" fillId="0" borderId="0" xfId="69" applyFont="1" applyAlignment="1">
      <alignment/>
      <protection/>
    </xf>
    <xf numFmtId="49" fontId="1" fillId="0" borderId="0" xfId="69" applyNumberFormat="1" applyFont="1" applyAlignment="1">
      <alignment horizontal="center"/>
      <protection/>
    </xf>
    <xf numFmtId="0" fontId="11" fillId="0" borderId="0" xfId="69" applyFont="1" applyAlignment="1">
      <alignment horizontal="center"/>
      <protection/>
    </xf>
    <xf numFmtId="0" fontId="6" fillId="0" borderId="0" xfId="69" applyFont="1" applyAlignment="1">
      <alignment horizontal="left"/>
      <protection/>
    </xf>
    <xf numFmtId="49" fontId="6" fillId="0" borderId="0" xfId="69" applyNumberFormat="1" applyFont="1">
      <alignment/>
      <protection/>
    </xf>
    <xf numFmtId="0" fontId="11" fillId="0" borderId="0" xfId="69" applyFont="1">
      <alignment/>
      <protection/>
    </xf>
    <xf numFmtId="0" fontId="6" fillId="0" borderId="0" xfId="69" applyFont="1" applyAlignment="1">
      <alignment horizontal="center"/>
      <protection/>
    </xf>
    <xf numFmtId="0" fontId="6" fillId="0" borderId="0" xfId="69" applyFont="1" applyAlignment="1">
      <alignment horizontal="left"/>
      <protection/>
    </xf>
    <xf numFmtId="184" fontId="11" fillId="0" borderId="13" xfId="69" applyNumberFormat="1" applyFont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1" fillId="0" borderId="0" xfId="73" applyNumberFormat="1" applyFont="1">
      <alignment/>
      <protection/>
    </xf>
    <xf numFmtId="49" fontId="11" fillId="0" borderId="0" xfId="73" applyNumberFormat="1" applyFont="1" applyAlignment="1">
      <alignment wrapText="1"/>
      <protection/>
    </xf>
    <xf numFmtId="49" fontId="1" fillId="0" borderId="0" xfId="62" applyNumberFormat="1" applyFont="1">
      <alignment/>
      <protection/>
    </xf>
    <xf numFmtId="49" fontId="11" fillId="0" borderId="13" xfId="62" applyNumberFormat="1" applyFont="1" applyBorder="1" applyAlignment="1">
      <alignment horizontal="left"/>
      <protection/>
    </xf>
    <xf numFmtId="49" fontId="2" fillId="0" borderId="13" xfId="62" applyNumberFormat="1" applyFont="1" applyBorder="1" applyAlignment="1">
      <alignment horizontal="center"/>
      <protection/>
    </xf>
    <xf numFmtId="0" fontId="2" fillId="0" borderId="13" xfId="57" applyFont="1" applyBorder="1" applyAlignment="1">
      <alignment horizontal="center"/>
      <protection/>
    </xf>
    <xf numFmtId="184" fontId="11" fillId="0" borderId="13" xfId="62" applyNumberFormat="1" applyFont="1" applyBorder="1" applyAlignment="1">
      <alignment horizontal="center"/>
      <protection/>
    </xf>
    <xf numFmtId="49" fontId="2" fillId="0" borderId="15" xfId="62" applyNumberFormat="1" applyFont="1" applyBorder="1" applyAlignment="1">
      <alignment horizontal="left"/>
      <protection/>
    </xf>
    <xf numFmtId="49" fontId="1" fillId="0" borderId="17" xfId="62" applyNumberFormat="1" applyFont="1" applyBorder="1" applyAlignment="1">
      <alignment horizontal="right"/>
      <protection/>
    </xf>
    <xf numFmtId="49" fontId="11" fillId="0" borderId="13" xfId="73" applyNumberFormat="1" applyFont="1" applyBorder="1" applyAlignment="1">
      <alignment horizontal="left"/>
      <protection/>
    </xf>
    <xf numFmtId="184" fontId="11" fillId="0" borderId="13" xfId="73" applyNumberFormat="1" applyFont="1" applyBorder="1" applyAlignment="1">
      <alignment horizontal="center"/>
      <protection/>
    </xf>
    <xf numFmtId="49" fontId="2" fillId="0" borderId="15" xfId="73" applyNumberFormat="1" applyFont="1" applyBorder="1" applyAlignment="1">
      <alignment horizontal="left"/>
      <protection/>
    </xf>
    <xf numFmtId="49" fontId="1" fillId="0" borderId="17" xfId="73" applyNumberFormat="1" applyFont="1" applyBorder="1" applyAlignment="1">
      <alignment horizontal="right"/>
      <protection/>
    </xf>
    <xf numFmtId="49" fontId="1" fillId="0" borderId="0" xfId="73" applyNumberFormat="1" applyFont="1" applyBorder="1">
      <alignment/>
      <protection/>
    </xf>
    <xf numFmtId="49" fontId="2" fillId="0" borderId="13" xfId="73" applyNumberFormat="1" applyFont="1" applyBorder="1" applyAlignment="1">
      <alignment horizontal="center" wrapText="1"/>
      <protection/>
    </xf>
    <xf numFmtId="49" fontId="2" fillId="0" borderId="13" xfId="73" applyNumberFormat="1" applyFont="1" applyBorder="1" applyAlignment="1">
      <alignment horizontal="center"/>
      <protection/>
    </xf>
    <xf numFmtId="49" fontId="2" fillId="0" borderId="17" xfId="73" applyNumberFormat="1" applyFont="1" applyBorder="1" applyAlignment="1">
      <alignment horizontal="right"/>
      <protection/>
    </xf>
    <xf numFmtId="49" fontId="2" fillId="0" borderId="13" xfId="68" applyNumberFormat="1" applyFont="1" applyBorder="1" applyAlignment="1">
      <alignment horizontal="center"/>
      <protection/>
    </xf>
    <xf numFmtId="49" fontId="2" fillId="0" borderId="0" xfId="73" applyNumberFormat="1" applyFont="1">
      <alignment/>
      <protection/>
    </xf>
    <xf numFmtId="49" fontId="2" fillId="0" borderId="0" xfId="73" applyNumberFormat="1" applyFont="1" applyAlignment="1">
      <alignment horizontal="center"/>
      <protection/>
    </xf>
    <xf numFmtId="49" fontId="2" fillId="0" borderId="0" xfId="73" applyNumberFormat="1" applyFont="1" applyAlignment="1">
      <alignment horizontal="right"/>
      <protection/>
    </xf>
    <xf numFmtId="49" fontId="6" fillId="0" borderId="0" xfId="73" applyNumberFormat="1" applyFont="1">
      <alignment/>
      <protection/>
    </xf>
    <xf numFmtId="49" fontId="1" fillId="0" borderId="0" xfId="72" applyNumberFormat="1" applyFont="1">
      <alignment/>
      <protection/>
    </xf>
    <xf numFmtId="49" fontId="11" fillId="0" borderId="0" xfId="72" applyNumberFormat="1" applyFont="1" applyAlignment="1">
      <alignment wrapText="1"/>
      <protection/>
    </xf>
    <xf numFmtId="49" fontId="11" fillId="0" borderId="13" xfId="72" applyNumberFormat="1" applyFont="1" applyBorder="1" applyAlignment="1">
      <alignment horizontal="left"/>
      <protection/>
    </xf>
    <xf numFmtId="184" fontId="11" fillId="0" borderId="13" xfId="72" applyNumberFormat="1" applyFont="1" applyBorder="1" applyAlignment="1">
      <alignment horizontal="center"/>
      <protection/>
    </xf>
    <xf numFmtId="49" fontId="2" fillId="0" borderId="15" xfId="72" applyNumberFormat="1" applyFont="1" applyBorder="1" applyAlignment="1">
      <alignment horizontal="left"/>
      <protection/>
    </xf>
    <xf numFmtId="49" fontId="1" fillId="0" borderId="17" xfId="72" applyNumberFormat="1" applyFont="1" applyBorder="1" applyAlignment="1">
      <alignment horizontal="right"/>
      <protection/>
    </xf>
    <xf numFmtId="49" fontId="2" fillId="0" borderId="13" xfId="72" applyNumberFormat="1" applyFont="1" applyBorder="1" applyAlignment="1">
      <alignment horizontal="center" wrapText="1"/>
      <protection/>
    </xf>
    <xf numFmtId="49" fontId="2" fillId="0" borderId="13" xfId="72" applyNumberFormat="1" applyFont="1" applyBorder="1" applyAlignment="1">
      <alignment horizontal="center"/>
      <protection/>
    </xf>
    <xf numFmtId="49" fontId="2" fillId="0" borderId="17" xfId="72" applyNumberFormat="1" applyFont="1" applyBorder="1" applyAlignment="1">
      <alignment horizontal="right"/>
      <protection/>
    </xf>
    <xf numFmtId="49" fontId="1" fillId="0" borderId="0" xfId="72" applyNumberFormat="1" applyFont="1" applyBorder="1">
      <alignment/>
      <protection/>
    </xf>
    <xf numFmtId="49" fontId="2" fillId="0" borderId="0" xfId="72" applyNumberFormat="1" applyFont="1">
      <alignment/>
      <protection/>
    </xf>
    <xf numFmtId="49" fontId="2" fillId="0" borderId="0" xfId="72" applyNumberFormat="1" applyFont="1" applyAlignment="1">
      <alignment horizontal="center"/>
      <protection/>
    </xf>
    <xf numFmtId="49" fontId="2" fillId="0" borderId="0" xfId="72" applyNumberFormat="1" applyFont="1" applyAlignment="1">
      <alignment horizontal="right"/>
      <protection/>
    </xf>
    <xf numFmtId="49" fontId="6" fillId="0" borderId="0" xfId="72" applyNumberFormat="1" applyFont="1">
      <alignment/>
      <protection/>
    </xf>
    <xf numFmtId="49" fontId="12" fillId="0" borderId="0" xfId="72" applyNumberFormat="1" applyFont="1" applyAlignment="1">
      <alignment horizontal="right"/>
      <protection/>
    </xf>
    <xf numFmtId="188" fontId="2" fillId="0" borderId="13" xfId="57" applyNumberFormat="1" applyFont="1" applyFill="1" applyBorder="1" applyAlignment="1">
      <alignment horizontal="center"/>
      <protection/>
    </xf>
    <xf numFmtId="0" fontId="0" fillId="0" borderId="0" xfId="58">
      <alignment/>
      <protection/>
    </xf>
    <xf numFmtId="0" fontId="0" fillId="0" borderId="0" xfId="58" applyAlignment="1">
      <alignment horizontal="center"/>
      <protection/>
    </xf>
    <xf numFmtId="49" fontId="1" fillId="0" borderId="0" xfId="58" applyNumberFormat="1" applyFont="1">
      <alignment/>
      <protection/>
    </xf>
    <xf numFmtId="49" fontId="11" fillId="0" borderId="13" xfId="58" applyNumberFormat="1" applyFont="1" applyFill="1" applyBorder="1">
      <alignment/>
      <protection/>
    </xf>
    <xf numFmtId="2" fontId="1" fillId="0" borderId="16" xfId="58" applyNumberFormat="1" applyFont="1" applyFill="1" applyBorder="1" applyAlignment="1">
      <alignment horizontal="center"/>
      <protection/>
    </xf>
    <xf numFmtId="2" fontId="1" fillId="0" borderId="13" xfId="58" applyNumberFormat="1" applyFont="1" applyFill="1" applyBorder="1" applyAlignment="1">
      <alignment horizontal="center"/>
      <protection/>
    </xf>
    <xf numFmtId="2" fontId="1" fillId="0" borderId="15" xfId="58" applyNumberFormat="1" applyFont="1" applyFill="1" applyBorder="1" applyAlignment="1">
      <alignment horizontal="center"/>
      <protection/>
    </xf>
    <xf numFmtId="49" fontId="11" fillId="0" borderId="16" xfId="58" applyNumberFormat="1" applyFont="1" applyFill="1" applyBorder="1" applyAlignment="1">
      <alignment horizontal="left"/>
      <protection/>
    </xf>
    <xf numFmtId="184" fontId="11" fillId="0" borderId="13" xfId="58" applyNumberFormat="1" applyFont="1" applyFill="1" applyBorder="1" applyAlignment="1">
      <alignment horizontal="center"/>
      <protection/>
    </xf>
    <xf numFmtId="49" fontId="1" fillId="0" borderId="17" xfId="58" applyNumberFormat="1" applyFont="1" applyFill="1" applyBorder="1" applyAlignment="1">
      <alignment horizontal="right"/>
      <protection/>
    </xf>
    <xf numFmtId="49" fontId="2" fillId="0" borderId="28" xfId="58" applyNumberFormat="1" applyFont="1" applyBorder="1" applyAlignment="1">
      <alignment horizontal="center"/>
      <protection/>
    </xf>
    <xf numFmtId="184" fontId="2" fillId="0" borderId="22" xfId="58" applyNumberFormat="1" applyFont="1" applyBorder="1" applyAlignment="1">
      <alignment horizontal="center"/>
      <protection/>
    </xf>
    <xf numFmtId="49" fontId="1" fillId="0" borderId="0" xfId="80" applyNumberFormat="1" applyFont="1" applyAlignment="1">
      <alignment horizontal="right"/>
      <protection/>
    </xf>
    <xf numFmtId="49" fontId="1" fillId="0" borderId="38" xfId="58" applyNumberFormat="1" applyFont="1" applyBorder="1" applyAlignment="1">
      <alignment horizontal="center"/>
      <protection/>
    </xf>
    <xf numFmtId="184" fontId="1" fillId="0" borderId="0" xfId="58" applyNumberFormat="1" applyFont="1" applyAlignment="1">
      <alignment horizontal="center"/>
      <protection/>
    </xf>
    <xf numFmtId="49" fontId="12" fillId="0" borderId="0" xfId="58" applyNumberFormat="1" applyFont="1" applyAlignment="1">
      <alignment horizontal="right"/>
      <protection/>
    </xf>
    <xf numFmtId="49" fontId="1" fillId="0" borderId="28" xfId="58" applyNumberFormat="1" applyFont="1" applyBorder="1" applyAlignment="1">
      <alignment horizontal="center"/>
      <protection/>
    </xf>
    <xf numFmtId="49" fontId="1" fillId="0" borderId="28" xfId="58" applyNumberFormat="1" applyFont="1" applyBorder="1">
      <alignment/>
      <protection/>
    </xf>
    <xf numFmtId="49" fontId="6" fillId="0" borderId="28" xfId="58" applyNumberFormat="1" applyFont="1" applyBorder="1">
      <alignment/>
      <protection/>
    </xf>
    <xf numFmtId="0" fontId="11" fillId="0" borderId="0" xfId="58" applyFont="1">
      <alignment/>
      <protection/>
    </xf>
    <xf numFmtId="49" fontId="2" fillId="0" borderId="0" xfId="80" applyNumberFormat="1" applyFont="1">
      <alignment/>
      <protection/>
    </xf>
    <xf numFmtId="0" fontId="2" fillId="0" borderId="13" xfId="57" applyFont="1" applyFill="1" applyBorder="1" applyAlignment="1">
      <alignment horizontal="center"/>
      <protection/>
    </xf>
    <xf numFmtId="49" fontId="1" fillId="0" borderId="0" xfId="64" applyNumberFormat="1" applyFont="1">
      <alignment/>
      <protection/>
    </xf>
    <xf numFmtId="184" fontId="1" fillId="0" borderId="0" xfId="64" applyNumberFormat="1" applyFont="1">
      <alignment/>
      <protection/>
    </xf>
    <xf numFmtId="49" fontId="1" fillId="0" borderId="13" xfId="64" applyNumberFormat="1" applyFont="1" applyBorder="1" applyAlignment="1">
      <alignment horizontal="left"/>
      <protection/>
    </xf>
    <xf numFmtId="188" fontId="2" fillId="0" borderId="13" xfId="57" applyNumberFormat="1" applyFont="1" applyFill="1" applyBorder="1" applyAlignment="1">
      <alignment horizontal="center"/>
      <protection/>
    </xf>
    <xf numFmtId="49" fontId="11" fillId="0" borderId="13" xfId="64" applyNumberFormat="1" applyFont="1" applyBorder="1" applyAlignment="1">
      <alignment horizontal="left"/>
      <protection/>
    </xf>
    <xf numFmtId="184" fontId="11" fillId="0" borderId="13" xfId="64" applyNumberFormat="1" applyFont="1" applyBorder="1" applyAlignment="1">
      <alignment horizontal="center"/>
      <protection/>
    </xf>
    <xf numFmtId="49" fontId="2" fillId="0" borderId="15" xfId="64" applyNumberFormat="1" applyFont="1" applyBorder="1" applyAlignment="1">
      <alignment horizontal="left"/>
      <protection/>
    </xf>
    <xf numFmtId="49" fontId="1" fillId="0" borderId="17" xfId="64" applyNumberFormat="1" applyFont="1" applyBorder="1" applyAlignment="1">
      <alignment horizontal="right"/>
      <protection/>
    </xf>
    <xf numFmtId="49" fontId="2" fillId="0" borderId="13" xfId="64" applyNumberFormat="1" applyFont="1" applyBorder="1" applyAlignment="1">
      <alignment horizontal="center"/>
      <protection/>
    </xf>
    <xf numFmtId="49" fontId="15" fillId="0" borderId="13" xfId="64" applyNumberFormat="1" applyFont="1" applyBorder="1" applyAlignment="1">
      <alignment horizontal="center"/>
      <protection/>
    </xf>
    <xf numFmtId="184" fontId="2" fillId="0" borderId="13" xfId="64" applyNumberFormat="1" applyFont="1" applyBorder="1" applyAlignment="1">
      <alignment horizontal="center"/>
      <protection/>
    </xf>
    <xf numFmtId="49" fontId="2" fillId="0" borderId="17" xfId="64" applyNumberFormat="1" applyFont="1" applyBorder="1" applyAlignment="1">
      <alignment horizontal="right"/>
      <protection/>
    </xf>
    <xf numFmtId="0" fontId="1" fillId="0" borderId="0" xfId="57" applyFont="1">
      <alignment/>
      <protection/>
    </xf>
    <xf numFmtId="0" fontId="11" fillId="0" borderId="0" xfId="57" applyFont="1">
      <alignment/>
      <protection/>
    </xf>
    <xf numFmtId="49" fontId="1" fillId="0" borderId="0" xfId="57" applyNumberFormat="1" applyFont="1" applyFill="1" applyAlignment="1">
      <alignment horizontal="center"/>
      <protection/>
    </xf>
    <xf numFmtId="2" fontId="1" fillId="0" borderId="0" xfId="57" applyNumberFormat="1" applyFont="1">
      <alignment/>
      <protection/>
    </xf>
    <xf numFmtId="0" fontId="1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16" fillId="0" borderId="0" xfId="57" applyFont="1">
      <alignment/>
      <protection/>
    </xf>
    <xf numFmtId="0" fontId="1" fillId="0" borderId="0" xfId="57" applyFont="1">
      <alignment/>
      <protection/>
    </xf>
    <xf numFmtId="49" fontId="12" fillId="0" borderId="0" xfId="64" applyNumberFormat="1" applyFont="1" applyAlignment="1">
      <alignment horizontal="right"/>
      <protection/>
    </xf>
    <xf numFmtId="49" fontId="6" fillId="0" borderId="0" xfId="64" applyNumberFormat="1" applyFont="1">
      <alignment/>
      <protection/>
    </xf>
    <xf numFmtId="49" fontId="1" fillId="0" borderId="0" xfId="63" applyNumberFormat="1" applyFont="1">
      <alignment/>
      <protection/>
    </xf>
    <xf numFmtId="184" fontId="1" fillId="0" borderId="0" xfId="63" applyNumberFormat="1" applyFont="1">
      <alignment/>
      <protection/>
    </xf>
    <xf numFmtId="49" fontId="1" fillId="0" borderId="13" xfId="63" applyNumberFormat="1" applyFont="1" applyBorder="1" applyAlignment="1">
      <alignment horizontal="left"/>
      <protection/>
    </xf>
    <xf numFmtId="49" fontId="11" fillId="0" borderId="13" xfId="63" applyNumberFormat="1" applyFont="1" applyBorder="1" applyAlignment="1">
      <alignment horizontal="left"/>
      <protection/>
    </xf>
    <xf numFmtId="184" fontId="11" fillId="0" borderId="13" xfId="63" applyNumberFormat="1" applyFont="1" applyBorder="1" applyAlignment="1">
      <alignment horizontal="center"/>
      <protection/>
    </xf>
    <xf numFmtId="49" fontId="2" fillId="0" borderId="15" xfId="63" applyNumberFormat="1" applyFont="1" applyBorder="1" applyAlignment="1">
      <alignment horizontal="left"/>
      <protection/>
    </xf>
    <xf numFmtId="49" fontId="1" fillId="0" borderId="17" xfId="63" applyNumberFormat="1" applyFont="1" applyBorder="1" applyAlignment="1">
      <alignment horizontal="right"/>
      <protection/>
    </xf>
    <xf numFmtId="49" fontId="2" fillId="0" borderId="13" xfId="63" applyNumberFormat="1" applyFont="1" applyBorder="1" applyAlignment="1">
      <alignment horizontal="center"/>
      <protection/>
    </xf>
    <xf numFmtId="49" fontId="15" fillId="0" borderId="13" xfId="63" applyNumberFormat="1" applyFont="1" applyBorder="1" applyAlignment="1">
      <alignment horizontal="center"/>
      <protection/>
    </xf>
    <xf numFmtId="184" fontId="2" fillId="0" borderId="13" xfId="63" applyNumberFormat="1" applyFont="1" applyBorder="1" applyAlignment="1">
      <alignment horizontal="center"/>
      <protection/>
    </xf>
    <xf numFmtId="49" fontId="2" fillId="0" borderId="17" xfId="63" applyNumberFormat="1" applyFont="1" applyBorder="1" applyAlignment="1">
      <alignment horizontal="right"/>
      <protection/>
    </xf>
    <xf numFmtId="49" fontId="12" fillId="0" borderId="0" xfId="63" applyNumberFormat="1" applyFont="1" applyAlignment="1">
      <alignment horizontal="right"/>
      <protection/>
    </xf>
    <xf numFmtId="49" fontId="6" fillId="0" borderId="0" xfId="63" applyNumberFormat="1" applyFont="1">
      <alignment/>
      <protection/>
    </xf>
    <xf numFmtId="0" fontId="6" fillId="0" borderId="0" xfId="63" applyFont="1" applyAlignment="1">
      <alignment horizontal="left"/>
      <protection/>
    </xf>
    <xf numFmtId="49" fontId="1" fillId="0" borderId="0" xfId="65" applyNumberFormat="1" applyFont="1">
      <alignment/>
      <protection/>
    </xf>
    <xf numFmtId="49" fontId="1" fillId="0" borderId="0" xfId="65" applyNumberFormat="1" applyFont="1" applyAlignment="1">
      <alignment horizontal="center"/>
      <protection/>
    </xf>
    <xf numFmtId="0" fontId="0" fillId="0" borderId="0" xfId="65" applyFont="1" applyBorder="1" applyAlignment="1">
      <alignment horizontal="left" vertical="top" wrapText="1"/>
      <protection/>
    </xf>
    <xf numFmtId="49" fontId="11" fillId="0" borderId="13" xfId="59" applyNumberFormat="1" applyFont="1" applyBorder="1" applyAlignment="1">
      <alignment horizontal="left"/>
      <protection/>
    </xf>
    <xf numFmtId="49" fontId="2" fillId="0" borderId="15" xfId="59" applyNumberFormat="1" applyFont="1" applyBorder="1" applyAlignment="1">
      <alignment horizontal="left"/>
      <protection/>
    </xf>
    <xf numFmtId="49" fontId="2" fillId="0" borderId="13" xfId="65" applyNumberFormat="1" applyFont="1" applyBorder="1" applyAlignment="1">
      <alignment horizontal="center"/>
      <protection/>
    </xf>
    <xf numFmtId="49" fontId="2" fillId="0" borderId="15" xfId="65" applyNumberFormat="1" applyFont="1" applyBorder="1" applyAlignment="1">
      <alignment horizontal="left"/>
      <protection/>
    </xf>
    <xf numFmtId="49" fontId="2" fillId="0" borderId="17" xfId="65" applyNumberFormat="1" applyFont="1" applyBorder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184" fontId="6" fillId="0" borderId="0" xfId="65" applyNumberFormat="1" applyFont="1" applyAlignment="1">
      <alignment horizontal="center"/>
      <protection/>
    </xf>
    <xf numFmtId="49" fontId="6" fillId="0" borderId="0" xfId="65" applyNumberFormat="1" applyFont="1">
      <alignment/>
      <protection/>
    </xf>
    <xf numFmtId="0" fontId="6" fillId="0" borderId="0" xfId="65" applyFont="1" applyAlignment="1">
      <alignment horizontal="left"/>
      <protection/>
    </xf>
    <xf numFmtId="184" fontId="6" fillId="0" borderId="0" xfId="65" applyNumberFormat="1" applyFont="1" applyAlignment="1">
      <alignment horizontal="left"/>
      <protection/>
    </xf>
    <xf numFmtId="49" fontId="2" fillId="0" borderId="0" xfId="65" applyNumberFormat="1" applyFont="1">
      <alignment/>
      <protection/>
    </xf>
    <xf numFmtId="49" fontId="12" fillId="0" borderId="0" xfId="65" applyNumberFormat="1" applyFont="1" applyAlignment="1">
      <alignment horizontal="right"/>
      <protection/>
    </xf>
    <xf numFmtId="49" fontId="5" fillId="0" borderId="0" xfId="65" applyNumberFormat="1" applyFont="1" applyAlignment="1">
      <alignment horizontal="center"/>
      <protection/>
    </xf>
    <xf numFmtId="49" fontId="1" fillId="0" borderId="0" xfId="65" applyNumberFormat="1" applyFont="1">
      <alignment/>
      <protection/>
    </xf>
    <xf numFmtId="2" fontId="1" fillId="0" borderId="0" xfId="57" applyNumberFormat="1" applyFont="1">
      <alignment/>
      <protection/>
    </xf>
    <xf numFmtId="49" fontId="15" fillId="0" borderId="13" xfId="65" applyNumberFormat="1" applyFont="1" applyBorder="1" applyAlignment="1">
      <alignment horizontal="center"/>
      <protection/>
    </xf>
    <xf numFmtId="2" fontId="2" fillId="0" borderId="13" xfId="57" applyNumberFormat="1" applyFont="1" applyBorder="1" applyAlignment="1">
      <alignment horizontal="center"/>
      <protection/>
    </xf>
    <xf numFmtId="49" fontId="2" fillId="0" borderId="0" xfId="65" applyNumberFormat="1" applyFont="1">
      <alignment/>
      <protection/>
    </xf>
    <xf numFmtId="2" fontId="2" fillId="0" borderId="0" xfId="57" applyNumberFormat="1" applyFont="1">
      <alignment/>
      <protection/>
    </xf>
    <xf numFmtId="49" fontId="2" fillId="0" borderId="0" xfId="63" applyNumberFormat="1" applyFont="1">
      <alignment/>
      <protection/>
    </xf>
    <xf numFmtId="49" fontId="15" fillId="0" borderId="13" xfId="63" applyNumberFormat="1" applyFont="1" applyBorder="1" applyAlignment="1">
      <alignment horizontal="center"/>
      <protection/>
    </xf>
    <xf numFmtId="49" fontId="2" fillId="0" borderId="13" xfId="57" applyNumberFormat="1" applyFont="1" applyFill="1" applyBorder="1" applyAlignment="1">
      <alignment horizontal="center"/>
      <protection/>
    </xf>
    <xf numFmtId="49" fontId="1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49" fontId="1" fillId="0" borderId="13" xfId="67" applyNumberFormat="1" applyFont="1" applyBorder="1" applyAlignment="1">
      <alignment horizontal="left"/>
      <protection/>
    </xf>
    <xf numFmtId="49" fontId="11" fillId="0" borderId="13" xfId="67" applyNumberFormat="1" applyFont="1" applyBorder="1" applyAlignment="1">
      <alignment horizontal="left"/>
      <protection/>
    </xf>
    <xf numFmtId="184" fontId="11" fillId="0" borderId="13" xfId="67" applyNumberFormat="1" applyFont="1" applyBorder="1" applyAlignment="1">
      <alignment horizontal="center"/>
      <protection/>
    </xf>
    <xf numFmtId="49" fontId="2" fillId="0" borderId="15" xfId="67" applyNumberFormat="1" applyFont="1" applyBorder="1" applyAlignment="1">
      <alignment horizontal="left"/>
      <protection/>
    </xf>
    <xf numFmtId="49" fontId="1" fillId="0" borderId="17" xfId="67" applyNumberFormat="1" applyFont="1" applyBorder="1" applyAlignment="1">
      <alignment horizontal="right"/>
      <protection/>
    </xf>
    <xf numFmtId="49" fontId="2" fillId="0" borderId="13" xfId="67" applyNumberFormat="1" applyFont="1" applyBorder="1" applyAlignment="1">
      <alignment horizontal="center"/>
      <protection/>
    </xf>
    <xf numFmtId="49" fontId="15" fillId="0" borderId="13" xfId="67" applyNumberFormat="1" applyFont="1" applyBorder="1" applyAlignment="1">
      <alignment horizontal="center"/>
      <protection/>
    </xf>
    <xf numFmtId="49" fontId="2" fillId="0" borderId="17" xfId="67" applyNumberFormat="1" applyFont="1" applyBorder="1" applyAlignment="1">
      <alignment horizontal="right"/>
      <protection/>
    </xf>
    <xf numFmtId="184" fontId="6" fillId="0" borderId="0" xfId="67" applyNumberFormat="1" applyFont="1">
      <alignment/>
      <protection/>
    </xf>
    <xf numFmtId="49" fontId="6" fillId="0" borderId="0" xfId="67" applyNumberFormat="1" applyFont="1">
      <alignment/>
      <protection/>
    </xf>
    <xf numFmtId="0" fontId="13" fillId="0" borderId="0" xfId="67" applyFont="1" applyAlignment="1">
      <alignment horizontal="left"/>
      <protection/>
    </xf>
    <xf numFmtId="49" fontId="12" fillId="0" borderId="0" xfId="67" applyNumberFormat="1" applyFont="1" applyAlignment="1">
      <alignment horizontal="right"/>
      <protection/>
    </xf>
    <xf numFmtId="0" fontId="6" fillId="0" borderId="0" xfId="67" applyFont="1" applyAlignment="1">
      <alignment horizontal="left"/>
      <protection/>
    </xf>
    <xf numFmtId="49" fontId="2" fillId="0" borderId="0" xfId="67" applyNumberFormat="1" applyFont="1">
      <alignment/>
      <protection/>
    </xf>
    <xf numFmtId="49" fontId="5" fillId="0" borderId="0" xfId="67" applyNumberFormat="1" applyFont="1" applyAlignment="1">
      <alignment horizontal="center"/>
      <protection/>
    </xf>
    <xf numFmtId="49" fontId="1" fillId="0" borderId="0" xfId="68" applyNumberFormat="1" applyFont="1">
      <alignment/>
      <protection/>
    </xf>
    <xf numFmtId="0" fontId="11" fillId="0" borderId="13" xfId="68" applyFont="1" applyFill="1" applyBorder="1" applyAlignment="1">
      <alignment horizontal="left"/>
      <protection/>
    </xf>
    <xf numFmtId="2" fontId="2" fillId="32" borderId="39" xfId="57" applyNumberFormat="1" applyFont="1" applyFill="1" applyBorder="1" applyAlignment="1">
      <alignment horizontal="center"/>
      <protection/>
    </xf>
    <xf numFmtId="184" fontId="11" fillId="0" borderId="13" xfId="68" applyNumberFormat="1" applyFont="1" applyBorder="1" applyAlignment="1">
      <alignment horizontal="center"/>
      <protection/>
    </xf>
    <xf numFmtId="0" fontId="2" fillId="0" borderId="15" xfId="68" applyFont="1" applyFill="1" applyBorder="1" applyAlignment="1">
      <alignment horizontal="left"/>
      <protection/>
    </xf>
    <xf numFmtId="0" fontId="1" fillId="0" borderId="17" xfId="68" applyFont="1" applyFill="1" applyBorder="1" applyAlignment="1">
      <alignment horizontal="right"/>
      <protection/>
    </xf>
    <xf numFmtId="49" fontId="1" fillId="0" borderId="0" xfId="68" applyNumberFormat="1" applyFont="1" applyAlignment="1">
      <alignment horizontal="right"/>
      <protection/>
    </xf>
    <xf numFmtId="49" fontId="1" fillId="0" borderId="0" xfId="68" applyNumberFormat="1" applyFont="1" applyBorder="1">
      <alignment/>
      <protection/>
    </xf>
    <xf numFmtId="49" fontId="2" fillId="0" borderId="0" xfId="68" applyNumberFormat="1" applyFont="1">
      <alignment/>
      <protection/>
    </xf>
    <xf numFmtId="49" fontId="2" fillId="0" borderId="0" xfId="68" applyNumberFormat="1" applyFont="1" applyAlignment="1">
      <alignment horizontal="center"/>
      <protection/>
    </xf>
    <xf numFmtId="49" fontId="2" fillId="0" borderId="0" xfId="68" applyNumberFormat="1" applyFont="1" applyAlignment="1">
      <alignment horizontal="right"/>
      <protection/>
    </xf>
    <xf numFmtId="49" fontId="6" fillId="0" borderId="0" xfId="68" applyNumberFormat="1" applyFont="1">
      <alignment/>
      <protection/>
    </xf>
    <xf numFmtId="49" fontId="1" fillId="0" borderId="0" xfId="66" applyNumberFormat="1" applyFont="1">
      <alignment/>
      <protection/>
    </xf>
    <xf numFmtId="49" fontId="2" fillId="0" borderId="13" xfId="66" applyNumberFormat="1" applyFont="1" applyBorder="1" applyAlignment="1">
      <alignment horizontal="center"/>
      <protection/>
    </xf>
    <xf numFmtId="2" fontId="15" fillId="0" borderId="13" xfId="66" applyNumberFormat="1" applyFont="1" applyBorder="1" applyAlignment="1">
      <alignment horizontal="center"/>
      <protection/>
    </xf>
    <xf numFmtId="49" fontId="2" fillId="0" borderId="15" xfId="66" applyNumberFormat="1" applyFont="1" applyBorder="1" applyAlignment="1">
      <alignment horizontal="left"/>
      <protection/>
    </xf>
    <xf numFmtId="49" fontId="2" fillId="0" borderId="17" xfId="66" applyNumberFormat="1" applyFont="1" applyBorder="1" applyAlignment="1">
      <alignment horizontal="right"/>
      <protection/>
    </xf>
    <xf numFmtId="49" fontId="2" fillId="0" borderId="0" xfId="68" applyNumberFormat="1" applyFont="1">
      <alignment/>
      <protection/>
    </xf>
    <xf numFmtId="0" fontId="6" fillId="0" borderId="0" xfId="68" applyFont="1" applyAlignment="1">
      <alignment horizontal="left"/>
      <protection/>
    </xf>
    <xf numFmtId="49" fontId="12" fillId="0" borderId="0" xfId="68" applyNumberFormat="1" applyFont="1" applyAlignment="1">
      <alignment horizontal="right"/>
      <protection/>
    </xf>
    <xf numFmtId="49" fontId="1" fillId="0" borderId="0" xfId="68" applyNumberFormat="1" applyFont="1" applyAlignment="1">
      <alignment horizontal="right" wrapText="1"/>
      <protection/>
    </xf>
    <xf numFmtId="49" fontId="5" fillId="0" borderId="0" xfId="68" applyNumberFormat="1" applyFont="1" applyAlignment="1">
      <alignment/>
      <protection/>
    </xf>
    <xf numFmtId="49" fontId="2" fillId="0" borderId="0" xfId="66" applyNumberFormat="1" applyFont="1">
      <alignment/>
      <protection/>
    </xf>
    <xf numFmtId="2" fontId="2" fillId="0" borderId="0" xfId="66" applyNumberFormat="1" applyFont="1">
      <alignment/>
      <protection/>
    </xf>
    <xf numFmtId="0" fontId="1" fillId="0" borderId="15" xfId="66" applyFont="1" applyFill="1" applyBorder="1" applyAlignment="1">
      <alignment horizontal="center"/>
      <protection/>
    </xf>
    <xf numFmtId="0" fontId="2" fillId="0" borderId="15" xfId="66" applyFont="1" applyFill="1" applyBorder="1" applyAlignment="1">
      <alignment horizontal="left"/>
      <protection/>
    </xf>
    <xf numFmtId="49" fontId="6" fillId="0" borderId="0" xfId="66" applyNumberFormat="1" applyFont="1">
      <alignment/>
      <protection/>
    </xf>
    <xf numFmtId="0" fontId="6" fillId="0" borderId="0" xfId="66" applyFont="1" applyAlignment="1">
      <alignment horizontal="left"/>
      <protection/>
    </xf>
    <xf numFmtId="49" fontId="12" fillId="0" borderId="0" xfId="66" applyNumberFormat="1" applyFont="1" applyAlignment="1">
      <alignment horizontal="right"/>
      <protection/>
    </xf>
    <xf numFmtId="49" fontId="11" fillId="0" borderId="0" xfId="62" applyNumberFormat="1" applyFont="1" applyAlignment="1">
      <alignment wrapText="1"/>
      <protection/>
    </xf>
    <xf numFmtId="184" fontId="1" fillId="0" borderId="0" xfId="62" applyNumberFormat="1" applyFont="1">
      <alignment/>
      <protection/>
    </xf>
    <xf numFmtId="49" fontId="2" fillId="0" borderId="13" xfId="62" applyNumberFormat="1" applyFont="1" applyBorder="1" applyAlignment="1">
      <alignment horizontal="center" wrapText="1"/>
      <protection/>
    </xf>
    <xf numFmtId="184" fontId="2" fillId="0" borderId="13" xfId="62" applyNumberFormat="1" applyFont="1" applyBorder="1" applyAlignment="1">
      <alignment horizontal="center"/>
      <protection/>
    </xf>
    <xf numFmtId="49" fontId="2" fillId="0" borderId="17" xfId="62" applyNumberFormat="1" applyFont="1" applyBorder="1" applyAlignment="1">
      <alignment horizontal="right"/>
      <protection/>
    </xf>
    <xf numFmtId="2" fontId="1" fillId="0" borderId="0" xfId="57" applyNumberFormat="1" applyFont="1" applyAlignment="1">
      <alignment horizontal="right"/>
      <protection/>
    </xf>
    <xf numFmtId="49" fontId="17" fillId="0" borderId="0" xfId="62" applyNumberFormat="1" applyFont="1">
      <alignment/>
      <protection/>
    </xf>
    <xf numFmtId="49" fontId="6" fillId="0" borderId="0" xfId="62" applyNumberFormat="1" applyFont="1">
      <alignment/>
      <protection/>
    </xf>
    <xf numFmtId="0" fontId="6" fillId="0" borderId="0" xfId="62" applyFont="1" applyAlignment="1">
      <alignment horizontal="left"/>
      <protection/>
    </xf>
    <xf numFmtId="49" fontId="12" fillId="0" borderId="0" xfId="62" applyNumberFormat="1" applyFont="1" applyAlignment="1">
      <alignment horizontal="right"/>
      <protection/>
    </xf>
    <xf numFmtId="49" fontId="1" fillId="0" borderId="0" xfId="61" applyNumberFormat="1" applyFont="1">
      <alignment/>
      <protection/>
    </xf>
    <xf numFmtId="49" fontId="11" fillId="0" borderId="0" xfId="61" applyNumberFormat="1" applyFont="1" applyAlignment="1">
      <alignment wrapText="1"/>
      <protection/>
    </xf>
    <xf numFmtId="49" fontId="1" fillId="0" borderId="13" xfId="61" applyNumberFormat="1" applyFont="1" applyBorder="1" applyAlignment="1">
      <alignment horizontal="left"/>
      <protection/>
    </xf>
    <xf numFmtId="49" fontId="11" fillId="0" borderId="13" xfId="61" applyNumberFormat="1" applyFont="1" applyBorder="1" applyAlignment="1">
      <alignment horizontal="left"/>
      <protection/>
    </xf>
    <xf numFmtId="184" fontId="11" fillId="0" borderId="13" xfId="61" applyNumberFormat="1" applyFont="1" applyBorder="1" applyAlignment="1">
      <alignment horizontal="center"/>
      <protection/>
    </xf>
    <xf numFmtId="49" fontId="2" fillId="0" borderId="15" xfId="61" applyNumberFormat="1" applyFont="1" applyBorder="1" applyAlignment="1">
      <alignment horizontal="left"/>
      <protection/>
    </xf>
    <xf numFmtId="49" fontId="1" fillId="0" borderId="17" xfId="61" applyNumberFormat="1" applyFont="1" applyBorder="1" applyAlignment="1">
      <alignment horizontal="right"/>
      <protection/>
    </xf>
    <xf numFmtId="49" fontId="2" fillId="0" borderId="13" xfId="61" applyNumberFormat="1" applyFont="1" applyBorder="1" applyAlignment="1">
      <alignment horizontal="center" wrapText="1"/>
      <protection/>
    </xf>
    <xf numFmtId="49" fontId="2" fillId="0" borderId="13" xfId="61" applyNumberFormat="1" applyFont="1" applyBorder="1" applyAlignment="1">
      <alignment horizontal="center"/>
      <protection/>
    </xf>
    <xf numFmtId="49" fontId="2" fillId="0" borderId="17" xfId="61" applyNumberFormat="1" applyFont="1" applyBorder="1" applyAlignment="1">
      <alignment horizontal="right"/>
      <protection/>
    </xf>
    <xf numFmtId="49" fontId="17" fillId="0" borderId="0" xfId="61" applyNumberFormat="1" applyFont="1">
      <alignment/>
      <protection/>
    </xf>
    <xf numFmtId="49" fontId="12" fillId="0" borderId="0" xfId="61" applyNumberFormat="1" applyFont="1" applyAlignment="1">
      <alignment horizontal="right"/>
      <protection/>
    </xf>
    <xf numFmtId="49" fontId="6" fillId="0" borderId="0" xfId="61" applyNumberFormat="1" applyFont="1">
      <alignment/>
      <protection/>
    </xf>
    <xf numFmtId="49" fontId="5" fillId="0" borderId="0" xfId="66" applyNumberFormat="1" applyFont="1" applyAlignment="1">
      <alignment horizontal="center"/>
      <protection/>
    </xf>
    <xf numFmtId="49" fontId="2" fillId="0" borderId="0" xfId="66" applyNumberFormat="1" applyFont="1">
      <alignment/>
      <protection/>
    </xf>
    <xf numFmtId="49" fontId="15" fillId="0" borderId="13" xfId="66" applyNumberFormat="1" applyFont="1" applyBorder="1" applyAlignment="1">
      <alignment horizontal="center"/>
      <protection/>
    </xf>
    <xf numFmtId="49" fontId="5" fillId="0" borderId="0" xfId="68" applyNumberFormat="1" applyFont="1" applyAlignment="1">
      <alignment/>
      <protection/>
    </xf>
    <xf numFmtId="49" fontId="5" fillId="0" borderId="0" xfId="68" applyNumberFormat="1" applyFont="1" applyAlignment="1">
      <alignment horizontal="center"/>
      <protection/>
    </xf>
    <xf numFmtId="49" fontId="2" fillId="0" borderId="0" xfId="68" applyNumberFormat="1" applyFont="1">
      <alignment/>
      <protection/>
    </xf>
    <xf numFmtId="0" fontId="11" fillId="0" borderId="15" xfId="68" applyFont="1" applyFill="1" applyBorder="1" applyAlignment="1">
      <alignment horizontal="left"/>
      <protection/>
    </xf>
    <xf numFmtId="49" fontId="2" fillId="0" borderId="0" xfId="68" applyNumberFormat="1" applyFont="1" applyBorder="1">
      <alignment/>
      <protection/>
    </xf>
    <xf numFmtId="49" fontId="2" fillId="0" borderId="0" xfId="64" applyNumberFormat="1" applyFont="1">
      <alignment/>
      <protection/>
    </xf>
    <xf numFmtId="49" fontId="15" fillId="0" borderId="13" xfId="64" applyNumberFormat="1" applyFont="1" applyBorder="1" applyAlignment="1">
      <alignment horizontal="center"/>
      <protection/>
    </xf>
    <xf numFmtId="49" fontId="2" fillId="0" borderId="13" xfId="62" applyNumberFormat="1" applyFont="1" applyBorder="1" applyAlignment="1">
      <alignment horizontal="center"/>
      <protection/>
    </xf>
    <xf numFmtId="49" fontId="2" fillId="0" borderId="0" xfId="62" applyNumberFormat="1" applyFont="1">
      <alignment/>
      <protection/>
    </xf>
    <xf numFmtId="49" fontId="2" fillId="0" borderId="0" xfId="61" applyNumberFormat="1" applyFont="1">
      <alignment/>
      <protection/>
    </xf>
    <xf numFmtId="49" fontId="2" fillId="0" borderId="13" xfId="61" applyNumberFormat="1" applyFont="1" applyBorder="1" applyAlignment="1">
      <alignment horizontal="center"/>
      <protection/>
    </xf>
    <xf numFmtId="0" fontId="0" fillId="0" borderId="0" xfId="70">
      <alignment/>
      <protection/>
    </xf>
    <xf numFmtId="0" fontId="0" fillId="0" borderId="0" xfId="70" applyAlignment="1">
      <alignment horizontal="center"/>
      <protection/>
    </xf>
    <xf numFmtId="0" fontId="1" fillId="0" borderId="0" xfId="70" applyFont="1" applyAlignment="1">
      <alignment horizontal="center"/>
      <protection/>
    </xf>
    <xf numFmtId="0" fontId="11" fillId="0" borderId="13" xfId="70" applyFont="1" applyBorder="1" applyAlignment="1">
      <alignment horizontal="left"/>
      <protection/>
    </xf>
    <xf numFmtId="49" fontId="1" fillId="0" borderId="33" xfId="70" applyNumberFormat="1" applyFont="1" applyBorder="1" applyAlignment="1">
      <alignment horizontal="center"/>
      <protection/>
    </xf>
    <xf numFmtId="49" fontId="1" fillId="0" borderId="34" xfId="70" applyNumberFormat="1" applyFont="1" applyBorder="1" applyAlignment="1">
      <alignment horizontal="center"/>
      <protection/>
    </xf>
    <xf numFmtId="49" fontId="1" fillId="0" borderId="35" xfId="70" applyNumberFormat="1" applyFont="1" applyBorder="1" applyAlignment="1">
      <alignment horizontal="center"/>
      <protection/>
    </xf>
    <xf numFmtId="49" fontId="1" fillId="0" borderId="10" xfId="70" applyNumberFormat="1" applyFont="1" applyBorder="1" applyAlignment="1">
      <alignment horizontal="center"/>
      <protection/>
    </xf>
    <xf numFmtId="49" fontId="1" fillId="0" borderId="33" xfId="70" applyNumberFormat="1" applyFont="1" applyBorder="1" applyAlignment="1">
      <alignment horizontal="center"/>
      <protection/>
    </xf>
    <xf numFmtId="49" fontId="1" fillId="0" borderId="37" xfId="70" applyNumberFormat="1" applyFont="1" applyBorder="1" applyAlignment="1">
      <alignment horizontal="center"/>
      <protection/>
    </xf>
    <xf numFmtId="0" fontId="11" fillId="0" borderId="17" xfId="70" applyFont="1" applyBorder="1" applyAlignment="1">
      <alignment horizontal="left"/>
      <protection/>
    </xf>
    <xf numFmtId="184" fontId="11" fillId="0" borderId="13" xfId="70" applyNumberFormat="1" applyFont="1" applyBorder="1" applyAlignment="1">
      <alignment horizontal="center"/>
      <protection/>
    </xf>
    <xf numFmtId="0" fontId="2" fillId="0" borderId="15" xfId="70" applyFont="1" applyBorder="1" applyAlignment="1">
      <alignment horizontal="left"/>
      <protection/>
    </xf>
    <xf numFmtId="0" fontId="1" fillId="0" borderId="17" xfId="70" applyFont="1" applyBorder="1" applyAlignment="1">
      <alignment horizontal="right"/>
      <protection/>
    </xf>
    <xf numFmtId="0" fontId="2" fillId="0" borderId="0" xfId="70" applyFont="1" applyAlignment="1">
      <alignment horizontal="center"/>
      <protection/>
    </xf>
    <xf numFmtId="49" fontId="1" fillId="0" borderId="0" xfId="70" applyNumberFormat="1" applyFont="1" applyAlignment="1">
      <alignment horizontal="right"/>
      <protection/>
    </xf>
    <xf numFmtId="49" fontId="1" fillId="0" borderId="0" xfId="70" applyNumberFormat="1" applyFont="1" applyAlignment="1">
      <alignment horizontal="center"/>
      <protection/>
    </xf>
    <xf numFmtId="0" fontId="11" fillId="0" borderId="0" xfId="70" applyFont="1" applyAlignment="1">
      <alignment horizontal="center"/>
      <protection/>
    </xf>
    <xf numFmtId="0" fontId="6" fillId="0" borderId="0" xfId="70" applyFont="1" applyAlignment="1">
      <alignment horizontal="left"/>
      <protection/>
    </xf>
    <xf numFmtId="49" fontId="12" fillId="0" borderId="0" xfId="70" applyNumberFormat="1" applyFont="1" applyAlignment="1">
      <alignment horizontal="right" wrapText="1"/>
      <protection/>
    </xf>
    <xf numFmtId="49" fontId="6" fillId="0" borderId="0" xfId="70" applyNumberFormat="1" applyFont="1">
      <alignment/>
      <protection/>
    </xf>
    <xf numFmtId="0" fontId="11" fillId="0" borderId="0" xfId="70" applyFont="1">
      <alignment/>
      <protection/>
    </xf>
    <xf numFmtId="0" fontId="6" fillId="0" borderId="0" xfId="70" applyFont="1" applyAlignment="1">
      <alignment horizontal="center"/>
      <protection/>
    </xf>
    <xf numFmtId="0" fontId="6" fillId="0" borderId="0" xfId="70" applyFont="1" applyAlignment="1">
      <alignment horizontal="right"/>
      <protection/>
    </xf>
    <xf numFmtId="49" fontId="2" fillId="0" borderId="0" xfId="70" applyNumberFormat="1" applyFont="1">
      <alignment/>
      <protection/>
    </xf>
    <xf numFmtId="49" fontId="12" fillId="0" borderId="0" xfId="70" applyNumberFormat="1" applyFont="1" applyAlignment="1">
      <alignment horizontal="right"/>
      <protection/>
    </xf>
    <xf numFmtId="49" fontId="12" fillId="0" borderId="0" xfId="70" applyNumberFormat="1" applyFont="1" applyAlignment="1">
      <alignment horizontal="right"/>
      <protection/>
    </xf>
    <xf numFmtId="49" fontId="2" fillId="0" borderId="0" xfId="70" applyNumberFormat="1" applyFont="1">
      <alignment/>
      <protection/>
    </xf>
    <xf numFmtId="49" fontId="5" fillId="0" borderId="0" xfId="70" applyNumberFormat="1" applyFont="1" applyAlignment="1">
      <alignment horizontal="left"/>
      <protection/>
    </xf>
    <xf numFmtId="49" fontId="1" fillId="0" borderId="0" xfId="75" applyNumberFormat="1" applyFont="1">
      <alignment/>
      <protection/>
    </xf>
    <xf numFmtId="184" fontId="1" fillId="0" borderId="0" xfId="75" applyNumberFormat="1" applyFont="1">
      <alignment/>
      <protection/>
    </xf>
    <xf numFmtId="49" fontId="1" fillId="0" borderId="13" xfId="75" applyNumberFormat="1" applyFont="1" applyBorder="1" applyAlignment="1">
      <alignment horizontal="left"/>
      <protection/>
    </xf>
    <xf numFmtId="49" fontId="11" fillId="0" borderId="13" xfId="75" applyNumberFormat="1" applyFont="1" applyBorder="1" applyAlignment="1">
      <alignment horizontal="left"/>
      <protection/>
    </xf>
    <xf numFmtId="184" fontId="11" fillId="0" borderId="13" xfId="75" applyNumberFormat="1" applyFont="1" applyBorder="1" applyAlignment="1">
      <alignment horizontal="center"/>
      <protection/>
    </xf>
    <xf numFmtId="49" fontId="2" fillId="0" borderId="15" xfId="75" applyNumberFormat="1" applyFont="1" applyBorder="1" applyAlignment="1">
      <alignment horizontal="left"/>
      <protection/>
    </xf>
    <xf numFmtId="49" fontId="1" fillId="0" borderId="17" xfId="75" applyNumberFormat="1" applyFont="1" applyBorder="1" applyAlignment="1">
      <alignment horizontal="right"/>
      <protection/>
    </xf>
    <xf numFmtId="49" fontId="2" fillId="0" borderId="13" xfId="75" applyNumberFormat="1" applyFont="1" applyBorder="1" applyAlignment="1">
      <alignment horizontal="center"/>
      <protection/>
    </xf>
    <xf numFmtId="184" fontId="2" fillId="0" borderId="13" xfId="75" applyNumberFormat="1" applyFont="1" applyBorder="1" applyAlignment="1">
      <alignment horizontal="center"/>
      <protection/>
    </xf>
    <xf numFmtId="49" fontId="2" fillId="0" borderId="17" xfId="75" applyNumberFormat="1" applyFont="1" applyBorder="1" applyAlignment="1">
      <alignment horizontal="right"/>
      <protection/>
    </xf>
    <xf numFmtId="49" fontId="6" fillId="0" borderId="0" xfId="75" applyNumberFormat="1" applyFont="1">
      <alignment/>
      <protection/>
    </xf>
    <xf numFmtId="0" fontId="6" fillId="0" borderId="0" xfId="75" applyFont="1" applyAlignment="1">
      <alignment horizontal="left"/>
      <protection/>
    </xf>
    <xf numFmtId="49" fontId="2" fillId="0" borderId="0" xfId="75" applyNumberFormat="1" applyFont="1">
      <alignment/>
      <protection/>
    </xf>
    <xf numFmtId="49" fontId="12" fillId="0" borderId="0" xfId="75" applyNumberFormat="1" applyFont="1" applyAlignment="1">
      <alignment horizontal="right"/>
      <protection/>
    </xf>
    <xf numFmtId="49" fontId="5" fillId="0" borderId="0" xfId="75" applyNumberFormat="1" applyFont="1" applyAlignment="1">
      <alignment horizontal="center"/>
      <protection/>
    </xf>
    <xf numFmtId="49" fontId="1" fillId="0" borderId="0" xfId="74" applyNumberFormat="1" applyFont="1">
      <alignment/>
      <protection/>
    </xf>
    <xf numFmtId="184" fontId="1" fillId="0" borderId="0" xfId="74" applyNumberFormat="1" applyFont="1">
      <alignment/>
      <protection/>
    </xf>
    <xf numFmtId="49" fontId="1" fillId="0" borderId="13" xfId="74" applyNumberFormat="1" applyFont="1" applyBorder="1" applyAlignment="1">
      <alignment horizontal="left"/>
      <protection/>
    </xf>
    <xf numFmtId="49" fontId="11" fillId="0" borderId="13" xfId="74" applyNumberFormat="1" applyFont="1" applyBorder="1" applyAlignment="1">
      <alignment horizontal="left"/>
      <protection/>
    </xf>
    <xf numFmtId="184" fontId="11" fillId="0" borderId="13" xfId="74" applyNumberFormat="1" applyFont="1" applyBorder="1" applyAlignment="1">
      <alignment horizontal="center"/>
      <protection/>
    </xf>
    <xf numFmtId="49" fontId="2" fillId="0" borderId="15" xfId="74" applyNumberFormat="1" applyFont="1" applyBorder="1" applyAlignment="1">
      <alignment horizontal="left"/>
      <protection/>
    </xf>
    <xf numFmtId="49" fontId="1" fillId="0" borderId="17" xfId="74" applyNumberFormat="1" applyFont="1" applyBorder="1" applyAlignment="1">
      <alignment horizontal="right"/>
      <protection/>
    </xf>
    <xf numFmtId="49" fontId="2" fillId="0" borderId="13" xfId="74" applyNumberFormat="1" applyFont="1" applyBorder="1" applyAlignment="1">
      <alignment horizontal="center"/>
      <protection/>
    </xf>
    <xf numFmtId="49" fontId="15" fillId="0" borderId="13" xfId="74" applyNumberFormat="1" applyFont="1" applyBorder="1" applyAlignment="1">
      <alignment horizontal="center"/>
      <protection/>
    </xf>
    <xf numFmtId="184" fontId="2" fillId="0" borderId="13" xfId="74" applyNumberFormat="1" applyFont="1" applyBorder="1" applyAlignment="1">
      <alignment horizontal="center"/>
      <protection/>
    </xf>
    <xf numFmtId="49" fontId="2" fillId="0" borderId="40" xfId="74" applyNumberFormat="1" applyFont="1" applyBorder="1" applyAlignment="1">
      <alignment horizontal="left"/>
      <protection/>
    </xf>
    <xf numFmtId="49" fontId="2" fillId="0" borderId="41" xfId="74" applyNumberFormat="1" applyFont="1" applyBorder="1" applyAlignment="1">
      <alignment horizontal="right"/>
      <protection/>
    </xf>
    <xf numFmtId="49" fontId="12" fillId="0" borderId="0" xfId="74" applyNumberFormat="1" applyFont="1" applyAlignment="1">
      <alignment horizontal="right"/>
      <protection/>
    </xf>
    <xf numFmtId="184" fontId="2" fillId="0" borderId="0" xfId="74" applyNumberFormat="1" applyFont="1">
      <alignment/>
      <protection/>
    </xf>
    <xf numFmtId="49" fontId="6" fillId="0" borderId="0" xfId="74" applyNumberFormat="1" applyFont="1">
      <alignment/>
      <protection/>
    </xf>
    <xf numFmtId="0" fontId="6" fillId="0" borderId="0" xfId="74" applyFont="1" applyAlignment="1">
      <alignment horizontal="left"/>
      <protection/>
    </xf>
    <xf numFmtId="49" fontId="15" fillId="0" borderId="13" xfId="74" applyNumberFormat="1" applyFont="1" applyBorder="1" applyAlignment="1">
      <alignment horizontal="center"/>
      <protection/>
    </xf>
    <xf numFmtId="49" fontId="2" fillId="0" borderId="0" xfId="74" applyNumberFormat="1" applyFont="1">
      <alignment/>
      <protection/>
    </xf>
    <xf numFmtId="0" fontId="2" fillId="0" borderId="42" xfId="70" applyFont="1" applyBorder="1" applyAlignment="1">
      <alignment vertical="center"/>
      <protection/>
    </xf>
    <xf numFmtId="0" fontId="2" fillId="0" borderId="43" xfId="70" applyFont="1" applyBorder="1" applyAlignment="1">
      <alignment vertical="center"/>
      <protection/>
    </xf>
    <xf numFmtId="49" fontId="19" fillId="0" borderId="0" xfId="68" applyNumberFormat="1" applyFont="1" applyAlignment="1">
      <alignment/>
      <protection/>
    </xf>
    <xf numFmtId="49" fontId="5" fillId="0" borderId="0" xfId="70" applyNumberFormat="1" applyFont="1" applyAlignment="1">
      <alignment/>
      <protection/>
    </xf>
    <xf numFmtId="49" fontId="5" fillId="0" borderId="0" xfId="80" applyNumberFormat="1" applyFont="1" applyAlignment="1">
      <alignment/>
      <protection/>
    </xf>
    <xf numFmtId="49" fontId="5" fillId="0" borderId="0" xfId="76" applyNumberFormat="1" applyFont="1" applyAlignment="1">
      <alignment/>
      <protection/>
    </xf>
    <xf numFmtId="49" fontId="5" fillId="0" borderId="0" xfId="71" applyNumberFormat="1" applyFont="1" applyAlignment="1">
      <alignment/>
      <protection/>
    </xf>
    <xf numFmtId="49" fontId="2" fillId="0" borderId="0" xfId="78" applyNumberFormat="1" applyFont="1" applyAlignment="1">
      <alignment horizontal="right"/>
      <protection/>
    </xf>
    <xf numFmtId="49" fontId="5" fillId="0" borderId="0" xfId="78" applyNumberFormat="1" applyFont="1" applyAlignment="1">
      <alignment/>
      <protection/>
    </xf>
    <xf numFmtId="49" fontId="1" fillId="0" borderId="0" xfId="68" applyNumberFormat="1" applyFont="1" applyAlignment="1">
      <alignment horizontal="right"/>
      <protection/>
    </xf>
    <xf numFmtId="0" fontId="1" fillId="0" borderId="17" xfId="0" applyFont="1" applyBorder="1" applyAlignment="1">
      <alignment horizontal="right"/>
    </xf>
    <xf numFmtId="0" fontId="20" fillId="0" borderId="13" xfId="70" applyFont="1" applyBorder="1" applyAlignment="1">
      <alignment horizontal="left"/>
      <protection/>
    </xf>
    <xf numFmtId="49" fontId="5" fillId="0" borderId="0" xfId="68" applyNumberFormat="1" applyFont="1" applyAlignment="1">
      <alignment/>
      <protection/>
    </xf>
    <xf numFmtId="49" fontId="1" fillId="0" borderId="0" xfId="62" applyNumberFormat="1" applyFont="1">
      <alignment/>
      <protection/>
    </xf>
    <xf numFmtId="49" fontId="17" fillId="0" borderId="0" xfId="61" applyNumberFormat="1" applyFont="1">
      <alignment/>
      <protection/>
    </xf>
    <xf numFmtId="2" fontId="1" fillId="0" borderId="0" xfId="57" applyNumberFormat="1" applyFont="1">
      <alignment/>
      <protection/>
    </xf>
    <xf numFmtId="49" fontId="2" fillId="0" borderId="13" xfId="61" applyNumberFormat="1" applyFont="1" applyBorder="1" applyAlignment="1">
      <alignment horizontal="center"/>
      <protection/>
    </xf>
    <xf numFmtId="188" fontId="2" fillId="0" borderId="13" xfId="57" applyNumberFormat="1" applyFont="1" applyBorder="1" applyAlignment="1">
      <alignment horizontal="center"/>
      <protection/>
    </xf>
    <xf numFmtId="49" fontId="1" fillId="0" borderId="0" xfId="61" applyNumberFormat="1" applyFont="1">
      <alignment/>
      <protection/>
    </xf>
    <xf numFmtId="49" fontId="17" fillId="0" borderId="0" xfId="62" applyNumberFormat="1" applyFont="1">
      <alignment/>
      <protection/>
    </xf>
    <xf numFmtId="49" fontId="2" fillId="0" borderId="13" xfId="62" applyNumberFormat="1" applyFont="1" applyBorder="1" applyAlignment="1">
      <alignment horizontal="center"/>
      <protection/>
    </xf>
    <xf numFmtId="49" fontId="2" fillId="0" borderId="13" xfId="63" applyNumberFormat="1" applyFont="1" applyBorder="1" applyAlignment="1">
      <alignment horizontal="center"/>
      <protection/>
    </xf>
    <xf numFmtId="49" fontId="19" fillId="0" borderId="0" xfId="68" applyNumberFormat="1" applyFont="1" applyAlignment="1">
      <alignment/>
      <protection/>
    </xf>
    <xf numFmtId="0" fontId="6" fillId="0" borderId="0" xfId="68" applyFont="1" applyAlignment="1">
      <alignment horizontal="left"/>
      <protection/>
    </xf>
    <xf numFmtId="0" fontId="2" fillId="0" borderId="0" xfId="57" applyFont="1">
      <alignment/>
      <protection/>
    </xf>
    <xf numFmtId="49" fontId="2" fillId="0" borderId="13" xfId="68" applyNumberFormat="1" applyFont="1" applyBorder="1" applyAlignment="1">
      <alignment horizontal="center"/>
      <protection/>
    </xf>
    <xf numFmtId="0" fontId="2" fillId="0" borderId="13" xfId="68" applyFont="1" applyFill="1" applyBorder="1" applyAlignment="1">
      <alignment horizontal="center"/>
      <protection/>
    </xf>
    <xf numFmtId="0" fontId="6" fillId="0" borderId="0" xfId="66" applyFont="1" applyAlignment="1">
      <alignment horizontal="left"/>
      <protection/>
    </xf>
    <xf numFmtId="0" fontId="2" fillId="0" borderId="13" xfId="66" applyFont="1" applyFill="1" applyBorder="1" applyAlignment="1">
      <alignment horizontal="center"/>
      <protection/>
    </xf>
    <xf numFmtId="49" fontId="2" fillId="0" borderId="0" xfId="66" applyNumberFormat="1" applyFont="1">
      <alignment/>
      <protection/>
    </xf>
    <xf numFmtId="0" fontId="2" fillId="0" borderId="0" xfId="57" applyFont="1">
      <alignment/>
      <protection/>
    </xf>
    <xf numFmtId="0" fontId="6" fillId="0" borderId="0" xfId="65" applyFont="1" applyAlignment="1">
      <alignment horizontal="left"/>
      <protection/>
    </xf>
    <xf numFmtId="49" fontId="2" fillId="0" borderId="13" xfId="65" applyNumberFormat="1" applyFont="1" applyBorder="1" applyAlignment="1">
      <alignment horizontal="center"/>
      <protection/>
    </xf>
    <xf numFmtId="49" fontId="2" fillId="0" borderId="0" xfId="65" applyNumberFormat="1" applyFont="1">
      <alignment/>
      <protection/>
    </xf>
    <xf numFmtId="0" fontId="6" fillId="0" borderId="0" xfId="75" applyFont="1" applyAlignment="1">
      <alignment horizontal="left"/>
      <protection/>
    </xf>
    <xf numFmtId="49" fontId="2" fillId="0" borderId="13" xfId="75" applyNumberFormat="1" applyFont="1" applyBorder="1" applyAlignment="1">
      <alignment horizontal="center"/>
      <protection/>
    </xf>
    <xf numFmtId="49" fontId="2" fillId="0" borderId="0" xfId="75" applyNumberFormat="1" applyFont="1">
      <alignment/>
      <protection/>
    </xf>
    <xf numFmtId="0" fontId="6" fillId="0" borderId="0" xfId="74" applyFont="1" applyAlignment="1">
      <alignment horizontal="left"/>
      <protection/>
    </xf>
    <xf numFmtId="49" fontId="2" fillId="0" borderId="13" xfId="74" applyNumberFormat="1" applyFont="1" applyBorder="1" applyAlignment="1">
      <alignment horizontal="center"/>
      <protection/>
    </xf>
    <xf numFmtId="49" fontId="2" fillId="0" borderId="0" xfId="74" applyNumberFormat="1" applyFont="1">
      <alignment/>
      <protection/>
    </xf>
    <xf numFmtId="0" fontId="6" fillId="0" borderId="0" xfId="64" applyFont="1" applyAlignment="1">
      <alignment horizontal="left"/>
      <protection/>
    </xf>
    <xf numFmtId="49" fontId="2" fillId="0" borderId="13" xfId="64" applyNumberFormat="1" applyFont="1" applyBorder="1" applyAlignment="1">
      <alignment horizontal="center"/>
      <protection/>
    </xf>
    <xf numFmtId="49" fontId="2" fillId="0" borderId="0" xfId="64" applyNumberFormat="1" applyFont="1">
      <alignment/>
      <protection/>
    </xf>
    <xf numFmtId="49" fontId="2" fillId="0" borderId="0" xfId="62" applyNumberFormat="1" applyFont="1">
      <alignment/>
      <protection/>
    </xf>
    <xf numFmtId="0" fontId="6" fillId="0" borderId="0" xfId="61" applyFont="1" applyAlignment="1">
      <alignment horizontal="left"/>
      <protection/>
    </xf>
    <xf numFmtId="0" fontId="2" fillId="0" borderId="13" xfId="57" applyFont="1" applyBorder="1" applyAlignment="1">
      <alignment horizontal="center"/>
      <protection/>
    </xf>
    <xf numFmtId="49" fontId="2" fillId="0" borderId="0" xfId="61" applyNumberFormat="1" applyFont="1">
      <alignment/>
      <protection/>
    </xf>
    <xf numFmtId="0" fontId="6" fillId="0" borderId="0" xfId="73" applyFont="1" applyAlignment="1">
      <alignment horizontal="left"/>
      <protection/>
    </xf>
    <xf numFmtId="49" fontId="2" fillId="0" borderId="13" xfId="73" applyNumberFormat="1" applyFont="1" applyBorder="1" applyAlignment="1">
      <alignment horizontal="center"/>
      <protection/>
    </xf>
    <xf numFmtId="0" fontId="6" fillId="0" borderId="0" xfId="72" applyFont="1" applyAlignment="1">
      <alignment horizontal="left"/>
      <protection/>
    </xf>
    <xf numFmtId="49" fontId="2" fillId="0" borderId="13" xfId="72" applyNumberFormat="1" applyFont="1" applyBorder="1" applyAlignment="1">
      <alignment horizontal="center"/>
      <protection/>
    </xf>
    <xf numFmtId="0" fontId="2" fillId="0" borderId="0" xfId="70" applyFont="1" applyAlignment="1">
      <alignment horizontal="center"/>
      <protection/>
    </xf>
    <xf numFmtId="0" fontId="2" fillId="0" borderId="13" xfId="70" applyFont="1" applyBorder="1" applyAlignment="1">
      <alignment horizontal="center"/>
      <protection/>
    </xf>
    <xf numFmtId="0" fontId="13" fillId="0" borderId="0" xfId="70" applyFont="1">
      <alignment/>
      <protection/>
    </xf>
    <xf numFmtId="0" fontId="2" fillId="0" borderId="0" xfId="69" applyFont="1" applyAlignment="1">
      <alignment horizontal="center"/>
      <protection/>
    </xf>
    <xf numFmtId="0" fontId="2" fillId="0" borderId="13" xfId="69" applyFont="1" applyBorder="1" applyAlignment="1">
      <alignment horizontal="center"/>
      <protection/>
    </xf>
    <xf numFmtId="0" fontId="13" fillId="0" borderId="0" xfId="69" applyFont="1">
      <alignment/>
      <protection/>
    </xf>
    <xf numFmtId="0" fontId="2" fillId="0" borderId="13" xfId="58" applyNumberFormat="1" applyFont="1" applyBorder="1" applyAlignment="1">
      <alignment horizontal="center"/>
      <protection/>
    </xf>
    <xf numFmtId="49" fontId="5" fillId="0" borderId="0" xfId="71" applyNumberFormat="1" applyFont="1" applyAlignment="1">
      <alignment/>
      <protection/>
    </xf>
    <xf numFmtId="49" fontId="2" fillId="0" borderId="0" xfId="59" applyNumberFormat="1" applyFont="1">
      <alignment/>
      <protection/>
    </xf>
    <xf numFmtId="49" fontId="2" fillId="0" borderId="26" xfId="58" applyNumberFormat="1" applyFont="1" applyBorder="1" applyAlignment="1">
      <alignment horizontal="center"/>
      <protection/>
    </xf>
    <xf numFmtId="0" fontId="2" fillId="0" borderId="18" xfId="59" applyNumberFormat="1" applyFont="1" applyBorder="1" applyAlignment="1">
      <alignment horizontal="center"/>
      <protection/>
    </xf>
    <xf numFmtId="0" fontId="2" fillId="0" borderId="0" xfId="71" applyFont="1">
      <alignment/>
      <protection/>
    </xf>
    <xf numFmtId="49" fontId="5" fillId="0" borderId="0" xfId="76" applyNumberFormat="1" applyFont="1" applyAlignment="1">
      <alignment/>
      <protection/>
    </xf>
    <xf numFmtId="0" fontId="2" fillId="0" borderId="13" xfId="59" applyNumberFormat="1" applyFont="1" applyBorder="1" applyAlignment="1">
      <alignment horizontal="center"/>
      <protection/>
    </xf>
    <xf numFmtId="2" fontId="2" fillId="0" borderId="13" xfId="81" applyNumberFormat="1" applyFont="1" applyBorder="1" applyAlignment="1">
      <alignment horizontal="center"/>
      <protection/>
    </xf>
    <xf numFmtId="0" fontId="2" fillId="0" borderId="0" xfId="76" applyFont="1">
      <alignment/>
      <protection/>
    </xf>
    <xf numFmtId="179" fontId="2" fillId="32" borderId="39" xfId="57" applyNumberFormat="1" applyFont="1" applyFill="1" applyBorder="1" applyAlignment="1">
      <alignment horizontal="center"/>
      <protection/>
    </xf>
    <xf numFmtId="179" fontId="2" fillId="0" borderId="15" xfId="66" applyNumberFormat="1" applyFont="1" applyFill="1" applyBorder="1" applyAlignment="1">
      <alignment horizontal="center"/>
      <protection/>
    </xf>
    <xf numFmtId="179" fontId="2" fillId="0" borderId="15" xfId="66" applyNumberFormat="1" applyFont="1" applyFill="1" applyBorder="1" applyAlignment="1">
      <alignment horizontal="center"/>
      <protection/>
    </xf>
    <xf numFmtId="179" fontId="2" fillId="0" borderId="13" xfId="57" applyNumberFormat="1" applyFont="1" applyBorder="1" applyAlignment="1">
      <alignment horizontal="center"/>
      <protection/>
    </xf>
    <xf numFmtId="179" fontId="5" fillId="0" borderId="0" xfId="68" applyNumberFormat="1" applyFont="1" applyAlignment="1">
      <alignment/>
      <protection/>
    </xf>
    <xf numFmtId="179" fontId="5" fillId="0" borderId="0" xfId="68" applyNumberFormat="1" applyFont="1" applyAlignment="1">
      <alignment/>
      <protection/>
    </xf>
    <xf numFmtId="179" fontId="5" fillId="0" borderId="0" xfId="75" applyNumberFormat="1" applyFont="1" applyAlignment="1">
      <alignment horizontal="center"/>
      <protection/>
    </xf>
    <xf numFmtId="179" fontId="2" fillId="0" borderId="0" xfId="75" applyNumberFormat="1" applyFont="1" applyAlignment="1">
      <alignment horizontal="center"/>
      <protection/>
    </xf>
    <xf numFmtId="179" fontId="2" fillId="0" borderId="0" xfId="75" applyNumberFormat="1" applyFont="1" applyAlignment="1">
      <alignment horizontal="center"/>
      <protection/>
    </xf>
    <xf numFmtId="179" fontId="1" fillId="0" borderId="0" xfId="57" applyNumberFormat="1" applyFont="1">
      <alignment/>
      <protection/>
    </xf>
    <xf numFmtId="179" fontId="2" fillId="0" borderId="0" xfId="57" applyNumberFormat="1" applyFont="1">
      <alignment/>
      <protection/>
    </xf>
    <xf numFmtId="179" fontId="15" fillId="0" borderId="13" xfId="75" applyNumberFormat="1" applyFont="1" applyBorder="1" applyAlignment="1">
      <alignment horizontal="center"/>
      <protection/>
    </xf>
    <xf numFmtId="179" fontId="15" fillId="0" borderId="13" xfId="75" applyNumberFormat="1" applyFont="1" applyBorder="1" applyAlignment="1">
      <alignment horizontal="center"/>
      <protection/>
    </xf>
    <xf numFmtId="179" fontId="13" fillId="0" borderId="13" xfId="57" applyNumberFormat="1" applyFont="1" applyBorder="1" applyAlignment="1">
      <alignment horizontal="center"/>
      <protection/>
    </xf>
    <xf numFmtId="0" fontId="11" fillId="0" borderId="13" xfId="0" applyFont="1" applyBorder="1" applyAlignment="1">
      <alignment horizontal="left"/>
    </xf>
    <xf numFmtId="49" fontId="5" fillId="0" borderId="0" xfId="68" applyNumberFormat="1" applyFont="1" applyAlignment="1">
      <alignment horizontal="center"/>
      <protection/>
    </xf>
    <xf numFmtId="49" fontId="5" fillId="0" borderId="0" xfId="66" applyNumberFormat="1" applyFont="1" applyAlignment="1">
      <alignment horizontal="center"/>
      <protection/>
    </xf>
    <xf numFmtId="49" fontId="5" fillId="0" borderId="0" xfId="75" applyNumberFormat="1" applyFont="1" applyAlignment="1">
      <alignment horizontal="center"/>
      <protection/>
    </xf>
    <xf numFmtId="49" fontId="5" fillId="0" borderId="0" xfId="67" applyNumberFormat="1" applyFont="1" applyAlignment="1">
      <alignment horizontal="center"/>
      <protection/>
    </xf>
    <xf numFmtId="49" fontId="5" fillId="0" borderId="0" xfId="65" applyNumberFormat="1" applyFont="1" applyAlignment="1">
      <alignment horizontal="center"/>
      <protection/>
    </xf>
    <xf numFmtId="49" fontId="2" fillId="0" borderId="44" xfId="70" applyNumberFormat="1" applyFont="1" applyBorder="1" applyAlignment="1">
      <alignment horizontal="center" vertical="center"/>
      <protection/>
    </xf>
    <xf numFmtId="49" fontId="2" fillId="0" borderId="45" xfId="70" applyNumberFormat="1" applyFont="1" applyBorder="1" applyAlignment="1">
      <alignment horizontal="center" vertical="center"/>
      <protection/>
    </xf>
    <xf numFmtId="49" fontId="2" fillId="0" borderId="46" xfId="70" applyNumberFormat="1" applyFont="1" applyBorder="1" applyAlignment="1">
      <alignment horizontal="center" vertical="center"/>
      <protection/>
    </xf>
    <xf numFmtId="49" fontId="2" fillId="0" borderId="47" xfId="70" applyNumberFormat="1" applyFont="1" applyBorder="1" applyAlignment="1">
      <alignment horizontal="center" vertical="center"/>
      <protection/>
    </xf>
    <xf numFmtId="49" fontId="2" fillId="0" borderId="28" xfId="70" applyNumberFormat="1" applyFont="1" applyBorder="1" applyAlignment="1">
      <alignment horizontal="center" vertical="center"/>
      <protection/>
    </xf>
    <xf numFmtId="49" fontId="2" fillId="0" borderId="48" xfId="70" applyNumberFormat="1" applyFont="1" applyBorder="1" applyAlignment="1">
      <alignment horizontal="center" vertical="center"/>
      <protection/>
    </xf>
    <xf numFmtId="49" fontId="5" fillId="0" borderId="0" xfId="70" applyNumberFormat="1" applyFont="1" applyAlignment="1">
      <alignment horizontal="center"/>
      <protection/>
    </xf>
    <xf numFmtId="0" fontId="2" fillId="0" borderId="42" xfId="70" applyFont="1" applyBorder="1" applyAlignment="1">
      <alignment horizontal="center" vertical="center"/>
      <protection/>
    </xf>
    <xf numFmtId="0" fontId="2" fillId="0" borderId="43" xfId="70" applyFont="1" applyBorder="1" applyAlignment="1">
      <alignment horizontal="center" vertical="center"/>
      <protection/>
    </xf>
    <xf numFmtId="0" fontId="2" fillId="0" borderId="49" xfId="70" applyFont="1" applyBorder="1" applyAlignment="1">
      <alignment horizontal="right" vertical="center"/>
      <protection/>
    </xf>
    <xf numFmtId="0" fontId="2" fillId="0" borderId="50" xfId="70" applyFont="1" applyBorder="1" applyAlignment="1">
      <alignment horizontal="right" vertical="center"/>
      <protection/>
    </xf>
    <xf numFmtId="0" fontId="2" fillId="0" borderId="51" xfId="70" applyFont="1" applyBorder="1" applyAlignment="1">
      <alignment horizontal="left" vertical="center"/>
      <protection/>
    </xf>
    <xf numFmtId="0" fontId="2" fillId="0" borderId="52" xfId="70" applyFont="1" applyBorder="1" applyAlignment="1">
      <alignment horizontal="left" vertical="center"/>
      <protection/>
    </xf>
    <xf numFmtId="0" fontId="2" fillId="0" borderId="53" xfId="70" applyFont="1" applyBorder="1" applyAlignment="1">
      <alignment horizontal="center" vertical="center"/>
      <protection/>
    </xf>
    <xf numFmtId="0" fontId="2" fillId="0" borderId="54" xfId="70" applyFont="1" applyBorder="1" applyAlignment="1">
      <alignment horizontal="center" vertical="center"/>
      <protection/>
    </xf>
    <xf numFmtId="0" fontId="2" fillId="0" borderId="55" xfId="70" applyFont="1" applyBorder="1" applyAlignment="1">
      <alignment horizontal="center" vertical="center"/>
      <protection/>
    </xf>
    <xf numFmtId="0" fontId="2" fillId="0" borderId="56" xfId="70" applyFont="1" applyBorder="1" applyAlignment="1">
      <alignment horizontal="center" vertical="center"/>
      <protection/>
    </xf>
    <xf numFmtId="49" fontId="2" fillId="0" borderId="57" xfId="70" applyNumberFormat="1" applyFont="1" applyBorder="1" applyAlignment="1">
      <alignment horizontal="center" vertical="center"/>
      <protection/>
    </xf>
    <xf numFmtId="49" fontId="2" fillId="0" borderId="58" xfId="70" applyNumberFormat="1" applyFont="1" applyBorder="1" applyAlignment="1">
      <alignment horizontal="center" vertical="center"/>
      <protection/>
    </xf>
    <xf numFmtId="49" fontId="2" fillId="0" borderId="53" xfId="69" applyNumberFormat="1" applyFont="1" applyBorder="1" applyAlignment="1">
      <alignment horizontal="center" vertical="center"/>
      <protection/>
    </xf>
    <xf numFmtId="49" fontId="2" fillId="0" borderId="54" xfId="69" applyNumberFormat="1" applyFont="1" applyBorder="1" applyAlignment="1">
      <alignment horizontal="center" vertical="center"/>
      <protection/>
    </xf>
    <xf numFmtId="49" fontId="2" fillId="0" borderId="44" xfId="69" applyNumberFormat="1" applyFont="1" applyBorder="1" applyAlignment="1">
      <alignment horizontal="center" vertical="center"/>
      <protection/>
    </xf>
    <xf numFmtId="49" fontId="2" fillId="0" borderId="45" xfId="69" applyNumberFormat="1" applyFont="1" applyBorder="1" applyAlignment="1">
      <alignment horizontal="center" vertical="center"/>
      <protection/>
    </xf>
    <xf numFmtId="49" fontId="2" fillId="0" borderId="46" xfId="69" applyNumberFormat="1" applyFont="1" applyBorder="1" applyAlignment="1">
      <alignment horizontal="center" vertical="center"/>
      <protection/>
    </xf>
    <xf numFmtId="49" fontId="2" fillId="0" borderId="47" xfId="69" applyNumberFormat="1" applyFont="1" applyBorder="1" applyAlignment="1">
      <alignment horizontal="center" vertical="center"/>
      <protection/>
    </xf>
    <xf numFmtId="49" fontId="2" fillId="0" borderId="28" xfId="69" applyNumberFormat="1" applyFont="1" applyBorder="1" applyAlignment="1">
      <alignment horizontal="center" vertical="center"/>
      <protection/>
    </xf>
    <xf numFmtId="49" fontId="2" fillId="0" borderId="48" xfId="69" applyNumberFormat="1" applyFont="1" applyBorder="1" applyAlignment="1">
      <alignment horizontal="center" vertical="center"/>
      <protection/>
    </xf>
    <xf numFmtId="49" fontId="2" fillId="0" borderId="44" xfId="69" applyNumberFormat="1" applyFont="1" applyBorder="1" applyAlignment="1">
      <alignment vertical="center"/>
      <protection/>
    </xf>
    <xf numFmtId="49" fontId="2" fillId="0" borderId="47" xfId="69" applyNumberFormat="1" applyFont="1" applyBorder="1" applyAlignment="1">
      <alignment vertical="center"/>
      <protection/>
    </xf>
    <xf numFmtId="49" fontId="12" fillId="0" borderId="0" xfId="69" applyNumberFormat="1" applyFont="1" applyAlignment="1">
      <alignment horizontal="right" wrapText="1"/>
      <protection/>
    </xf>
    <xf numFmtId="0" fontId="2" fillId="0" borderId="49" xfId="69" applyFont="1" applyBorder="1" applyAlignment="1">
      <alignment horizontal="right" vertical="center"/>
      <protection/>
    </xf>
    <xf numFmtId="0" fontId="2" fillId="0" borderId="50" xfId="69" applyFont="1" applyBorder="1" applyAlignment="1">
      <alignment horizontal="right" vertical="center"/>
      <protection/>
    </xf>
    <xf numFmtId="0" fontId="2" fillId="0" borderId="51" xfId="69" applyFont="1" applyBorder="1" applyAlignment="1">
      <alignment horizontal="left" vertical="center"/>
      <protection/>
    </xf>
    <xf numFmtId="0" fontId="2" fillId="0" borderId="52" xfId="69" applyFont="1" applyBorder="1" applyAlignment="1">
      <alignment horizontal="left" vertical="center"/>
      <protection/>
    </xf>
    <xf numFmtId="0" fontId="2" fillId="0" borderId="55" xfId="69" applyFont="1" applyBorder="1" applyAlignment="1">
      <alignment horizontal="center" vertical="center"/>
      <protection/>
    </xf>
    <xf numFmtId="0" fontId="2" fillId="0" borderId="56" xfId="69" applyFont="1" applyBorder="1" applyAlignment="1">
      <alignment horizontal="center" vertical="center"/>
      <protection/>
    </xf>
    <xf numFmtId="0" fontId="2" fillId="0" borderId="53" xfId="69" applyFont="1" applyBorder="1" applyAlignment="1">
      <alignment horizontal="center" vertical="center"/>
      <protection/>
    </xf>
    <xf numFmtId="0" fontId="2" fillId="0" borderId="54" xfId="69" applyFont="1" applyBorder="1" applyAlignment="1">
      <alignment horizontal="center" vertical="center"/>
      <protection/>
    </xf>
    <xf numFmtId="49" fontId="1" fillId="0" borderId="59" xfId="58" applyNumberFormat="1" applyFont="1" applyBorder="1" applyAlignment="1">
      <alignment horizontal="center"/>
      <protection/>
    </xf>
    <xf numFmtId="49" fontId="1" fillId="0" borderId="10" xfId="58" applyNumberFormat="1" applyFont="1" applyBorder="1" applyAlignment="1">
      <alignment horizontal="center"/>
      <protection/>
    </xf>
    <xf numFmtId="49" fontId="5" fillId="0" borderId="0" xfId="80" applyNumberFormat="1" applyFont="1" applyAlignment="1">
      <alignment horizontal="center"/>
      <protection/>
    </xf>
    <xf numFmtId="49" fontId="2" fillId="0" borderId="35" xfId="58" applyNumberFormat="1" applyFont="1" applyBorder="1" applyAlignment="1">
      <alignment horizontal="center"/>
      <protection/>
    </xf>
    <xf numFmtId="49" fontId="2" fillId="0" borderId="36" xfId="58" applyNumberFormat="1" applyFont="1" applyBorder="1" applyAlignment="1">
      <alignment horizontal="center"/>
      <protection/>
    </xf>
    <xf numFmtId="49" fontId="5" fillId="0" borderId="0" xfId="78" applyNumberFormat="1" applyFont="1" applyAlignment="1">
      <alignment horizontal="center"/>
      <protection/>
    </xf>
    <xf numFmtId="49" fontId="5" fillId="0" borderId="0" xfId="71" applyNumberFormat="1" applyFont="1" applyAlignment="1">
      <alignment horizontal="center"/>
      <protection/>
    </xf>
    <xf numFmtId="49" fontId="1" fillId="0" borderId="44" xfId="59" applyNumberFormat="1" applyFont="1" applyBorder="1" applyAlignment="1">
      <alignment horizontal="center"/>
      <protection/>
    </xf>
    <xf numFmtId="49" fontId="1" fillId="0" borderId="45" xfId="59" applyNumberFormat="1" applyFont="1" applyBorder="1" applyAlignment="1">
      <alignment horizontal="center"/>
      <protection/>
    </xf>
    <xf numFmtId="49" fontId="1" fillId="0" borderId="46" xfId="59" applyNumberFormat="1" applyFont="1" applyBorder="1" applyAlignment="1">
      <alignment horizontal="center"/>
      <protection/>
    </xf>
    <xf numFmtId="49" fontId="5" fillId="0" borderId="0" xfId="76" applyNumberFormat="1" applyFont="1" applyAlignment="1">
      <alignment horizontal="center"/>
      <protection/>
    </xf>
    <xf numFmtId="49" fontId="1" fillId="0" borderId="35" xfId="59" applyNumberFormat="1" applyFont="1" applyBorder="1" applyAlignment="1">
      <alignment horizontal="center"/>
      <protection/>
    </xf>
    <xf numFmtId="49" fontId="1" fillId="0" borderId="36" xfId="59" applyNumberFormat="1" applyFont="1" applyBorder="1" applyAlignment="1">
      <alignment horizont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_+1000Bg" xfId="60"/>
    <cellStyle name="Normal 2_+1000Bg 2" xfId="61"/>
    <cellStyle name="Normal 2_+1000Mg 2" xfId="62"/>
    <cellStyle name="Normal 2_+600Bg 2" xfId="63"/>
    <cellStyle name="Normal 2_+600Mg" xfId="64"/>
    <cellStyle name="Normal 2_+60bBg" xfId="65"/>
    <cellStyle name="Normal 2_+60Bg" xfId="66"/>
    <cellStyle name="Normal 2_+60bMg" xfId="67"/>
    <cellStyle name="Normal 2_+60Mg" xfId="68"/>
    <cellStyle name="Normal 2_+AukstisB" xfId="69"/>
    <cellStyle name="Normal 2_+AukstisM" xfId="70"/>
    <cellStyle name="Normal 2_+RutulysM" xfId="71"/>
    <cellStyle name="Normal 2_+SpejBg" xfId="72"/>
    <cellStyle name="Normal 2_+SpejMg" xfId="73"/>
    <cellStyle name="Normal 2_200Bg" xfId="74"/>
    <cellStyle name="Normal 2_200Mg" xfId="75"/>
    <cellStyle name="Normal 2_RutulysB" xfId="76"/>
    <cellStyle name="Normal 3" xfId="77"/>
    <cellStyle name="Normal 3 2" xfId="78"/>
    <cellStyle name="Normal 3 3" xfId="79"/>
    <cellStyle name="Normal 3 3 2" xfId="80"/>
    <cellStyle name="Normal_Tolis Vv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4.00390625" style="7" customWidth="1"/>
    <col min="2" max="2" width="0.85546875" style="7" customWidth="1"/>
    <col min="3" max="3" width="5.7109375" style="7" customWidth="1"/>
    <col min="4" max="4" width="5.7109375" style="3" customWidth="1"/>
    <col min="5" max="6" width="5.7109375" style="7" customWidth="1"/>
    <col min="7" max="7" width="5.7109375" style="1" customWidth="1"/>
    <col min="8" max="18" width="5.7109375" style="7" customWidth="1"/>
    <col min="19" max="16384" width="9.140625" style="7" customWidth="1"/>
  </cols>
  <sheetData>
    <row r="1" ht="12.75">
      <c r="B1" s="8"/>
    </row>
    <row r="2" ht="12.75">
      <c r="B2" s="8"/>
    </row>
    <row r="3" ht="12.75">
      <c r="B3" s="8"/>
    </row>
    <row r="4" ht="12.75">
      <c r="B4" s="8"/>
    </row>
    <row r="5" ht="12.75">
      <c r="B5" s="8"/>
    </row>
    <row r="6" ht="12.75">
      <c r="B6" s="8"/>
    </row>
    <row r="7" ht="12.75">
      <c r="B7" s="8"/>
    </row>
    <row r="8" ht="12.75">
      <c r="B8" s="8"/>
    </row>
    <row r="9" ht="12.75">
      <c r="B9" s="8"/>
    </row>
    <row r="10" ht="12.75">
      <c r="B10" s="8"/>
    </row>
    <row r="11" ht="12.75">
      <c r="B11" s="8"/>
    </row>
    <row r="12" ht="12.75">
      <c r="B12" s="8"/>
    </row>
    <row r="13" ht="12.75">
      <c r="B13" s="8"/>
    </row>
    <row r="14" spans="2:4" ht="13.5" customHeight="1">
      <c r="B14" s="8"/>
      <c r="D14" s="9"/>
    </row>
    <row r="15" ht="12.75">
      <c r="B15" s="8"/>
    </row>
    <row r="16" ht="12.75">
      <c r="B16" s="8"/>
    </row>
    <row r="17" spans="2:3" ht="27">
      <c r="B17" s="8"/>
      <c r="C17" s="19" t="s">
        <v>39</v>
      </c>
    </row>
    <row r="18" spans="2:3" ht="22.5" customHeight="1">
      <c r="B18" s="8"/>
      <c r="C18" s="19" t="s">
        <v>38</v>
      </c>
    </row>
    <row r="19" spans="2:4" ht="19.5" customHeight="1">
      <c r="B19" s="8"/>
      <c r="D19" s="10"/>
    </row>
    <row r="20" spans="2:22" ht="12.75">
      <c r="B20" s="8"/>
      <c r="G20" s="4"/>
      <c r="V20" s="6"/>
    </row>
    <row r="21" spans="1:22" ht="3.75" customHeight="1">
      <c r="A21" s="11"/>
      <c r="B21" s="6"/>
      <c r="C21" s="11"/>
      <c r="D21" s="12"/>
      <c r="E21" s="11"/>
      <c r="F21" s="11"/>
      <c r="G21" s="1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"/>
    </row>
    <row r="22" spans="2:22" ht="12.75">
      <c r="B22" s="8"/>
      <c r="V22" s="6"/>
    </row>
    <row r="23" spans="2:4" ht="16.5" customHeight="1">
      <c r="B23" s="8"/>
      <c r="D23" s="14" t="s">
        <v>42</v>
      </c>
    </row>
    <row r="24" ht="12.75">
      <c r="B24" s="8"/>
    </row>
    <row r="25" spans="2:4" ht="16.5" customHeight="1">
      <c r="B25" s="8"/>
      <c r="D25" s="5" t="s">
        <v>1</v>
      </c>
    </row>
    <row r="26" spans="2:4" ht="20.25">
      <c r="B26" s="8"/>
      <c r="D26" s="15"/>
    </row>
    <row r="27" spans="2:15" ht="12.75">
      <c r="B27" s="8"/>
      <c r="D27" s="16" t="s">
        <v>0</v>
      </c>
      <c r="E27" s="16"/>
      <c r="F27" s="16"/>
      <c r="G27" s="17"/>
      <c r="H27" s="16"/>
      <c r="I27" s="16"/>
      <c r="J27" s="16"/>
      <c r="K27" s="16" t="s">
        <v>40</v>
      </c>
      <c r="L27" s="18"/>
      <c r="M27" s="18"/>
      <c r="N27" s="18"/>
      <c r="O27" s="16"/>
    </row>
    <row r="28" spans="2:15" ht="12.75">
      <c r="B28" s="8"/>
      <c r="D28" s="2"/>
      <c r="E28" s="16"/>
      <c r="F28" s="16"/>
      <c r="G28" s="17"/>
      <c r="H28" s="16"/>
      <c r="I28" s="16"/>
      <c r="J28" s="16"/>
      <c r="K28" s="16"/>
      <c r="L28" s="16"/>
      <c r="M28" s="16"/>
      <c r="N28" s="16"/>
      <c r="O28" s="16"/>
    </row>
    <row r="29" spans="2:15" ht="12.75">
      <c r="B29" s="8"/>
      <c r="D29" s="16" t="s">
        <v>21</v>
      </c>
      <c r="E29" s="16"/>
      <c r="F29" s="16"/>
      <c r="G29" s="17"/>
      <c r="H29" s="16"/>
      <c r="I29" s="16"/>
      <c r="J29" s="16"/>
      <c r="K29" s="16" t="s">
        <v>41</v>
      </c>
      <c r="L29" s="18"/>
      <c r="M29" s="18"/>
      <c r="N29" s="18"/>
      <c r="O29" s="16"/>
    </row>
    <row r="30" ht="12.75">
      <c r="B30" s="8"/>
    </row>
    <row r="31" ht="12.75">
      <c r="B31" s="8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16" sqref="H16:I16"/>
    </sheetView>
  </sheetViews>
  <sheetFormatPr defaultColWidth="9.421875" defaultRowHeight="12.75"/>
  <cols>
    <col min="1" max="1" width="6.57421875" style="268" customWidth="1"/>
    <col min="2" max="2" width="9.8515625" style="253" customWidth="1"/>
    <col min="3" max="3" width="12.28125" style="253" customWidth="1"/>
    <col min="4" max="4" width="9.140625" style="253" customWidth="1"/>
    <col min="5" max="5" width="12.00390625" style="253" customWidth="1"/>
    <col min="6" max="6" width="6.57421875" style="254" customWidth="1"/>
    <col min="7" max="7" width="6.140625" style="254" customWidth="1"/>
    <col min="8" max="8" width="17.140625" style="253" customWidth="1"/>
    <col min="9" max="16384" width="9.421875" style="253" customWidth="1"/>
  </cols>
  <sheetData>
    <row r="1" spans="1:8" s="287" customFormat="1" ht="20.25">
      <c r="A1" s="400" t="s">
        <v>43</v>
      </c>
      <c r="B1" s="291"/>
      <c r="C1" s="291"/>
      <c r="D1" s="291"/>
      <c r="E1" s="291"/>
      <c r="F1" s="291"/>
      <c r="G1" s="325"/>
      <c r="H1" s="290" t="s">
        <v>44</v>
      </c>
    </row>
    <row r="2" spans="1:8" s="268" customFormat="1" ht="14.25" customHeight="1">
      <c r="A2" s="483"/>
      <c r="B2" s="483"/>
      <c r="C2" s="483"/>
      <c r="D2" s="483"/>
      <c r="E2" s="483"/>
      <c r="F2" s="483"/>
      <c r="G2" s="269"/>
      <c r="H2" s="266" t="s">
        <v>11</v>
      </c>
    </row>
    <row r="3" spans="1:8" ht="15.75">
      <c r="A3" s="267" t="s">
        <v>36</v>
      </c>
      <c r="B3" s="267"/>
      <c r="C3" s="264"/>
      <c r="E3" s="263" t="s">
        <v>17</v>
      </c>
      <c r="F3" s="253"/>
      <c r="H3" s="266"/>
    </row>
    <row r="4" spans="1:4" ht="15.75">
      <c r="A4" s="265"/>
      <c r="B4" s="264"/>
      <c r="D4" s="263"/>
    </row>
    <row r="5" spans="1:10" s="204" customFormat="1" ht="6" customHeight="1">
      <c r="A5" s="428"/>
      <c r="D5" s="205"/>
      <c r="E5" s="205"/>
      <c r="F5" s="249"/>
      <c r="G5" s="249"/>
      <c r="H5" s="207"/>
      <c r="I5" s="206"/>
      <c r="J5" s="205"/>
    </row>
    <row r="6" spans="1:8" ht="12.75" customHeight="1">
      <c r="A6" s="149" t="s">
        <v>432</v>
      </c>
      <c r="B6" s="262" t="s">
        <v>9</v>
      </c>
      <c r="C6" s="258" t="s">
        <v>8</v>
      </c>
      <c r="D6" s="260" t="s">
        <v>7</v>
      </c>
      <c r="E6" s="260" t="s">
        <v>6</v>
      </c>
      <c r="F6" s="261" t="s">
        <v>4</v>
      </c>
      <c r="G6" s="261" t="s">
        <v>3</v>
      </c>
      <c r="H6" s="260" t="s">
        <v>2</v>
      </c>
    </row>
    <row r="7" spans="1:8" ht="16.5" customHeight="1">
      <c r="A7" s="260" t="s">
        <v>250</v>
      </c>
      <c r="B7" s="259" t="s">
        <v>258</v>
      </c>
      <c r="C7" s="258" t="s">
        <v>259</v>
      </c>
      <c r="D7" s="257">
        <v>37066</v>
      </c>
      <c r="E7" s="256" t="s">
        <v>54</v>
      </c>
      <c r="F7" s="468">
        <v>12.2</v>
      </c>
      <c r="G7" s="137" t="str">
        <f>IF(ISBLANK(F7),"",IF(F7&gt;13.34,"",IF(F7&lt;=9.24,"I A",IF(F7&lt;=9.84,"II A",IF(F7&lt;=10.84,"III A",IF(F7&lt;=11.94,"I JA",IF(F7&lt;=12.74,"II JA",IF(F7&lt;=13.34,"III JA"))))))))</f>
        <v>II JA</v>
      </c>
      <c r="H7" s="255" t="s">
        <v>173</v>
      </c>
    </row>
    <row r="8" spans="1:8" ht="16.5" customHeight="1">
      <c r="A8" s="260" t="s">
        <v>260</v>
      </c>
      <c r="B8" s="259" t="s">
        <v>253</v>
      </c>
      <c r="C8" s="258" t="s">
        <v>254</v>
      </c>
      <c r="D8" s="257" t="s">
        <v>244</v>
      </c>
      <c r="E8" s="256" t="s">
        <v>54</v>
      </c>
      <c r="F8" s="468">
        <v>12.4</v>
      </c>
      <c r="G8" s="137" t="str">
        <f>IF(ISBLANK(F8),"",IF(F8&gt;13.34,"",IF(F8&lt;=9.24,"I A",IF(F8&lt;=9.84,"II A",IF(F8&lt;=10.84,"III A",IF(F8&lt;=11.94,"I JA",IF(F8&lt;=12.74,"II JA",IF(F8&lt;=13.34,"III JA"))))))))</f>
        <v>II JA</v>
      </c>
      <c r="H8" s="255" t="s">
        <v>55</v>
      </c>
    </row>
    <row r="9" spans="1:8" ht="16.5" customHeight="1">
      <c r="A9" s="260" t="s">
        <v>261</v>
      </c>
      <c r="B9" s="259" t="s">
        <v>134</v>
      </c>
      <c r="C9" s="258" t="s">
        <v>251</v>
      </c>
      <c r="D9" s="257" t="s">
        <v>252</v>
      </c>
      <c r="E9" s="256" t="s">
        <v>54</v>
      </c>
      <c r="F9" s="468">
        <v>12.6</v>
      </c>
      <c r="G9" s="137" t="str">
        <f>IF(ISBLANK(F9),"",IF(F9&gt;13.34,"",IF(F9&lt;=9.24,"I A",IF(F9&lt;=9.84,"II A",IF(F9&lt;=10.84,"III A",IF(F9&lt;=11.94,"I JA",IF(F9&lt;=12.74,"II JA",IF(F9&lt;=13.34,"III JA"))))))))</f>
        <v>II JA</v>
      </c>
      <c r="H9" s="255" t="s">
        <v>55</v>
      </c>
    </row>
    <row r="10" spans="1:8" ht="16.5" customHeight="1">
      <c r="A10" s="260"/>
      <c r="B10" s="408" t="s">
        <v>123</v>
      </c>
      <c r="C10" s="258" t="s">
        <v>255</v>
      </c>
      <c r="D10" s="257">
        <v>37268</v>
      </c>
      <c r="E10" s="256" t="s">
        <v>92</v>
      </c>
      <c r="F10" s="247" t="s">
        <v>453</v>
      </c>
      <c r="G10" s="137">
        <f>IF(ISBLANK(F10),"",IF(F10&gt;13.34,"",IF(F10&lt;=9.24,"I A",IF(F10&lt;=9.84,"II A",IF(F10&lt;=10.84,"III A",IF(F10&lt;=11.94,"I JA",IF(F10&lt;=12.74,"II JA",IF(F10&lt;=13.34,"III JA"))))))))</f>
      </c>
      <c r="H10" s="255" t="s">
        <v>93</v>
      </c>
    </row>
    <row r="11" spans="1:8" ht="16.5" customHeight="1">
      <c r="A11" s="260"/>
      <c r="B11" s="259" t="s">
        <v>256</v>
      </c>
      <c r="C11" s="258" t="s">
        <v>257</v>
      </c>
      <c r="D11" s="257">
        <v>37146</v>
      </c>
      <c r="E11" s="256" t="s">
        <v>64</v>
      </c>
      <c r="F11" s="247" t="s">
        <v>453</v>
      </c>
      <c r="G11" s="137">
        <f>IF(ISBLANK(F11),"",IF(F11&gt;13.34,"",IF(F11&lt;=9.24,"I A",IF(F11&lt;=9.84,"II A",IF(F11&lt;=10.84,"III A",IF(F11&lt;=11.94,"I JA",IF(F11&lt;=12.74,"II JA",IF(F11&lt;=13.34,"III JA"))))))))</f>
      </c>
      <c r="H11" s="255" t="s">
        <v>104</v>
      </c>
    </row>
  </sheetData>
  <sheetProtection/>
  <mergeCells count="1">
    <mergeCell ref="A2:F2"/>
  </mergeCells>
  <printOptions horizontalCentered="1"/>
  <pageMargins left="0.29" right="0.22" top="0.32" bottom="0.5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10" sqref="C10"/>
    </sheetView>
  </sheetViews>
  <sheetFormatPr defaultColWidth="9.421875" defaultRowHeight="12.75"/>
  <cols>
    <col min="1" max="1" width="5.00390625" style="431" customWidth="1"/>
    <col min="2" max="2" width="10.7109375" style="228" customWidth="1"/>
    <col min="3" max="3" width="12.8515625" style="228" customWidth="1"/>
    <col min="4" max="4" width="9.28125" style="229" customWidth="1"/>
    <col min="5" max="5" width="11.8515625" style="228" customWidth="1"/>
    <col min="6" max="6" width="6.57421875" style="244" customWidth="1"/>
    <col min="7" max="7" width="7.00390625" style="248" customWidth="1"/>
    <col min="8" max="8" width="11.7109375" style="228" bestFit="1" customWidth="1"/>
    <col min="9" max="16384" width="9.421875" style="228" customWidth="1"/>
  </cols>
  <sheetData>
    <row r="1" spans="1:8" s="287" customFormat="1" ht="20.25">
      <c r="A1" s="420" t="s">
        <v>43</v>
      </c>
      <c r="B1" s="291"/>
      <c r="C1" s="291"/>
      <c r="D1" s="291"/>
      <c r="E1" s="291"/>
      <c r="F1" s="291"/>
      <c r="G1" s="325"/>
      <c r="H1" s="290" t="s">
        <v>44</v>
      </c>
    </row>
    <row r="2" spans="1:8" s="241" customFormat="1" ht="15.75" customHeight="1">
      <c r="A2" s="484"/>
      <c r="B2" s="484"/>
      <c r="C2" s="484"/>
      <c r="D2" s="484"/>
      <c r="E2" s="484"/>
      <c r="F2" s="484"/>
      <c r="G2" s="243"/>
      <c r="H2" s="242" t="s">
        <v>11</v>
      </c>
    </row>
    <row r="3" spans="1:6" ht="15.75">
      <c r="A3" s="429" t="s">
        <v>35</v>
      </c>
      <c r="B3" s="239"/>
      <c r="C3" s="238"/>
      <c r="D3" s="228"/>
      <c r="E3" s="240" t="s">
        <v>17</v>
      </c>
      <c r="F3" s="228"/>
    </row>
    <row r="4" spans="1:4" ht="15.75">
      <c r="A4" s="429"/>
      <c r="B4" s="238"/>
      <c r="D4" s="237"/>
    </row>
    <row r="5" spans="1:8" s="204" customFormat="1" ht="12.75" customHeight="1">
      <c r="A5" s="422"/>
      <c r="B5" s="211"/>
      <c r="C5" s="210"/>
      <c r="D5" s="236"/>
      <c r="E5" s="209"/>
      <c r="F5" s="245"/>
      <c r="G5" s="249"/>
      <c r="H5" s="206"/>
    </row>
    <row r="6" spans="1:8" s="204" customFormat="1" ht="6" customHeight="1">
      <c r="A6" s="422"/>
      <c r="D6" s="205"/>
      <c r="E6" s="205"/>
      <c r="F6" s="245"/>
      <c r="G6" s="249"/>
      <c r="H6" s="206"/>
    </row>
    <row r="7" spans="1:8" ht="12.75">
      <c r="A7" s="423" t="s">
        <v>432</v>
      </c>
      <c r="B7" s="235" t="s">
        <v>9</v>
      </c>
      <c r="C7" s="234" t="s">
        <v>8</v>
      </c>
      <c r="D7" s="233" t="s">
        <v>7</v>
      </c>
      <c r="E7" s="233" t="s">
        <v>6</v>
      </c>
      <c r="F7" s="246" t="s">
        <v>4</v>
      </c>
      <c r="G7" s="246" t="s">
        <v>3</v>
      </c>
      <c r="H7" s="233" t="s">
        <v>2</v>
      </c>
    </row>
    <row r="8" spans="1:9" ht="17.25" customHeight="1">
      <c r="A8" s="430" t="s">
        <v>250</v>
      </c>
      <c r="B8" s="32" t="s">
        <v>95</v>
      </c>
      <c r="C8" s="232" t="s">
        <v>381</v>
      </c>
      <c r="D8" s="94">
        <v>37229</v>
      </c>
      <c r="E8" s="231" t="s">
        <v>92</v>
      </c>
      <c r="F8" s="468">
        <v>10.3</v>
      </c>
      <c r="G8" s="137" t="str">
        <f aca="true" t="shared" si="0" ref="G8:G13">IF(ISBLANK(F8),"",IF(F8&gt;11.44,"",IF(F8&lt;=0,"I A",IF(F8&lt;=0,"II A",IF(F8&lt;=0,"III A",IF(F8&lt;=10.04,"I JA",IF(F8&lt;=10.84,"II JA",IF(F8&lt;=11.44,"III JA"))))))))</f>
        <v>II JA</v>
      </c>
      <c r="H8" s="24" t="s">
        <v>93</v>
      </c>
      <c r="I8" s="230"/>
    </row>
    <row r="9" spans="1:9" ht="17.25" customHeight="1">
      <c r="A9" s="430" t="s">
        <v>260</v>
      </c>
      <c r="B9" s="32" t="s">
        <v>378</v>
      </c>
      <c r="C9" s="232" t="s">
        <v>379</v>
      </c>
      <c r="D9" s="94" t="s">
        <v>380</v>
      </c>
      <c r="E9" s="231" t="s">
        <v>60</v>
      </c>
      <c r="F9" s="468">
        <v>10.4</v>
      </c>
      <c r="G9" s="137" t="str">
        <f t="shared" si="0"/>
        <v>II JA</v>
      </c>
      <c r="H9" s="24" t="s">
        <v>147</v>
      </c>
      <c r="I9" s="230"/>
    </row>
    <row r="10" spans="1:9" ht="17.25" customHeight="1">
      <c r="A10" s="430" t="s">
        <v>261</v>
      </c>
      <c r="B10" s="32" t="s">
        <v>75</v>
      </c>
      <c r="C10" s="232" t="s">
        <v>337</v>
      </c>
      <c r="D10" s="94">
        <v>36917</v>
      </c>
      <c r="E10" s="231" t="s">
        <v>110</v>
      </c>
      <c r="F10" s="468">
        <v>11</v>
      </c>
      <c r="G10" s="137" t="str">
        <f t="shared" si="0"/>
        <v>III JA</v>
      </c>
      <c r="H10" s="24" t="s">
        <v>242</v>
      </c>
      <c r="I10" s="230"/>
    </row>
    <row r="11" spans="1:9" ht="17.25" customHeight="1">
      <c r="A11" s="430" t="s">
        <v>262</v>
      </c>
      <c r="B11" s="32" t="s">
        <v>108</v>
      </c>
      <c r="C11" s="232" t="s">
        <v>109</v>
      </c>
      <c r="D11" s="94">
        <v>36972</v>
      </c>
      <c r="E11" s="231" t="s">
        <v>110</v>
      </c>
      <c r="F11" s="468">
        <v>11.1</v>
      </c>
      <c r="G11" s="137" t="str">
        <f t="shared" si="0"/>
        <v>III JA</v>
      </c>
      <c r="H11" s="24" t="s">
        <v>111</v>
      </c>
      <c r="I11" s="230"/>
    </row>
    <row r="12" spans="1:9" ht="17.25" customHeight="1">
      <c r="A12" s="430" t="s">
        <v>263</v>
      </c>
      <c r="B12" s="32" t="s">
        <v>76</v>
      </c>
      <c r="C12" s="232" t="s">
        <v>119</v>
      </c>
      <c r="D12" s="94">
        <v>36899</v>
      </c>
      <c r="E12" s="231" t="s">
        <v>110</v>
      </c>
      <c r="F12" s="468">
        <v>11.2</v>
      </c>
      <c r="G12" s="137" t="str">
        <f t="shared" si="0"/>
        <v>III JA</v>
      </c>
      <c r="H12" s="24" t="s">
        <v>111</v>
      </c>
      <c r="I12" s="230"/>
    </row>
    <row r="13" spans="1:9" ht="17.25" customHeight="1">
      <c r="A13" s="430" t="s">
        <v>5</v>
      </c>
      <c r="B13" s="32" t="s">
        <v>382</v>
      </c>
      <c r="C13" s="232" t="s">
        <v>383</v>
      </c>
      <c r="D13" s="94">
        <v>36992</v>
      </c>
      <c r="E13" s="231" t="s">
        <v>92</v>
      </c>
      <c r="F13" s="468">
        <v>11.4</v>
      </c>
      <c r="G13" s="137" t="str">
        <f t="shared" si="0"/>
        <v>III JA</v>
      </c>
      <c r="H13" s="24" t="s">
        <v>93</v>
      </c>
      <c r="I13" s="230"/>
    </row>
  </sheetData>
  <sheetProtection/>
  <mergeCells count="1">
    <mergeCell ref="A2:F2"/>
  </mergeCells>
  <printOptions horizontalCentered="1"/>
  <pageMargins left="0.38" right="0.5" top="0.32" bottom="0.5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8" sqref="F8"/>
    </sheetView>
  </sheetViews>
  <sheetFormatPr defaultColWidth="13.57421875" defaultRowHeight="12.75"/>
  <cols>
    <col min="1" max="1" width="6.421875" style="150" customWidth="1"/>
    <col min="2" max="2" width="9.8515625" style="132" customWidth="1"/>
    <col min="3" max="3" width="16.00390625" style="132" customWidth="1"/>
    <col min="4" max="4" width="10.140625" style="132" customWidth="1"/>
    <col min="5" max="5" width="11.140625" style="132" customWidth="1"/>
    <col min="6" max="6" width="9.00390625" style="132" customWidth="1"/>
    <col min="7" max="7" width="7.57421875" style="132" customWidth="1"/>
    <col min="8" max="8" width="13.8515625" style="133" customWidth="1"/>
    <col min="9" max="9" width="6.140625" style="132" hidden="1" customWidth="1"/>
    <col min="10" max="16384" width="13.57421875" style="132" customWidth="1"/>
  </cols>
  <sheetData>
    <row r="1" spans="1:9" s="287" customFormat="1" ht="20.25">
      <c r="A1" s="420" t="s">
        <v>43</v>
      </c>
      <c r="B1" s="291"/>
      <c r="C1" s="291"/>
      <c r="D1" s="291"/>
      <c r="E1" s="291"/>
      <c r="F1" s="291"/>
      <c r="G1" s="325"/>
      <c r="H1" s="325"/>
      <c r="I1" s="290"/>
    </row>
    <row r="2" spans="1:8" s="134" customFormat="1" ht="12.75">
      <c r="A2" s="441"/>
      <c r="D2" s="300"/>
      <c r="G2" s="333"/>
      <c r="H2" s="290" t="s">
        <v>44</v>
      </c>
    </row>
    <row r="3" spans="1:8" ht="15.75">
      <c r="A3" s="445" t="s">
        <v>28</v>
      </c>
      <c r="C3" s="153"/>
      <c r="H3" s="320" t="s">
        <v>11</v>
      </c>
    </row>
    <row r="4" spans="2:8" ht="15.75">
      <c r="B4" s="153"/>
      <c r="D4" s="152"/>
      <c r="E4" s="151"/>
      <c r="F4" s="150"/>
      <c r="G4" s="150"/>
      <c r="H4" s="145"/>
    </row>
    <row r="5" spans="1:8" ht="16.5" customHeight="1">
      <c r="A5" s="423" t="s">
        <v>432</v>
      </c>
      <c r="B5" s="148" t="s">
        <v>9</v>
      </c>
      <c r="C5" s="143" t="s">
        <v>8</v>
      </c>
      <c r="D5" s="147" t="s">
        <v>7</v>
      </c>
      <c r="E5" s="147" t="s">
        <v>6</v>
      </c>
      <c r="F5" s="147" t="s">
        <v>13</v>
      </c>
      <c r="G5" s="147" t="s">
        <v>3</v>
      </c>
      <c r="H5" s="146" t="s">
        <v>2</v>
      </c>
    </row>
    <row r="6" spans="1:8" ht="17.25" customHeight="1">
      <c r="A6" s="446" t="s">
        <v>250</v>
      </c>
      <c r="B6" s="144" t="s">
        <v>247</v>
      </c>
      <c r="C6" s="143" t="s">
        <v>248</v>
      </c>
      <c r="D6" s="142">
        <v>37608</v>
      </c>
      <c r="E6" s="141" t="s">
        <v>110</v>
      </c>
      <c r="F6" s="169">
        <v>0.004189814814814815</v>
      </c>
      <c r="G6" s="137" t="str">
        <f>IF(ISBLANK(F6),"",IF(F6&gt;0.00445601851851852,"",IF(F6&lt;=0.003125,"I A",IF(F6&lt;=0.00335648148148148,"II A",IF(F6&lt;=0.00364583333333333,"III A",IF(F6&lt;=0.00399305555555556,"I JA",IF(F6&lt;=0.00425925925925926,"II JA",IF(F6&lt;=0.00445601851851852,"III JA"))))))))</f>
        <v>II JA</v>
      </c>
      <c r="H6" s="141" t="s">
        <v>249</v>
      </c>
    </row>
  </sheetData>
  <sheetProtection/>
  <printOptions horizontalCentered="1"/>
  <pageMargins left="0.5" right="0.25" top="0.49" bottom="1" header="0.32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6" sqref="F6"/>
    </sheetView>
  </sheetViews>
  <sheetFormatPr defaultColWidth="13.57421875" defaultRowHeight="12.75"/>
  <cols>
    <col min="1" max="1" width="6.421875" style="164" customWidth="1"/>
    <col min="2" max="2" width="12.140625" style="154" customWidth="1"/>
    <col min="3" max="3" width="14.421875" style="154" customWidth="1"/>
    <col min="4" max="4" width="10.140625" style="154" customWidth="1"/>
    <col min="5" max="5" width="11.00390625" style="154" customWidth="1"/>
    <col min="6" max="6" width="10.7109375" style="154" customWidth="1"/>
    <col min="7" max="7" width="7.57421875" style="154" customWidth="1"/>
    <col min="8" max="8" width="12.00390625" style="155" bestFit="1" customWidth="1"/>
    <col min="9" max="16384" width="13.57421875" style="154" customWidth="1"/>
  </cols>
  <sheetData>
    <row r="1" spans="1:8" s="287" customFormat="1" ht="20.25">
      <c r="A1" s="420" t="s">
        <v>43</v>
      </c>
      <c r="B1" s="291"/>
      <c r="C1" s="291"/>
      <c r="D1" s="291"/>
      <c r="E1" s="291"/>
      <c r="F1" s="291"/>
      <c r="G1" s="325"/>
      <c r="H1" s="407" t="s">
        <v>44</v>
      </c>
    </row>
    <row r="2" spans="1:8" s="134" customFormat="1" ht="12.75">
      <c r="A2" s="441"/>
      <c r="D2" s="300"/>
      <c r="G2" s="333"/>
      <c r="H2" s="320" t="s">
        <v>11</v>
      </c>
    </row>
    <row r="3" spans="1:8" ht="15.75">
      <c r="A3" s="447" t="s">
        <v>27</v>
      </c>
      <c r="C3" s="167"/>
      <c r="H3" s="168"/>
    </row>
    <row r="4" spans="2:8" ht="15.75">
      <c r="B4" s="167"/>
      <c r="D4" s="166"/>
      <c r="E4" s="165"/>
      <c r="F4" s="164"/>
      <c r="G4" s="164"/>
      <c r="H4" s="163"/>
    </row>
    <row r="5" spans="1:8" ht="16.5" customHeight="1">
      <c r="A5" s="423" t="s">
        <v>433</v>
      </c>
      <c r="B5" s="162" t="s">
        <v>9</v>
      </c>
      <c r="C5" s="158" t="s">
        <v>8</v>
      </c>
      <c r="D5" s="161" t="s">
        <v>7</v>
      </c>
      <c r="E5" s="161" t="s">
        <v>6</v>
      </c>
      <c r="F5" s="161" t="s">
        <v>4</v>
      </c>
      <c r="G5" s="161" t="s">
        <v>3</v>
      </c>
      <c r="H5" s="160" t="s">
        <v>2</v>
      </c>
    </row>
    <row r="6" spans="1:8" ht="17.25" customHeight="1">
      <c r="A6" s="448" t="s">
        <v>250</v>
      </c>
      <c r="B6" s="159" t="s">
        <v>351</v>
      </c>
      <c r="C6" s="158" t="s">
        <v>375</v>
      </c>
      <c r="D6" s="157">
        <v>37152</v>
      </c>
      <c r="E6" s="156" t="s">
        <v>110</v>
      </c>
      <c r="F6" s="169">
        <v>0.007326388888888889</v>
      </c>
      <c r="G6" s="137" t="str">
        <f>IF(ISBLANK(F6),"",IF(F6&gt;0.00868055555555556,"",IF(F6&lt;=0.00590277777777778,"I A",IF(F6&lt;=0.00636574074074074,"II A",IF(F6&lt;=0.00694444444444444,"III A",IF(F6&lt;=0.00752314814814815,"I JA",IF(F6&lt;=0.00821759259259259,"II JA",IF(F6&lt;=0.00868055555555556,"III JA",))))))))</f>
        <v>I JA</v>
      </c>
      <c r="H6" s="156" t="s">
        <v>249</v>
      </c>
    </row>
    <row r="7" spans="1:8" ht="17.25" customHeight="1">
      <c r="A7" s="448" t="s">
        <v>260</v>
      </c>
      <c r="B7" s="159" t="s">
        <v>376</v>
      </c>
      <c r="C7" s="158" t="s">
        <v>377</v>
      </c>
      <c r="D7" s="157">
        <v>37033</v>
      </c>
      <c r="E7" s="156" t="s">
        <v>110</v>
      </c>
      <c r="F7" s="169">
        <v>0.007329861111111111</v>
      </c>
      <c r="G7" s="137" t="str">
        <f>IF(ISBLANK(F7),"",IF(F7&gt;0.00868055555555556,"",IF(F7&lt;=0.00590277777777778,"I A",IF(F7&lt;=0.00636574074074074,"II A",IF(F7&lt;=0.00694444444444444,"III A",IF(F7&lt;=0.00752314814814815,"I JA",IF(F7&lt;=0.00821759259259259,"II JA",IF(F7&lt;=0.00868055555555556,"III JA",))))))))</f>
        <v>I JA</v>
      </c>
      <c r="H7" s="156" t="s">
        <v>249</v>
      </c>
    </row>
    <row r="8" spans="1:8" ht="17.25" customHeight="1">
      <c r="A8" s="448" t="s">
        <v>261</v>
      </c>
      <c r="B8" s="159" t="s">
        <v>373</v>
      </c>
      <c r="C8" s="158" t="s">
        <v>374</v>
      </c>
      <c r="D8" s="157">
        <v>37569</v>
      </c>
      <c r="E8" s="156" t="s">
        <v>110</v>
      </c>
      <c r="F8" s="169">
        <v>0.007334490740740741</v>
      </c>
      <c r="G8" s="137" t="str">
        <f>IF(ISBLANK(F8),"",IF(F8&gt;0.00868055555555556,"",IF(F8&lt;=0.00590277777777778,"I A",IF(F8&lt;=0.00636574074074074,"II A",IF(F8&lt;=0.00694444444444444,"III A",IF(F8&lt;=0.00752314814814815,"I JA",IF(F8&lt;=0.00821759259259259,"II JA",IF(F8&lt;=0.00868055555555556,"III JA",))))))))</f>
        <v>I JA</v>
      </c>
      <c r="H8" s="156" t="s">
        <v>249</v>
      </c>
    </row>
    <row r="9" spans="1:8" ht="17.25" customHeight="1">
      <c r="A9" s="448" t="s">
        <v>188</v>
      </c>
      <c r="B9" s="159" t="s">
        <v>87</v>
      </c>
      <c r="C9" s="158" t="s">
        <v>372</v>
      </c>
      <c r="D9" s="157">
        <v>37969</v>
      </c>
      <c r="E9" s="156" t="s">
        <v>110</v>
      </c>
      <c r="F9" s="169">
        <v>0.007572916666666666</v>
      </c>
      <c r="G9" s="137" t="str">
        <f>IF(ISBLANK(F9),"",IF(F9&gt;0.00868055555555556,"",IF(F9&lt;=0.00590277777777778,"I A",IF(F9&lt;=0.00636574074074074,"II A",IF(F9&lt;=0.00694444444444444,"III A",IF(F9&lt;=0.00752314814814815,"I JA",IF(F9&lt;=0.00821759259259259,"II JA",IF(F9&lt;=0.00868055555555556,"III JA",))))))))</f>
        <v>II JA</v>
      </c>
      <c r="H9" s="156" t="s">
        <v>249</v>
      </c>
    </row>
  </sheetData>
  <sheetProtection/>
  <printOptions horizontalCentered="1"/>
  <pageMargins left="0.4" right="0.24" top="0.75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11"/>
  <sheetViews>
    <sheetView zoomScalePageLayoutView="0" workbookViewId="0" topLeftCell="A1">
      <selection activeCell="C7" sqref="C7"/>
    </sheetView>
  </sheetViews>
  <sheetFormatPr defaultColWidth="10.421875" defaultRowHeight="12.75"/>
  <cols>
    <col min="1" max="1" width="4.57421875" style="451" customWidth="1"/>
    <col min="2" max="2" width="8.7109375" style="336" customWidth="1"/>
    <col min="3" max="3" width="13.57421875" style="336" customWidth="1"/>
    <col min="4" max="4" width="9.00390625" style="337" customWidth="1"/>
    <col min="5" max="5" width="12.28125" style="336" customWidth="1"/>
    <col min="6" max="11" width="2.140625" style="336" customWidth="1"/>
    <col min="12" max="12" width="10.421875" style="336" hidden="1" customWidth="1"/>
    <col min="13" max="16" width="2.140625" style="336" customWidth="1"/>
    <col min="17" max="17" width="2.28125" style="336" customWidth="1"/>
    <col min="18" max="39" width="2.140625" style="336" customWidth="1"/>
    <col min="40" max="40" width="5.00390625" style="336" customWidth="1"/>
    <col min="41" max="41" width="6.00390625" style="336" customWidth="1"/>
    <col min="42" max="42" width="17.140625" style="336" customWidth="1"/>
    <col min="43" max="16384" width="10.421875" style="336" customWidth="1"/>
  </cols>
  <sheetData>
    <row r="1" spans="1:42" s="363" customFormat="1" ht="20.25">
      <c r="A1" s="401" t="s">
        <v>43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P1" s="105" t="s">
        <v>44</v>
      </c>
    </row>
    <row r="2" spans="1:42" s="360" customFormat="1" ht="14.25" customHeight="1">
      <c r="A2" s="491"/>
      <c r="B2" s="491"/>
      <c r="C2" s="491"/>
      <c r="D2" s="491"/>
      <c r="E2" s="491"/>
      <c r="F2" s="491"/>
      <c r="G2" s="491"/>
      <c r="H2" s="491"/>
      <c r="I2" s="362"/>
      <c r="J2" s="362"/>
      <c r="AP2" s="361" t="s">
        <v>11</v>
      </c>
    </row>
    <row r="3" spans="1:42" s="338" customFormat="1" ht="15.75">
      <c r="A3" s="449"/>
      <c r="B3" s="354" t="s">
        <v>26</v>
      </c>
      <c r="C3" s="359"/>
      <c r="D3" s="358"/>
      <c r="E3" s="353"/>
      <c r="F3" s="357"/>
      <c r="G3" s="352"/>
      <c r="H3" s="352"/>
      <c r="I3" s="352"/>
      <c r="J3" s="352"/>
      <c r="K3" s="352"/>
      <c r="L3" s="352"/>
      <c r="M3" s="352"/>
      <c r="N3" s="352"/>
      <c r="O3" s="352"/>
      <c r="P3" s="356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5"/>
    </row>
    <row r="4" spans="1:42" s="338" customFormat="1" ht="10.5" customHeight="1" thickBot="1">
      <c r="A4" s="449"/>
      <c r="B4" s="354"/>
      <c r="D4" s="353"/>
      <c r="E4" s="353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1"/>
    </row>
    <row r="5" spans="1:42" s="350" customFormat="1" ht="16.5" customHeight="1">
      <c r="A5" s="492" t="s">
        <v>432</v>
      </c>
      <c r="B5" s="494" t="s">
        <v>9</v>
      </c>
      <c r="C5" s="496" t="s">
        <v>8</v>
      </c>
      <c r="D5" s="500" t="s">
        <v>12</v>
      </c>
      <c r="E5" s="498" t="s">
        <v>6</v>
      </c>
      <c r="F5" s="485" t="s">
        <v>438</v>
      </c>
      <c r="G5" s="486"/>
      <c r="H5" s="487"/>
      <c r="I5" s="485" t="s">
        <v>439</v>
      </c>
      <c r="J5" s="486"/>
      <c r="K5" s="486"/>
      <c r="L5" s="487"/>
      <c r="M5" s="485" t="s">
        <v>440</v>
      </c>
      <c r="N5" s="486"/>
      <c r="O5" s="487"/>
      <c r="P5" s="485" t="s">
        <v>441</v>
      </c>
      <c r="Q5" s="486"/>
      <c r="R5" s="487"/>
      <c r="S5" s="485" t="s">
        <v>442</v>
      </c>
      <c r="T5" s="486"/>
      <c r="U5" s="487"/>
      <c r="V5" s="485" t="s">
        <v>443</v>
      </c>
      <c r="W5" s="486"/>
      <c r="X5" s="487"/>
      <c r="Y5" s="485" t="s">
        <v>444</v>
      </c>
      <c r="Z5" s="486"/>
      <c r="AA5" s="487"/>
      <c r="AB5" s="485" t="s">
        <v>445</v>
      </c>
      <c r="AC5" s="486"/>
      <c r="AD5" s="487"/>
      <c r="AE5" s="485" t="s">
        <v>446</v>
      </c>
      <c r="AF5" s="486"/>
      <c r="AG5" s="487"/>
      <c r="AH5" s="485" t="s">
        <v>447</v>
      </c>
      <c r="AI5" s="486"/>
      <c r="AJ5" s="487"/>
      <c r="AK5" s="485" t="s">
        <v>448</v>
      </c>
      <c r="AL5" s="486"/>
      <c r="AM5" s="487"/>
      <c r="AN5" s="502" t="s">
        <v>4</v>
      </c>
      <c r="AO5" s="502" t="s">
        <v>3</v>
      </c>
      <c r="AP5" s="487" t="s">
        <v>2</v>
      </c>
    </row>
    <row r="6" spans="1:42" s="350" customFormat="1" ht="0.75" customHeight="1" thickBot="1">
      <c r="A6" s="493"/>
      <c r="B6" s="495"/>
      <c r="C6" s="497"/>
      <c r="D6" s="501"/>
      <c r="E6" s="499"/>
      <c r="F6" s="488"/>
      <c r="G6" s="489"/>
      <c r="H6" s="490"/>
      <c r="I6" s="488"/>
      <c r="J6" s="489"/>
      <c r="K6" s="489"/>
      <c r="L6" s="490"/>
      <c r="M6" s="488"/>
      <c r="N6" s="489"/>
      <c r="O6" s="490"/>
      <c r="P6" s="488"/>
      <c r="Q6" s="489"/>
      <c r="R6" s="490"/>
      <c r="S6" s="488"/>
      <c r="T6" s="489"/>
      <c r="U6" s="490"/>
      <c r="V6" s="488"/>
      <c r="W6" s="489"/>
      <c r="X6" s="490"/>
      <c r="Y6" s="488"/>
      <c r="Z6" s="489"/>
      <c r="AA6" s="490"/>
      <c r="AB6" s="488"/>
      <c r="AC6" s="489"/>
      <c r="AD6" s="490"/>
      <c r="AE6" s="488"/>
      <c r="AF6" s="489"/>
      <c r="AG6" s="490"/>
      <c r="AH6" s="488"/>
      <c r="AI6" s="489"/>
      <c r="AJ6" s="490"/>
      <c r="AK6" s="488"/>
      <c r="AL6" s="489"/>
      <c r="AM6" s="490"/>
      <c r="AN6" s="503"/>
      <c r="AO6" s="503"/>
      <c r="AP6" s="490"/>
    </row>
    <row r="7" spans="1:42" s="338" customFormat="1" ht="17.25" customHeight="1" thickBot="1">
      <c r="A7" s="450">
        <v>1</v>
      </c>
      <c r="B7" s="349" t="s">
        <v>151</v>
      </c>
      <c r="C7" s="348" t="s">
        <v>152</v>
      </c>
      <c r="D7" s="347" t="s">
        <v>153</v>
      </c>
      <c r="E7" s="346" t="s">
        <v>60</v>
      </c>
      <c r="F7" s="345"/>
      <c r="G7" s="341"/>
      <c r="H7" s="340"/>
      <c r="I7" s="345"/>
      <c r="J7" s="341"/>
      <c r="K7" s="344"/>
      <c r="L7" s="343"/>
      <c r="M7" s="342"/>
      <c r="N7" s="341"/>
      <c r="O7" s="340"/>
      <c r="P7" s="342"/>
      <c r="Q7" s="341"/>
      <c r="R7" s="340"/>
      <c r="S7" s="342" t="s">
        <v>449</v>
      </c>
      <c r="T7" s="341"/>
      <c r="U7" s="340"/>
      <c r="V7" s="342" t="s">
        <v>449</v>
      </c>
      <c r="W7" s="341"/>
      <c r="X7" s="340"/>
      <c r="Y7" s="342" t="s">
        <v>449</v>
      </c>
      <c r="Z7" s="341"/>
      <c r="AA7" s="340"/>
      <c r="AB7" s="342" t="s">
        <v>450</v>
      </c>
      <c r="AC7" s="341" t="s">
        <v>449</v>
      </c>
      <c r="AD7" s="340"/>
      <c r="AE7" s="342" t="s">
        <v>450</v>
      </c>
      <c r="AF7" s="341" t="s">
        <v>450</v>
      </c>
      <c r="AG7" s="340" t="s">
        <v>449</v>
      </c>
      <c r="AH7" s="342" t="s">
        <v>450</v>
      </c>
      <c r="AI7" s="341" t="s">
        <v>449</v>
      </c>
      <c r="AJ7" s="340"/>
      <c r="AK7" s="342" t="s">
        <v>450</v>
      </c>
      <c r="AL7" s="341" t="s">
        <v>450</v>
      </c>
      <c r="AM7" s="340" t="s">
        <v>450</v>
      </c>
      <c r="AN7" s="137">
        <v>1.45</v>
      </c>
      <c r="AO7" s="137" t="str">
        <f>IF(ISBLANK(AN7),"",IF(AN7&gt;=1.75,"KSM",IF(AN7&gt;=1.65,"I A",IF(AN7&gt;=1.5,"II A",IF(AN7&gt;=1.39,"III A",IF(AN7&gt;=1.3,"I JA",IF(AN7&gt;=1.22,"II JA",IF(AN7&gt;=1.15,"III JA"))))))))</f>
        <v>III A</v>
      </c>
      <c r="AP7" s="339" t="s">
        <v>147</v>
      </c>
    </row>
    <row r="8" spans="1:42" s="338" customFormat="1" ht="17.25" customHeight="1" thickBot="1">
      <c r="A8" s="450">
        <v>2</v>
      </c>
      <c r="B8" s="349" t="s">
        <v>135</v>
      </c>
      <c r="C8" s="348" t="s">
        <v>136</v>
      </c>
      <c r="D8" s="347" t="s">
        <v>137</v>
      </c>
      <c r="E8" s="346" t="s">
        <v>60</v>
      </c>
      <c r="F8" s="345"/>
      <c r="G8" s="341"/>
      <c r="H8" s="340"/>
      <c r="I8" s="345"/>
      <c r="J8" s="341"/>
      <c r="K8" s="344"/>
      <c r="L8" s="343"/>
      <c r="M8" s="342" t="s">
        <v>449</v>
      </c>
      <c r="N8" s="341"/>
      <c r="O8" s="340"/>
      <c r="P8" s="342" t="s">
        <v>449</v>
      </c>
      <c r="Q8" s="341"/>
      <c r="R8" s="340"/>
      <c r="S8" s="342" t="s">
        <v>449</v>
      </c>
      <c r="T8" s="341"/>
      <c r="U8" s="340"/>
      <c r="V8" s="342" t="s">
        <v>449</v>
      </c>
      <c r="W8" s="341"/>
      <c r="X8" s="340"/>
      <c r="Y8" s="342" t="s">
        <v>449</v>
      </c>
      <c r="Z8" s="341"/>
      <c r="AA8" s="340"/>
      <c r="AB8" s="342" t="s">
        <v>450</v>
      </c>
      <c r="AC8" s="341" t="s">
        <v>450</v>
      </c>
      <c r="AD8" s="340" t="s">
        <v>450</v>
      </c>
      <c r="AE8" s="342"/>
      <c r="AF8" s="341"/>
      <c r="AG8" s="340"/>
      <c r="AH8" s="342"/>
      <c r="AI8" s="341"/>
      <c r="AJ8" s="340"/>
      <c r="AK8" s="342"/>
      <c r="AL8" s="341"/>
      <c r="AM8" s="340"/>
      <c r="AN8" s="247">
        <v>1.3</v>
      </c>
      <c r="AO8" s="137" t="str">
        <f>IF(ISBLANK(AN8),"",IF(AN8&gt;=1.75,"KSM",IF(AN8&gt;=1.65,"I A",IF(AN8&gt;=1.5,"II A",IF(AN8&gt;=1.39,"III A",IF(AN8&gt;=1.3,"I JA",IF(AN8&gt;=1.22,"II JA",IF(AN8&gt;=1.15,"III JA"))))))))</f>
        <v>I JA</v>
      </c>
      <c r="AP8" s="339" t="s">
        <v>61</v>
      </c>
    </row>
    <row r="9" spans="1:42" s="338" customFormat="1" ht="17.25" customHeight="1" thickBot="1">
      <c r="A9" s="450">
        <v>3</v>
      </c>
      <c r="B9" s="349" t="s">
        <v>177</v>
      </c>
      <c r="C9" s="348" t="s">
        <v>178</v>
      </c>
      <c r="D9" s="347">
        <v>37550</v>
      </c>
      <c r="E9" s="346" t="s">
        <v>92</v>
      </c>
      <c r="F9" s="345" t="s">
        <v>449</v>
      </c>
      <c r="G9" s="341"/>
      <c r="H9" s="340"/>
      <c r="I9" s="345" t="s">
        <v>449</v>
      </c>
      <c r="J9" s="341"/>
      <c r="K9" s="344"/>
      <c r="L9" s="343"/>
      <c r="M9" s="342" t="s">
        <v>449</v>
      </c>
      <c r="N9" s="341"/>
      <c r="O9" s="340"/>
      <c r="P9" s="342" t="s">
        <v>449</v>
      </c>
      <c r="Q9" s="341"/>
      <c r="R9" s="340"/>
      <c r="S9" s="342" t="s">
        <v>450</v>
      </c>
      <c r="T9" s="341" t="s">
        <v>450</v>
      </c>
      <c r="U9" s="340" t="s">
        <v>449</v>
      </c>
      <c r="V9" s="342" t="s">
        <v>450</v>
      </c>
      <c r="W9" s="341" t="s">
        <v>451</v>
      </c>
      <c r="X9" s="340" t="s">
        <v>451</v>
      </c>
      <c r="Y9" s="342"/>
      <c r="Z9" s="341"/>
      <c r="AA9" s="340"/>
      <c r="AB9" s="342"/>
      <c r="AC9" s="341"/>
      <c r="AD9" s="340"/>
      <c r="AE9" s="342"/>
      <c r="AF9" s="341"/>
      <c r="AG9" s="340"/>
      <c r="AH9" s="342"/>
      <c r="AI9" s="341"/>
      <c r="AJ9" s="340"/>
      <c r="AK9" s="342"/>
      <c r="AL9" s="341"/>
      <c r="AM9" s="340"/>
      <c r="AN9" s="247">
        <v>1.2</v>
      </c>
      <c r="AO9" s="137" t="str">
        <f>IF(ISBLANK(AN9),"",IF(AN9&gt;=1.75,"KSM",IF(AN9&gt;=1.65,"I A",IF(AN9&gt;=1.5,"II A",IF(AN9&gt;=1.39,"III A",IF(AN9&gt;=1.3,"I JA",IF(AN9&gt;=1.22,"II JA",IF(AN9&gt;=1.15,"III JA"))))))))</f>
        <v>III JA</v>
      </c>
      <c r="AP9" s="339" t="s">
        <v>93</v>
      </c>
    </row>
    <row r="10" spans="1:42" s="338" customFormat="1" ht="17.25" customHeight="1" thickBot="1">
      <c r="A10" s="450">
        <v>4</v>
      </c>
      <c r="B10" s="349" t="s">
        <v>184</v>
      </c>
      <c r="C10" s="348" t="s">
        <v>243</v>
      </c>
      <c r="D10" s="347" t="s">
        <v>244</v>
      </c>
      <c r="E10" s="346" t="s">
        <v>60</v>
      </c>
      <c r="F10" s="345" t="s">
        <v>449</v>
      </c>
      <c r="G10" s="341"/>
      <c r="H10" s="340"/>
      <c r="I10" s="345" t="s">
        <v>450</v>
      </c>
      <c r="J10" s="341" t="s">
        <v>449</v>
      </c>
      <c r="K10" s="344"/>
      <c r="L10" s="343"/>
      <c r="M10" s="342" t="s">
        <v>449</v>
      </c>
      <c r="N10" s="341"/>
      <c r="O10" s="340"/>
      <c r="P10" s="342" t="s">
        <v>449</v>
      </c>
      <c r="Q10" s="341"/>
      <c r="R10" s="340"/>
      <c r="S10" s="342" t="s">
        <v>450</v>
      </c>
      <c r="T10" s="341" t="s">
        <v>450</v>
      </c>
      <c r="U10" s="340" t="s">
        <v>450</v>
      </c>
      <c r="V10" s="342"/>
      <c r="W10" s="341"/>
      <c r="X10" s="340"/>
      <c r="Y10" s="342"/>
      <c r="Z10" s="341"/>
      <c r="AA10" s="340"/>
      <c r="AB10" s="342"/>
      <c r="AC10" s="341"/>
      <c r="AD10" s="340"/>
      <c r="AE10" s="342"/>
      <c r="AF10" s="341"/>
      <c r="AG10" s="340"/>
      <c r="AH10" s="342"/>
      <c r="AI10" s="341"/>
      <c r="AJ10" s="340"/>
      <c r="AK10" s="342"/>
      <c r="AL10" s="341"/>
      <c r="AM10" s="340"/>
      <c r="AN10" s="137">
        <v>1.15</v>
      </c>
      <c r="AO10" s="137" t="str">
        <f>IF(ISBLANK(AN10),"",IF(AN10&gt;=1.75,"KSM",IF(AN10&gt;=1.65,"I A",IF(AN10&gt;=1.5,"II A",IF(AN10&gt;=1.39,"III A",IF(AN10&gt;=1.3,"I JA",IF(AN10&gt;=1.22,"II JA",IF(AN10&gt;=1.15,"III JA"))))))))</f>
        <v>III JA</v>
      </c>
      <c r="AP10" s="339" t="s">
        <v>207</v>
      </c>
    </row>
    <row r="11" spans="1:42" s="338" customFormat="1" ht="17.25" customHeight="1">
      <c r="A11" s="450">
        <v>5</v>
      </c>
      <c r="B11" s="349" t="s">
        <v>264</v>
      </c>
      <c r="C11" s="348" t="s">
        <v>265</v>
      </c>
      <c r="D11" s="347">
        <v>37034</v>
      </c>
      <c r="E11" s="346" t="s">
        <v>88</v>
      </c>
      <c r="F11" s="345" t="s">
        <v>449</v>
      </c>
      <c r="G11" s="341"/>
      <c r="H11" s="340"/>
      <c r="I11" s="345" t="s">
        <v>449</v>
      </c>
      <c r="J11" s="341"/>
      <c r="K11" s="344"/>
      <c r="L11" s="343"/>
      <c r="M11" s="342" t="s">
        <v>450</v>
      </c>
      <c r="N11" s="341" t="s">
        <v>450</v>
      </c>
      <c r="O11" s="340" t="s">
        <v>450</v>
      </c>
      <c r="P11" s="342"/>
      <c r="Q11" s="341"/>
      <c r="R11" s="340"/>
      <c r="S11" s="342"/>
      <c r="T11" s="341"/>
      <c r="U11" s="340"/>
      <c r="V11" s="342"/>
      <c r="W11" s="341"/>
      <c r="X11" s="340"/>
      <c r="Y11" s="342"/>
      <c r="Z11" s="341"/>
      <c r="AA11" s="340"/>
      <c r="AB11" s="342"/>
      <c r="AC11" s="341"/>
      <c r="AD11" s="340"/>
      <c r="AE11" s="342"/>
      <c r="AF11" s="341"/>
      <c r="AG11" s="340"/>
      <c r="AH11" s="342"/>
      <c r="AI11" s="341"/>
      <c r="AJ11" s="340"/>
      <c r="AK11" s="342"/>
      <c r="AL11" s="341"/>
      <c r="AM11" s="340"/>
      <c r="AN11" s="137">
        <v>1.05</v>
      </c>
      <c r="AO11" s="137"/>
      <c r="AP11" s="409" t="s">
        <v>118</v>
      </c>
    </row>
  </sheetData>
  <sheetProtection/>
  <mergeCells count="20">
    <mergeCell ref="D5:D6"/>
    <mergeCell ref="AP5:AP6"/>
    <mergeCell ref="AE5:AG6"/>
    <mergeCell ref="AN5:AN6"/>
    <mergeCell ref="AK5:AM6"/>
    <mergeCell ref="AH5:AJ6"/>
    <mergeCell ref="AO5:AO6"/>
    <mergeCell ref="S5:U6"/>
    <mergeCell ref="F5:H6"/>
    <mergeCell ref="I5:L6"/>
    <mergeCell ref="P5:R6"/>
    <mergeCell ref="AB5:AD6"/>
    <mergeCell ref="Y5:AA6"/>
    <mergeCell ref="A2:H2"/>
    <mergeCell ref="A5:A6"/>
    <mergeCell ref="B5:B6"/>
    <mergeCell ref="V5:X6"/>
    <mergeCell ref="C5:C6"/>
    <mergeCell ref="M5:O6"/>
    <mergeCell ref="E5:E6"/>
  </mergeCells>
  <printOptions horizontalCentered="1"/>
  <pageMargins left="0.25" right="0.15748031496062992" top="0.35433070866141736" bottom="0.23" header="0.35433070866141736" footer="0.17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10" sqref="A10"/>
    </sheetView>
  </sheetViews>
  <sheetFormatPr defaultColWidth="10.421875" defaultRowHeight="12.75"/>
  <cols>
    <col min="1" max="1" width="4.8515625" style="454" customWidth="1"/>
    <col min="2" max="2" width="9.421875" style="106" customWidth="1"/>
    <col min="3" max="3" width="14.140625" style="106" customWidth="1"/>
    <col min="4" max="4" width="9.28125" style="108" customWidth="1"/>
    <col min="5" max="5" width="12.57421875" style="106" customWidth="1"/>
    <col min="6" max="10" width="2.140625" style="106" customWidth="1"/>
    <col min="11" max="11" width="10.421875" style="106" hidden="1" customWidth="1"/>
    <col min="12" max="18" width="2.140625" style="106" customWidth="1"/>
    <col min="19" max="19" width="2.00390625" style="106" customWidth="1"/>
    <col min="20" max="36" width="2.140625" style="106" customWidth="1"/>
    <col min="37" max="38" width="4.7109375" style="107" customWidth="1"/>
    <col min="39" max="39" width="18.7109375" style="106" customWidth="1"/>
    <col min="40" max="16384" width="10.421875" style="106" customWidth="1"/>
  </cols>
  <sheetData>
    <row r="1" spans="1:41" s="363" customFormat="1" ht="20.25">
      <c r="A1" s="401" t="s">
        <v>43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105" t="s">
        <v>44</v>
      </c>
      <c r="AO1" s="105"/>
    </row>
    <row r="2" spans="1:41" s="360" customFormat="1" ht="14.25" customHeight="1">
      <c r="A2" s="491"/>
      <c r="B2" s="491"/>
      <c r="C2" s="491"/>
      <c r="D2" s="491"/>
      <c r="E2" s="491"/>
      <c r="F2" s="491"/>
      <c r="G2" s="491"/>
      <c r="H2" s="491"/>
      <c r="I2" s="362"/>
      <c r="J2" s="362"/>
      <c r="AM2" s="361" t="s">
        <v>11</v>
      </c>
      <c r="AO2" s="361"/>
    </row>
    <row r="3" spans="1:38" s="109" customFormat="1" ht="15.75">
      <c r="A3" s="452"/>
      <c r="B3" s="124" t="s">
        <v>25</v>
      </c>
      <c r="C3" s="128"/>
      <c r="D3" s="127"/>
      <c r="E3" s="123"/>
      <c r="F3" s="126"/>
      <c r="G3" s="122"/>
      <c r="H3" s="122"/>
      <c r="I3" s="122"/>
      <c r="J3" s="122"/>
      <c r="K3" s="122"/>
      <c r="L3" s="122"/>
      <c r="M3" s="122"/>
      <c r="N3" s="122"/>
      <c r="O3" s="122"/>
      <c r="P3" s="125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514"/>
      <c r="AG3" s="514"/>
      <c r="AH3" s="122"/>
      <c r="AI3" s="514"/>
      <c r="AJ3" s="514"/>
      <c r="AK3" s="121"/>
      <c r="AL3" s="121"/>
    </row>
    <row r="4" spans="1:38" s="109" customFormat="1" ht="16.5" thickBot="1">
      <c r="A4" s="452"/>
      <c r="B4" s="124"/>
      <c r="D4" s="123"/>
      <c r="E4" s="123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H4" s="122"/>
      <c r="AI4" s="122"/>
      <c r="AK4" s="121"/>
      <c r="AL4" s="121"/>
    </row>
    <row r="5" spans="1:39" s="120" customFormat="1" ht="16.5" customHeight="1" thickBot="1">
      <c r="A5" s="398" t="s">
        <v>432</v>
      </c>
      <c r="B5" s="515" t="s">
        <v>9</v>
      </c>
      <c r="C5" s="517" t="s">
        <v>8</v>
      </c>
      <c r="D5" s="519" t="s">
        <v>12</v>
      </c>
      <c r="E5" s="521" t="s">
        <v>6</v>
      </c>
      <c r="F5" s="506" t="s">
        <v>438</v>
      </c>
      <c r="G5" s="507"/>
      <c r="H5" s="508"/>
      <c r="I5" s="506" t="s">
        <v>439</v>
      </c>
      <c r="J5" s="507"/>
      <c r="K5" s="507"/>
      <c r="L5" s="508"/>
      <c r="M5" s="506" t="s">
        <v>440</v>
      </c>
      <c r="N5" s="507"/>
      <c r="O5" s="508"/>
      <c r="P5" s="506" t="s">
        <v>441</v>
      </c>
      <c r="Q5" s="507"/>
      <c r="R5" s="508"/>
      <c r="S5" s="506" t="s">
        <v>442</v>
      </c>
      <c r="T5" s="507"/>
      <c r="U5" s="508"/>
      <c r="V5" s="506" t="s">
        <v>443</v>
      </c>
      <c r="W5" s="507"/>
      <c r="X5" s="508"/>
      <c r="Y5" s="506" t="s">
        <v>444</v>
      </c>
      <c r="Z5" s="507"/>
      <c r="AA5" s="508"/>
      <c r="AB5" s="506" t="s">
        <v>445</v>
      </c>
      <c r="AC5" s="507"/>
      <c r="AD5" s="508"/>
      <c r="AE5" s="506" t="s">
        <v>446</v>
      </c>
      <c r="AF5" s="507"/>
      <c r="AG5" s="508"/>
      <c r="AH5" s="506" t="s">
        <v>447</v>
      </c>
      <c r="AI5" s="507"/>
      <c r="AJ5" s="508"/>
      <c r="AK5" s="512" t="s">
        <v>4</v>
      </c>
      <c r="AL5" s="512" t="s">
        <v>3</v>
      </c>
      <c r="AM5" s="504" t="s">
        <v>2</v>
      </c>
    </row>
    <row r="6" spans="1:39" s="120" customFormat="1" ht="1.5" customHeight="1" hidden="1" thickBot="1">
      <c r="A6" s="399"/>
      <c r="B6" s="516"/>
      <c r="C6" s="518"/>
      <c r="D6" s="520"/>
      <c r="E6" s="522"/>
      <c r="F6" s="509"/>
      <c r="G6" s="510"/>
      <c r="H6" s="511"/>
      <c r="I6" s="509"/>
      <c r="J6" s="510"/>
      <c r="K6" s="510"/>
      <c r="L6" s="511"/>
      <c r="M6" s="509"/>
      <c r="N6" s="510"/>
      <c r="O6" s="511"/>
      <c r="P6" s="509"/>
      <c r="Q6" s="510"/>
      <c r="R6" s="511"/>
      <c r="S6" s="509"/>
      <c r="T6" s="510"/>
      <c r="U6" s="511"/>
      <c r="V6" s="509"/>
      <c r="W6" s="510"/>
      <c r="X6" s="511"/>
      <c r="Y6" s="509"/>
      <c r="Z6" s="510"/>
      <c r="AA6" s="511"/>
      <c r="AB6" s="509"/>
      <c r="AC6" s="510"/>
      <c r="AD6" s="511"/>
      <c r="AE6" s="509"/>
      <c r="AF6" s="510"/>
      <c r="AG6" s="511"/>
      <c r="AH6" s="509"/>
      <c r="AI6" s="510"/>
      <c r="AJ6" s="511"/>
      <c r="AK6" s="513"/>
      <c r="AL6" s="513"/>
      <c r="AM6" s="505"/>
    </row>
    <row r="7" spans="1:39" s="109" customFormat="1" ht="17.25" customHeight="1" thickBot="1">
      <c r="A7" s="453">
        <v>1</v>
      </c>
      <c r="B7" s="119" t="s">
        <v>76</v>
      </c>
      <c r="C7" s="118" t="s">
        <v>77</v>
      </c>
      <c r="D7" s="129" t="s">
        <v>78</v>
      </c>
      <c r="E7" s="117" t="s">
        <v>60</v>
      </c>
      <c r="F7" s="116"/>
      <c r="G7" s="112"/>
      <c r="H7" s="111"/>
      <c r="I7" s="116"/>
      <c r="J7" s="115"/>
      <c r="K7" s="114"/>
      <c r="L7" s="111"/>
      <c r="M7" s="113"/>
      <c r="N7" s="112"/>
      <c r="O7" s="111"/>
      <c r="P7" s="113"/>
      <c r="Q7" s="112"/>
      <c r="R7" s="111"/>
      <c r="S7" s="113" t="s">
        <v>449</v>
      </c>
      <c r="T7" s="112"/>
      <c r="U7" s="111"/>
      <c r="V7" s="113" t="s">
        <v>449</v>
      </c>
      <c r="W7" s="112"/>
      <c r="X7" s="111"/>
      <c r="Y7" s="113" t="s">
        <v>449</v>
      </c>
      <c r="Z7" s="112"/>
      <c r="AA7" s="111"/>
      <c r="AB7" s="113" t="s">
        <v>449</v>
      </c>
      <c r="AC7" s="112"/>
      <c r="AD7" s="111"/>
      <c r="AE7" s="113" t="s">
        <v>449</v>
      </c>
      <c r="AF7" s="112"/>
      <c r="AG7" s="111"/>
      <c r="AH7" s="113" t="s">
        <v>450</v>
      </c>
      <c r="AI7" s="112" t="s">
        <v>450</v>
      </c>
      <c r="AJ7" s="111" t="s">
        <v>450</v>
      </c>
      <c r="AK7" s="131">
        <v>1.4</v>
      </c>
      <c r="AL7" s="130" t="str">
        <f aca="true" t="shared" si="0" ref="AL7:AL13">IF(ISBLANK(AK7),"",IF(AK7&gt;=2.03,"KSM",IF(AK7&gt;=1.9,"I A",IF(AK7&gt;=1.75,"II A",IF(AK7&gt;=1.6,"III A",IF(AK7&gt;=1.47,"I JA",IF(AK7&gt;=1.35,"II JA",IF(AK7&gt;=1.25,"III JA"))))))))</f>
        <v>II JA</v>
      </c>
      <c r="AM7" s="110" t="s">
        <v>61</v>
      </c>
    </row>
    <row r="8" spans="1:39" s="109" customFormat="1" ht="17.25" customHeight="1" thickBot="1">
      <c r="A8" s="453">
        <v>2</v>
      </c>
      <c r="B8" s="119" t="s">
        <v>378</v>
      </c>
      <c r="C8" s="118" t="s">
        <v>379</v>
      </c>
      <c r="D8" s="129" t="s">
        <v>380</v>
      </c>
      <c r="E8" s="117" t="s">
        <v>60</v>
      </c>
      <c r="F8" s="116"/>
      <c r="G8" s="112"/>
      <c r="H8" s="111"/>
      <c r="I8" s="116"/>
      <c r="J8" s="115"/>
      <c r="K8" s="114"/>
      <c r="L8" s="111"/>
      <c r="M8" s="113"/>
      <c r="N8" s="112"/>
      <c r="O8" s="111"/>
      <c r="P8" s="113"/>
      <c r="Q8" s="112"/>
      <c r="R8" s="111"/>
      <c r="S8" s="113" t="s">
        <v>449</v>
      </c>
      <c r="T8" s="112"/>
      <c r="U8" s="111"/>
      <c r="V8" s="113" t="s">
        <v>449</v>
      </c>
      <c r="W8" s="112"/>
      <c r="X8" s="111"/>
      <c r="Y8" s="113" t="s">
        <v>450</v>
      </c>
      <c r="Z8" s="112" t="s">
        <v>449</v>
      </c>
      <c r="AA8" s="111"/>
      <c r="AB8" s="113" t="s">
        <v>449</v>
      </c>
      <c r="AC8" s="112"/>
      <c r="AD8" s="111"/>
      <c r="AE8" s="113" t="s">
        <v>450</v>
      </c>
      <c r="AF8" s="112" t="s">
        <v>449</v>
      </c>
      <c r="AG8" s="111"/>
      <c r="AH8" s="113" t="s">
        <v>450</v>
      </c>
      <c r="AI8" s="112" t="s">
        <v>450</v>
      </c>
      <c r="AJ8" s="111" t="s">
        <v>450</v>
      </c>
      <c r="AK8" s="131">
        <v>1.4</v>
      </c>
      <c r="AL8" s="130" t="str">
        <f t="shared" si="0"/>
        <v>II JA</v>
      </c>
      <c r="AM8" s="110" t="s">
        <v>147</v>
      </c>
    </row>
    <row r="9" spans="1:39" s="109" customFormat="1" ht="17.25" customHeight="1" thickBot="1">
      <c r="A9" s="453">
        <v>3</v>
      </c>
      <c r="B9" s="119" t="s">
        <v>95</v>
      </c>
      <c r="C9" s="118" t="s">
        <v>381</v>
      </c>
      <c r="D9" s="129">
        <v>37229</v>
      </c>
      <c r="E9" s="117" t="s">
        <v>92</v>
      </c>
      <c r="F9" s="116"/>
      <c r="G9" s="112"/>
      <c r="H9" s="111"/>
      <c r="I9" s="116"/>
      <c r="J9" s="115"/>
      <c r="K9" s="114"/>
      <c r="L9" s="111"/>
      <c r="M9" s="113"/>
      <c r="N9" s="112"/>
      <c r="O9" s="111"/>
      <c r="P9" s="113"/>
      <c r="Q9" s="112"/>
      <c r="R9" s="111"/>
      <c r="S9" s="113" t="s">
        <v>449</v>
      </c>
      <c r="T9" s="112"/>
      <c r="U9" s="111"/>
      <c r="V9" s="113" t="s">
        <v>449</v>
      </c>
      <c r="W9" s="112"/>
      <c r="X9" s="111"/>
      <c r="Y9" s="113" t="s">
        <v>449</v>
      </c>
      <c r="Z9" s="112"/>
      <c r="AA9" s="111"/>
      <c r="AB9" s="113" t="s">
        <v>449</v>
      </c>
      <c r="AC9" s="112"/>
      <c r="AD9" s="111"/>
      <c r="AE9" s="113" t="s">
        <v>450</v>
      </c>
      <c r="AF9" s="112" t="s">
        <v>450</v>
      </c>
      <c r="AG9" s="111" t="s">
        <v>450</v>
      </c>
      <c r="AH9" s="113"/>
      <c r="AI9" s="112"/>
      <c r="AJ9" s="111"/>
      <c r="AK9" s="131">
        <v>1.35</v>
      </c>
      <c r="AL9" s="130" t="str">
        <f>IF(ISBLANK(AK9),"",IF(AK9&gt;=2.03,"KSM",IF(AK9&gt;=1.9,"I A",IF(AK9&gt;=1.75,"II A",IF(AK9&gt;=1.6,"III A",IF(AK9&gt;=1.47,"I JA",IF(AK9&gt;=1.35,"II JA",IF(AK9&gt;=1.25,"III JA"))))))))</f>
        <v>II JA</v>
      </c>
      <c r="AM9" s="110" t="s">
        <v>93</v>
      </c>
    </row>
    <row r="10" spans="1:39" s="109" customFormat="1" ht="17.25" customHeight="1" thickBot="1">
      <c r="A10" s="453">
        <v>4</v>
      </c>
      <c r="B10" s="119" t="s">
        <v>370</v>
      </c>
      <c r="C10" s="118" t="s">
        <v>388</v>
      </c>
      <c r="D10" s="129">
        <v>36942</v>
      </c>
      <c r="E10" s="117" t="s">
        <v>92</v>
      </c>
      <c r="F10" s="116" t="s">
        <v>449</v>
      </c>
      <c r="G10" s="112"/>
      <c r="H10" s="111"/>
      <c r="I10" s="116" t="s">
        <v>449</v>
      </c>
      <c r="J10" s="115"/>
      <c r="K10" s="114"/>
      <c r="L10" s="111"/>
      <c r="M10" s="113" t="s">
        <v>449</v>
      </c>
      <c r="N10" s="112"/>
      <c r="O10" s="111"/>
      <c r="P10" s="113" t="s">
        <v>449</v>
      </c>
      <c r="Q10" s="112"/>
      <c r="R10" s="111"/>
      <c r="S10" s="113" t="s">
        <v>449</v>
      </c>
      <c r="T10" s="112"/>
      <c r="U10" s="111"/>
      <c r="V10" s="113" t="s">
        <v>449</v>
      </c>
      <c r="W10" s="112"/>
      <c r="X10" s="111"/>
      <c r="Y10" s="113" t="s">
        <v>450</v>
      </c>
      <c r="Z10" s="112" t="s">
        <v>450</v>
      </c>
      <c r="AA10" s="111" t="s">
        <v>449</v>
      </c>
      <c r="AB10" s="113" t="s">
        <v>450</v>
      </c>
      <c r="AC10" s="112" t="s">
        <v>450</v>
      </c>
      <c r="AD10" s="111" t="s">
        <v>449</v>
      </c>
      <c r="AE10" s="113" t="s">
        <v>450</v>
      </c>
      <c r="AF10" s="112" t="s">
        <v>450</v>
      </c>
      <c r="AG10" s="111" t="s">
        <v>450</v>
      </c>
      <c r="AH10" s="113"/>
      <c r="AI10" s="112"/>
      <c r="AJ10" s="111"/>
      <c r="AK10" s="131">
        <v>1.35</v>
      </c>
      <c r="AL10" s="130" t="str">
        <f t="shared" si="0"/>
        <v>II JA</v>
      </c>
      <c r="AM10" s="110" t="s">
        <v>93</v>
      </c>
    </row>
    <row r="11" spans="1:39" s="109" customFormat="1" ht="17.25" customHeight="1" thickBot="1">
      <c r="A11" s="453">
        <v>5</v>
      </c>
      <c r="B11" s="119" t="s">
        <v>69</v>
      </c>
      <c r="C11" s="118" t="s">
        <v>383</v>
      </c>
      <c r="D11" s="129">
        <v>36992</v>
      </c>
      <c r="E11" s="117" t="s">
        <v>92</v>
      </c>
      <c r="F11" s="116"/>
      <c r="G11" s="112"/>
      <c r="H11" s="111"/>
      <c r="I11" s="116"/>
      <c r="J11" s="115"/>
      <c r="K11" s="114"/>
      <c r="L11" s="111"/>
      <c r="M11" s="113"/>
      <c r="N11" s="112"/>
      <c r="O11" s="111"/>
      <c r="P11" s="113" t="s">
        <v>449</v>
      </c>
      <c r="Q11" s="112"/>
      <c r="R11" s="111"/>
      <c r="S11" s="113" t="s">
        <v>449</v>
      </c>
      <c r="T11" s="112"/>
      <c r="U11" s="111"/>
      <c r="V11" s="113" t="s">
        <v>450</v>
      </c>
      <c r="W11" s="112" t="s">
        <v>449</v>
      </c>
      <c r="X11" s="111"/>
      <c r="Y11" s="113" t="s">
        <v>449</v>
      </c>
      <c r="Z11" s="112"/>
      <c r="AA11" s="111"/>
      <c r="AB11" s="113" t="s">
        <v>450</v>
      </c>
      <c r="AC11" s="112" t="s">
        <v>450</v>
      </c>
      <c r="AD11" s="111" t="s">
        <v>450</v>
      </c>
      <c r="AE11" s="113"/>
      <c r="AF11" s="112"/>
      <c r="AG11" s="111"/>
      <c r="AH11" s="113"/>
      <c r="AI11" s="112"/>
      <c r="AJ11" s="111"/>
      <c r="AK11" s="131">
        <v>1.3</v>
      </c>
      <c r="AL11" s="130" t="str">
        <f t="shared" si="0"/>
        <v>III JA</v>
      </c>
      <c r="AM11" s="110" t="s">
        <v>93</v>
      </c>
    </row>
    <row r="12" spans="1:39" s="109" customFormat="1" ht="17.25" customHeight="1" thickBot="1">
      <c r="A12" s="453">
        <v>6</v>
      </c>
      <c r="B12" s="119" t="s">
        <v>57</v>
      </c>
      <c r="C12" s="118" t="s">
        <v>58</v>
      </c>
      <c r="D12" s="129" t="s">
        <v>59</v>
      </c>
      <c r="E12" s="117" t="s">
        <v>60</v>
      </c>
      <c r="F12" s="116"/>
      <c r="G12" s="112"/>
      <c r="H12" s="111"/>
      <c r="I12" s="116"/>
      <c r="J12" s="115"/>
      <c r="K12" s="114"/>
      <c r="L12" s="111"/>
      <c r="M12" s="113"/>
      <c r="N12" s="112"/>
      <c r="O12" s="111"/>
      <c r="P12" s="113" t="s">
        <v>449</v>
      </c>
      <c r="Q12" s="112"/>
      <c r="R12" s="111"/>
      <c r="S12" s="113" t="s">
        <v>449</v>
      </c>
      <c r="T12" s="112"/>
      <c r="U12" s="111"/>
      <c r="V12" s="113" t="s">
        <v>450</v>
      </c>
      <c r="W12" s="112" t="s">
        <v>450</v>
      </c>
      <c r="X12" s="111" t="s">
        <v>449</v>
      </c>
      <c r="Y12" s="113" t="s">
        <v>450</v>
      </c>
      <c r="Z12" s="112" t="s">
        <v>449</v>
      </c>
      <c r="AA12" s="111"/>
      <c r="AB12" s="113" t="s">
        <v>450</v>
      </c>
      <c r="AC12" s="112" t="s">
        <v>450</v>
      </c>
      <c r="AD12" s="111" t="s">
        <v>450</v>
      </c>
      <c r="AE12" s="113"/>
      <c r="AF12" s="112"/>
      <c r="AG12" s="111"/>
      <c r="AH12" s="113"/>
      <c r="AI12" s="112"/>
      <c r="AJ12" s="111"/>
      <c r="AK12" s="131">
        <v>1.3</v>
      </c>
      <c r="AL12" s="130" t="str">
        <f t="shared" si="0"/>
        <v>III JA</v>
      </c>
      <c r="AM12" s="110" t="s">
        <v>61</v>
      </c>
    </row>
    <row r="13" spans="1:39" s="109" customFormat="1" ht="17.25" customHeight="1" thickBot="1">
      <c r="A13" s="453">
        <v>7</v>
      </c>
      <c r="B13" s="119" t="s">
        <v>342</v>
      </c>
      <c r="C13" s="118" t="s">
        <v>343</v>
      </c>
      <c r="D13" s="129" t="s">
        <v>344</v>
      </c>
      <c r="E13" s="117" t="s">
        <v>60</v>
      </c>
      <c r="F13" s="116"/>
      <c r="G13" s="112"/>
      <c r="H13" s="111"/>
      <c r="I13" s="116"/>
      <c r="J13" s="115"/>
      <c r="K13" s="114"/>
      <c r="L13" s="111"/>
      <c r="M13" s="113"/>
      <c r="N13" s="112"/>
      <c r="O13" s="111"/>
      <c r="P13" s="113" t="s">
        <v>449</v>
      </c>
      <c r="Q13" s="112"/>
      <c r="R13" s="111"/>
      <c r="S13" s="113" t="s">
        <v>449</v>
      </c>
      <c r="T13" s="112"/>
      <c r="U13" s="111"/>
      <c r="V13" s="113" t="s">
        <v>449</v>
      </c>
      <c r="W13" s="112"/>
      <c r="X13" s="111"/>
      <c r="Y13" s="113" t="s">
        <v>450</v>
      </c>
      <c r="Z13" s="112" t="s">
        <v>450</v>
      </c>
      <c r="AA13" s="111" t="s">
        <v>450</v>
      </c>
      <c r="AB13" s="113"/>
      <c r="AC13" s="112"/>
      <c r="AD13" s="111"/>
      <c r="AE13" s="113"/>
      <c r="AF13" s="112"/>
      <c r="AG13" s="111"/>
      <c r="AH13" s="113"/>
      <c r="AI13" s="112"/>
      <c r="AJ13" s="111"/>
      <c r="AK13" s="131">
        <v>1.25</v>
      </c>
      <c r="AL13" s="130" t="str">
        <f t="shared" si="0"/>
        <v>III JA</v>
      </c>
      <c r="AM13" s="110" t="s">
        <v>207</v>
      </c>
    </row>
    <row r="14" spans="1:39" s="109" customFormat="1" ht="17.25" customHeight="1" thickBot="1">
      <c r="A14" s="453">
        <v>8</v>
      </c>
      <c r="B14" s="119" t="s">
        <v>292</v>
      </c>
      <c r="C14" s="118" t="s">
        <v>293</v>
      </c>
      <c r="D14" s="129" t="s">
        <v>294</v>
      </c>
      <c r="E14" s="117" t="s">
        <v>49</v>
      </c>
      <c r="F14" s="116"/>
      <c r="G14" s="112"/>
      <c r="H14" s="111"/>
      <c r="I14" s="116"/>
      <c r="J14" s="115"/>
      <c r="K14" s="114"/>
      <c r="L14" s="111"/>
      <c r="M14" s="113" t="s">
        <v>449</v>
      </c>
      <c r="N14" s="112"/>
      <c r="O14" s="111"/>
      <c r="P14" s="113" t="s">
        <v>450</v>
      </c>
      <c r="Q14" s="112" t="s">
        <v>449</v>
      </c>
      <c r="R14" s="111"/>
      <c r="S14" s="113" t="s">
        <v>449</v>
      </c>
      <c r="T14" s="112"/>
      <c r="U14" s="111"/>
      <c r="V14" s="113" t="s">
        <v>450</v>
      </c>
      <c r="W14" s="112" t="s">
        <v>450</v>
      </c>
      <c r="X14" s="111" t="s">
        <v>450</v>
      </c>
      <c r="Y14" s="113"/>
      <c r="Z14" s="112"/>
      <c r="AA14" s="111"/>
      <c r="AB14" s="113"/>
      <c r="AC14" s="112"/>
      <c r="AD14" s="111"/>
      <c r="AE14" s="113"/>
      <c r="AF14" s="112"/>
      <c r="AG14" s="111"/>
      <c r="AH14" s="113"/>
      <c r="AI14" s="112"/>
      <c r="AJ14" s="111"/>
      <c r="AK14" s="131">
        <v>1.2</v>
      </c>
      <c r="AL14" s="130"/>
      <c r="AM14" s="110" t="s">
        <v>295</v>
      </c>
    </row>
    <row r="15" spans="1:39" s="109" customFormat="1" ht="17.25" customHeight="1" thickBot="1">
      <c r="A15" s="453">
        <v>9</v>
      </c>
      <c r="B15" s="119" t="s">
        <v>90</v>
      </c>
      <c r="C15" s="118" t="s">
        <v>91</v>
      </c>
      <c r="D15" s="129">
        <v>37427</v>
      </c>
      <c r="E15" s="117" t="s">
        <v>92</v>
      </c>
      <c r="F15" s="116" t="s">
        <v>450</v>
      </c>
      <c r="G15" s="112" t="s">
        <v>449</v>
      </c>
      <c r="H15" s="111"/>
      <c r="I15" s="116" t="s">
        <v>450</v>
      </c>
      <c r="J15" s="115" t="s">
        <v>450</v>
      </c>
      <c r="K15" s="114"/>
      <c r="L15" s="111" t="s">
        <v>450</v>
      </c>
      <c r="M15" s="113"/>
      <c r="N15" s="112"/>
      <c r="O15" s="111"/>
      <c r="P15" s="113"/>
      <c r="Q15" s="112"/>
      <c r="R15" s="111"/>
      <c r="S15" s="113"/>
      <c r="T15" s="112"/>
      <c r="U15" s="111"/>
      <c r="V15" s="113"/>
      <c r="W15" s="112"/>
      <c r="X15" s="111"/>
      <c r="Y15" s="113"/>
      <c r="Z15" s="112"/>
      <c r="AA15" s="111"/>
      <c r="AB15" s="113"/>
      <c r="AC15" s="112"/>
      <c r="AD15" s="111"/>
      <c r="AE15" s="113"/>
      <c r="AF15" s="112"/>
      <c r="AG15" s="111"/>
      <c r="AH15" s="113"/>
      <c r="AI15" s="112"/>
      <c r="AJ15" s="111"/>
      <c r="AK15" s="131">
        <v>1</v>
      </c>
      <c r="AL15" s="130"/>
      <c r="AM15" s="110" t="s">
        <v>93</v>
      </c>
    </row>
    <row r="16" spans="1:39" s="109" customFormat="1" ht="17.25" customHeight="1" thickBot="1">
      <c r="A16" s="130">
        <v>9</v>
      </c>
      <c r="B16" s="119" t="s">
        <v>94</v>
      </c>
      <c r="C16" s="118" t="s">
        <v>339</v>
      </c>
      <c r="D16" s="129">
        <v>36944</v>
      </c>
      <c r="E16" s="117" t="s">
        <v>92</v>
      </c>
      <c r="F16" s="116" t="s">
        <v>450</v>
      </c>
      <c r="G16" s="112" t="s">
        <v>449</v>
      </c>
      <c r="H16" s="111"/>
      <c r="I16" s="116" t="s">
        <v>450</v>
      </c>
      <c r="J16" s="115" t="s">
        <v>450</v>
      </c>
      <c r="K16" s="114"/>
      <c r="L16" s="111" t="s">
        <v>450</v>
      </c>
      <c r="M16" s="113"/>
      <c r="N16" s="112"/>
      <c r="O16" s="111"/>
      <c r="P16" s="113"/>
      <c r="Q16" s="112"/>
      <c r="R16" s="111"/>
      <c r="S16" s="113"/>
      <c r="T16" s="112"/>
      <c r="U16" s="111"/>
      <c r="V16" s="113"/>
      <c r="W16" s="112"/>
      <c r="X16" s="111"/>
      <c r="Y16" s="113"/>
      <c r="Z16" s="112"/>
      <c r="AA16" s="111"/>
      <c r="AB16" s="113"/>
      <c r="AC16" s="112"/>
      <c r="AD16" s="111"/>
      <c r="AE16" s="113"/>
      <c r="AF16" s="112"/>
      <c r="AG16" s="111"/>
      <c r="AH16" s="113"/>
      <c r="AI16" s="112"/>
      <c r="AJ16" s="111"/>
      <c r="AK16" s="131">
        <v>1</v>
      </c>
      <c r="AL16" s="130"/>
      <c r="AM16" s="110" t="s">
        <v>93</v>
      </c>
    </row>
    <row r="17" spans="1:39" s="109" customFormat="1" ht="17.25" customHeight="1" thickBot="1">
      <c r="A17" s="130" t="s">
        <v>85</v>
      </c>
      <c r="B17" s="119" t="s">
        <v>116</v>
      </c>
      <c r="C17" s="118" t="s">
        <v>386</v>
      </c>
      <c r="D17" s="129">
        <v>37151</v>
      </c>
      <c r="E17" s="117" t="s">
        <v>83</v>
      </c>
      <c r="F17" s="116"/>
      <c r="G17" s="112"/>
      <c r="H17" s="111"/>
      <c r="I17" s="116"/>
      <c r="J17" s="115"/>
      <c r="K17" s="114"/>
      <c r="L17" s="111"/>
      <c r="M17" s="113" t="s">
        <v>449</v>
      </c>
      <c r="N17" s="112"/>
      <c r="O17" s="111"/>
      <c r="P17" s="113" t="s">
        <v>450</v>
      </c>
      <c r="Q17" s="112" t="s">
        <v>449</v>
      </c>
      <c r="R17" s="111"/>
      <c r="S17" s="113" t="s">
        <v>449</v>
      </c>
      <c r="T17" s="112"/>
      <c r="U17" s="111"/>
      <c r="V17" s="113" t="s">
        <v>450</v>
      </c>
      <c r="W17" s="112" t="s">
        <v>449</v>
      </c>
      <c r="X17" s="111"/>
      <c r="Y17" s="113" t="s">
        <v>450</v>
      </c>
      <c r="Z17" s="112" t="s">
        <v>450</v>
      </c>
      <c r="AA17" s="111" t="s">
        <v>450</v>
      </c>
      <c r="AB17" s="113"/>
      <c r="AC17" s="112"/>
      <c r="AD17" s="111"/>
      <c r="AE17" s="113"/>
      <c r="AF17" s="112"/>
      <c r="AG17" s="111"/>
      <c r="AH17" s="113"/>
      <c r="AI17" s="112"/>
      <c r="AJ17" s="111"/>
      <c r="AK17" s="131">
        <v>1.25</v>
      </c>
      <c r="AL17" s="130" t="str">
        <f>IF(ISBLANK(AK17),"",IF(AK17&gt;=2.03,"KSM",IF(AK17&gt;=1.9,"I A",IF(AK17&gt;=1.75,"II A",IF(AK17&gt;=1.6,"III A",IF(AK17&gt;=1.47,"I JA",IF(AK17&gt;=1.35,"II JA",IF(AK17&gt;=1.25,"III JA"))))))))</f>
        <v>III JA</v>
      </c>
      <c r="AM17" s="110" t="s">
        <v>387</v>
      </c>
    </row>
    <row r="18" spans="1:39" s="109" customFormat="1" ht="17.25" customHeight="1" thickBot="1">
      <c r="A18" s="130" t="s">
        <v>85</v>
      </c>
      <c r="B18" s="119" t="s">
        <v>373</v>
      </c>
      <c r="C18" s="118" t="s">
        <v>384</v>
      </c>
      <c r="D18" s="129">
        <v>37142</v>
      </c>
      <c r="E18" s="117" t="s">
        <v>83</v>
      </c>
      <c r="F18" s="116" t="s">
        <v>449</v>
      </c>
      <c r="G18" s="112"/>
      <c r="H18" s="111"/>
      <c r="I18" s="116" t="s">
        <v>449</v>
      </c>
      <c r="J18" s="115"/>
      <c r="K18" s="114"/>
      <c r="L18" s="111"/>
      <c r="M18" s="113" t="s">
        <v>449</v>
      </c>
      <c r="N18" s="112"/>
      <c r="O18" s="111"/>
      <c r="P18" s="113" t="s">
        <v>450</v>
      </c>
      <c r="Q18" s="112" t="s">
        <v>449</v>
      </c>
      <c r="R18" s="111"/>
      <c r="S18" s="113" t="s">
        <v>450</v>
      </c>
      <c r="T18" s="112" t="s">
        <v>450</v>
      </c>
      <c r="U18" s="111" t="s">
        <v>450</v>
      </c>
      <c r="V18" s="113"/>
      <c r="W18" s="112"/>
      <c r="X18" s="111"/>
      <c r="Y18" s="113"/>
      <c r="Z18" s="112"/>
      <c r="AA18" s="111"/>
      <c r="AB18" s="113"/>
      <c r="AC18" s="112"/>
      <c r="AD18" s="111"/>
      <c r="AE18" s="113"/>
      <c r="AF18" s="112"/>
      <c r="AG18" s="111"/>
      <c r="AH18" s="113"/>
      <c r="AI18" s="112"/>
      <c r="AJ18" s="111"/>
      <c r="AK18" s="131">
        <v>1.15</v>
      </c>
      <c r="AL18" s="130"/>
      <c r="AM18" s="110" t="s">
        <v>385</v>
      </c>
    </row>
    <row r="19" spans="1:39" s="109" customFormat="1" ht="17.25" customHeight="1" thickBot="1">
      <c r="A19" s="130" t="s">
        <v>85</v>
      </c>
      <c r="B19" s="119" t="s">
        <v>95</v>
      </c>
      <c r="C19" s="118" t="s">
        <v>96</v>
      </c>
      <c r="D19" s="129">
        <v>37116</v>
      </c>
      <c r="E19" s="117" t="s">
        <v>83</v>
      </c>
      <c r="F19" s="116" t="s">
        <v>449</v>
      </c>
      <c r="G19" s="112"/>
      <c r="H19" s="111"/>
      <c r="I19" s="116" t="s">
        <v>449</v>
      </c>
      <c r="J19" s="115"/>
      <c r="K19" s="114"/>
      <c r="L19" s="111"/>
      <c r="M19" s="113" t="s">
        <v>450</v>
      </c>
      <c r="N19" s="112" t="s">
        <v>450</v>
      </c>
      <c r="O19" s="111" t="s">
        <v>450</v>
      </c>
      <c r="P19" s="113"/>
      <c r="Q19" s="112"/>
      <c r="R19" s="111"/>
      <c r="S19" s="113"/>
      <c r="T19" s="112"/>
      <c r="U19" s="111"/>
      <c r="V19" s="113"/>
      <c r="W19" s="112"/>
      <c r="X19" s="111"/>
      <c r="Y19" s="113"/>
      <c r="Z19" s="112"/>
      <c r="AA19" s="111"/>
      <c r="AB19" s="113"/>
      <c r="AC19" s="112"/>
      <c r="AD19" s="111"/>
      <c r="AE19" s="113"/>
      <c r="AF19" s="112"/>
      <c r="AG19" s="111"/>
      <c r="AH19" s="113"/>
      <c r="AI19" s="112"/>
      <c r="AJ19" s="111"/>
      <c r="AK19" s="131">
        <v>1.05</v>
      </c>
      <c r="AL19" s="130"/>
      <c r="AM19" s="110" t="s">
        <v>84</v>
      </c>
    </row>
    <row r="20" spans="1:39" s="109" customFormat="1" ht="17.25" customHeight="1">
      <c r="A20" s="130" t="s">
        <v>85</v>
      </c>
      <c r="B20" s="119" t="s">
        <v>114</v>
      </c>
      <c r="C20" s="118" t="s">
        <v>115</v>
      </c>
      <c r="D20" s="129">
        <v>36959</v>
      </c>
      <c r="E20" s="117" t="s">
        <v>83</v>
      </c>
      <c r="F20" s="116" t="s">
        <v>450</v>
      </c>
      <c r="G20" s="112" t="s">
        <v>450</v>
      </c>
      <c r="H20" s="111" t="s">
        <v>450</v>
      </c>
      <c r="I20" s="116"/>
      <c r="J20" s="115"/>
      <c r="K20" s="114"/>
      <c r="L20" s="111"/>
      <c r="M20" s="113"/>
      <c r="N20" s="112"/>
      <c r="O20" s="111"/>
      <c r="P20" s="113"/>
      <c r="Q20" s="112"/>
      <c r="R20" s="111"/>
      <c r="S20" s="113"/>
      <c r="T20" s="112"/>
      <c r="U20" s="111"/>
      <c r="V20" s="113"/>
      <c r="W20" s="112"/>
      <c r="X20" s="111"/>
      <c r="Y20" s="113"/>
      <c r="Z20" s="112"/>
      <c r="AA20" s="111"/>
      <c r="AB20" s="113"/>
      <c r="AC20" s="112"/>
      <c r="AD20" s="111"/>
      <c r="AE20" s="113"/>
      <c r="AF20" s="112"/>
      <c r="AG20" s="111"/>
      <c r="AH20" s="113"/>
      <c r="AI20" s="112"/>
      <c r="AJ20" s="111"/>
      <c r="AK20" s="131" t="s">
        <v>449</v>
      </c>
      <c r="AL20" s="130"/>
      <c r="AM20" s="110" t="s">
        <v>84</v>
      </c>
    </row>
  </sheetData>
  <sheetProtection/>
  <mergeCells count="20">
    <mergeCell ref="A2:H2"/>
    <mergeCell ref="AF3:AG3"/>
    <mergeCell ref="B5:B6"/>
    <mergeCell ref="C5:C6"/>
    <mergeCell ref="S5:U6"/>
    <mergeCell ref="D5:D6"/>
    <mergeCell ref="E5:E6"/>
    <mergeCell ref="F5:H6"/>
    <mergeCell ref="AI3:AJ3"/>
    <mergeCell ref="AH5:AJ6"/>
    <mergeCell ref="I5:L6"/>
    <mergeCell ref="AE5:AG6"/>
    <mergeCell ref="M5:O6"/>
    <mergeCell ref="P5:R6"/>
    <mergeCell ref="AM5:AM6"/>
    <mergeCell ref="V5:X6"/>
    <mergeCell ref="AK5:AK6"/>
    <mergeCell ref="Y5:AA6"/>
    <mergeCell ref="AB5:AD6"/>
    <mergeCell ref="AL5:AL6"/>
  </mergeCells>
  <printOptions horizontalCentered="1"/>
  <pageMargins left="0" right="0" top="0.2755905511811024" bottom="0.984251968503937" header="0.1574803149606299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2">
      <selection activeCell="C17" sqref="C17"/>
    </sheetView>
  </sheetViews>
  <sheetFormatPr defaultColWidth="10.421875" defaultRowHeight="12.75"/>
  <cols>
    <col min="1" max="1" width="6.140625" style="56" customWidth="1"/>
    <col min="2" max="2" width="9.8515625" style="170" customWidth="1"/>
    <col min="3" max="3" width="13.28125" style="170" customWidth="1"/>
    <col min="4" max="4" width="9.8515625" style="171" customWidth="1"/>
    <col min="5" max="5" width="13.00390625" style="170" customWidth="1"/>
    <col min="6" max="6" width="6.140625" style="170" customWidth="1"/>
    <col min="7" max="11" width="6.421875" style="170" customWidth="1"/>
    <col min="12" max="12" width="9.28125" style="170" customWidth="1"/>
    <col min="13" max="13" width="6.7109375" style="170" customWidth="1"/>
    <col min="14" max="14" width="19.00390625" style="170" customWidth="1"/>
    <col min="15" max="15" width="5.8515625" style="170" customWidth="1"/>
    <col min="16" max="17" width="10.421875" style="170" customWidth="1"/>
    <col min="18" max="18" width="4.57421875" style="170" customWidth="1"/>
    <col min="19" max="19" width="10.421875" style="170" customWidth="1"/>
    <col min="20" max="20" width="4.7109375" style="170" customWidth="1"/>
    <col min="21" max="16384" width="10.421875" style="170" customWidth="1"/>
  </cols>
  <sheetData>
    <row r="1" spans="1:14" s="190" customFormat="1" ht="20.25">
      <c r="A1" s="402" t="s">
        <v>43</v>
      </c>
      <c r="B1" s="402"/>
      <c r="C1" s="402"/>
      <c r="D1" s="402"/>
      <c r="E1" s="402"/>
      <c r="F1" s="402"/>
      <c r="G1" s="402"/>
      <c r="H1" s="402"/>
      <c r="I1" s="402"/>
      <c r="N1" s="105" t="s">
        <v>44</v>
      </c>
    </row>
    <row r="2" spans="1:14" s="190" customFormat="1" ht="13.5" customHeight="1">
      <c r="A2" s="525"/>
      <c r="B2" s="525"/>
      <c r="C2" s="525"/>
      <c r="D2" s="525"/>
      <c r="E2" s="525"/>
      <c r="F2" s="525"/>
      <c r="G2" s="525"/>
      <c r="H2" s="525"/>
      <c r="N2" s="361" t="s">
        <v>11</v>
      </c>
    </row>
    <row r="3" spans="1:14" s="172" customFormat="1" ht="16.5" thickBot="1">
      <c r="A3" s="58"/>
      <c r="B3" s="85" t="s">
        <v>24</v>
      </c>
      <c r="D3" s="184"/>
      <c r="E3" s="189"/>
      <c r="F3" s="186"/>
      <c r="G3" s="186"/>
      <c r="H3" s="188"/>
      <c r="I3" s="187"/>
      <c r="J3" s="187"/>
      <c r="K3" s="186"/>
      <c r="L3" s="58"/>
      <c r="M3" s="58"/>
      <c r="N3" s="185"/>
    </row>
    <row r="4" spans="1:14" s="172" customFormat="1" ht="13.5" thickBot="1">
      <c r="A4" s="58"/>
      <c r="D4" s="184"/>
      <c r="F4" s="523" t="s">
        <v>10</v>
      </c>
      <c r="G4" s="524"/>
      <c r="H4" s="524"/>
      <c r="I4" s="524"/>
      <c r="J4" s="524"/>
      <c r="K4" s="183"/>
      <c r="L4" s="58"/>
      <c r="M4" s="58"/>
      <c r="N4" s="182"/>
    </row>
    <row r="5" spans="1:14" s="172" customFormat="1" ht="16.5" customHeight="1" thickBot="1">
      <c r="A5" s="47" t="s">
        <v>432</v>
      </c>
      <c r="B5" s="80" t="s">
        <v>9</v>
      </c>
      <c r="C5" s="79" t="s">
        <v>8</v>
      </c>
      <c r="D5" s="181" t="s">
        <v>7</v>
      </c>
      <c r="E5" s="78" t="s">
        <v>6</v>
      </c>
      <c r="F5" s="77">
        <v>1</v>
      </c>
      <c r="G5" s="76">
        <v>2</v>
      </c>
      <c r="H5" s="76">
        <v>3</v>
      </c>
      <c r="I5" s="76">
        <v>4</v>
      </c>
      <c r="J5" s="76">
        <v>5</v>
      </c>
      <c r="K5" s="180" t="s">
        <v>5</v>
      </c>
      <c r="L5" s="73" t="s">
        <v>4</v>
      </c>
      <c r="M5" s="78" t="s">
        <v>3</v>
      </c>
      <c r="N5" s="71" t="s">
        <v>2</v>
      </c>
    </row>
    <row r="6" spans="1:14" s="172" customFormat="1" ht="15.75" customHeight="1">
      <c r="A6" s="455">
        <v>1</v>
      </c>
      <c r="B6" s="179" t="s">
        <v>148</v>
      </c>
      <c r="C6" s="65" t="s">
        <v>149</v>
      </c>
      <c r="D6" s="178" t="s">
        <v>150</v>
      </c>
      <c r="E6" s="177" t="s">
        <v>49</v>
      </c>
      <c r="F6" s="176">
        <v>3.97</v>
      </c>
      <c r="G6" s="175">
        <v>4.09</v>
      </c>
      <c r="H6" s="175">
        <v>3.99</v>
      </c>
      <c r="I6" s="175">
        <v>4.27</v>
      </c>
      <c r="J6" s="175">
        <v>4.12</v>
      </c>
      <c r="K6" s="174">
        <v>4.35</v>
      </c>
      <c r="L6" s="67">
        <f aca="true" t="shared" si="0" ref="L6:L25">MAX(F6:K6)</f>
        <v>4.35</v>
      </c>
      <c r="M6" s="191" t="str">
        <f aca="true" t="shared" si="1" ref="M6:M16">IF(ISBLANK(L6),"",IF(L6&gt;=6,"KSM",IF(L6&gt;=5.6,"I A",IF(L6&gt;=5.15,"II A",IF(L6&gt;=4.6,"III A",IF(L6&gt;=4.2,"I JA",IF(L6&gt;=3.85,"II JA",IF(L6&gt;=3.6,"III JA"))))))))</f>
        <v>I JA</v>
      </c>
      <c r="N6" s="173" t="s">
        <v>50</v>
      </c>
    </row>
    <row r="7" spans="1:14" s="172" customFormat="1" ht="15.75" customHeight="1">
      <c r="A7" s="455">
        <v>2</v>
      </c>
      <c r="B7" s="179" t="s">
        <v>264</v>
      </c>
      <c r="C7" s="65" t="s">
        <v>265</v>
      </c>
      <c r="D7" s="178">
        <v>37034</v>
      </c>
      <c r="E7" s="177" t="s">
        <v>88</v>
      </c>
      <c r="F7" s="176">
        <v>4.1</v>
      </c>
      <c r="G7" s="175">
        <v>3.86</v>
      </c>
      <c r="H7" s="175">
        <v>4.25</v>
      </c>
      <c r="I7" s="175">
        <v>3.93</v>
      </c>
      <c r="J7" s="175">
        <v>4.07</v>
      </c>
      <c r="K7" s="174">
        <v>3.95</v>
      </c>
      <c r="L7" s="67">
        <f t="shared" si="0"/>
        <v>4.25</v>
      </c>
      <c r="M7" s="191" t="str">
        <f t="shared" si="1"/>
        <v>I JA</v>
      </c>
      <c r="N7" s="173" t="s">
        <v>118</v>
      </c>
    </row>
    <row r="8" spans="1:14" s="172" customFormat="1" ht="15.75" customHeight="1">
      <c r="A8" s="455">
        <v>3</v>
      </c>
      <c r="B8" s="179" t="s">
        <v>253</v>
      </c>
      <c r="C8" s="65" t="s">
        <v>254</v>
      </c>
      <c r="D8" s="178" t="s">
        <v>244</v>
      </c>
      <c r="E8" s="177" t="s">
        <v>54</v>
      </c>
      <c r="F8" s="176">
        <v>3.85</v>
      </c>
      <c r="G8" s="175">
        <v>4.03</v>
      </c>
      <c r="H8" s="175">
        <v>3.86</v>
      </c>
      <c r="I8" s="175">
        <v>4.25</v>
      </c>
      <c r="J8" s="175" t="s">
        <v>450</v>
      </c>
      <c r="K8" s="174" t="s">
        <v>450</v>
      </c>
      <c r="L8" s="67">
        <f t="shared" si="0"/>
        <v>4.25</v>
      </c>
      <c r="M8" s="191" t="str">
        <f t="shared" si="1"/>
        <v>I JA</v>
      </c>
      <c r="N8" s="173" t="s">
        <v>55</v>
      </c>
    </row>
    <row r="9" spans="1:14" s="172" customFormat="1" ht="15.75" customHeight="1">
      <c r="A9" s="455">
        <v>4</v>
      </c>
      <c r="B9" s="179" t="s">
        <v>196</v>
      </c>
      <c r="C9" s="65" t="s">
        <v>197</v>
      </c>
      <c r="D9" s="178">
        <v>37070</v>
      </c>
      <c r="E9" s="177" t="s">
        <v>110</v>
      </c>
      <c r="F9" s="176">
        <v>4.04</v>
      </c>
      <c r="G9" s="175">
        <v>4.12</v>
      </c>
      <c r="H9" s="175">
        <v>3.96</v>
      </c>
      <c r="I9" s="175">
        <v>4.08</v>
      </c>
      <c r="J9" s="175">
        <v>4.03</v>
      </c>
      <c r="K9" s="174">
        <v>4.05</v>
      </c>
      <c r="L9" s="67">
        <f t="shared" si="0"/>
        <v>4.12</v>
      </c>
      <c r="M9" s="191" t="str">
        <f t="shared" si="1"/>
        <v>II JA</v>
      </c>
      <c r="N9" s="173" t="s">
        <v>111</v>
      </c>
    </row>
    <row r="10" spans="1:14" s="172" customFormat="1" ht="15.75" customHeight="1">
      <c r="A10" s="455">
        <v>5</v>
      </c>
      <c r="B10" s="179" t="s">
        <v>138</v>
      </c>
      <c r="C10" s="65" t="s">
        <v>139</v>
      </c>
      <c r="D10" s="178" t="s">
        <v>140</v>
      </c>
      <c r="E10" s="177" t="s">
        <v>49</v>
      </c>
      <c r="F10" s="176">
        <v>3.67</v>
      </c>
      <c r="G10" s="175">
        <v>3.94</v>
      </c>
      <c r="H10" s="175" t="s">
        <v>450</v>
      </c>
      <c r="I10" s="175">
        <v>3.75</v>
      </c>
      <c r="J10" s="175">
        <v>4.01</v>
      </c>
      <c r="K10" s="174">
        <v>4.08</v>
      </c>
      <c r="L10" s="67">
        <f t="shared" si="0"/>
        <v>4.08</v>
      </c>
      <c r="M10" s="191" t="str">
        <f t="shared" si="1"/>
        <v>II JA</v>
      </c>
      <c r="N10" s="173" t="s">
        <v>50</v>
      </c>
    </row>
    <row r="11" spans="1:14" s="172" customFormat="1" ht="15.75" customHeight="1">
      <c r="A11" s="455">
        <v>6</v>
      </c>
      <c r="B11" s="179" t="s">
        <v>184</v>
      </c>
      <c r="C11" s="65" t="s">
        <v>199</v>
      </c>
      <c r="D11" s="178">
        <v>36958</v>
      </c>
      <c r="E11" s="177" t="s">
        <v>54</v>
      </c>
      <c r="F11" s="176">
        <v>3.79</v>
      </c>
      <c r="G11" s="175">
        <v>3.73</v>
      </c>
      <c r="H11" s="175">
        <v>3.92</v>
      </c>
      <c r="I11" s="175" t="s">
        <v>450</v>
      </c>
      <c r="J11" s="175">
        <v>3.85</v>
      </c>
      <c r="K11" s="174">
        <v>4</v>
      </c>
      <c r="L11" s="67">
        <f t="shared" si="0"/>
        <v>4</v>
      </c>
      <c r="M11" s="191" t="str">
        <f t="shared" si="1"/>
        <v>II JA</v>
      </c>
      <c r="N11" s="173" t="s">
        <v>173</v>
      </c>
    </row>
    <row r="12" spans="1:14" s="172" customFormat="1" ht="15.75" customHeight="1">
      <c r="A12" s="455">
        <v>7</v>
      </c>
      <c r="B12" s="179" t="s">
        <v>174</v>
      </c>
      <c r="C12" s="65" t="s">
        <v>175</v>
      </c>
      <c r="D12" s="178">
        <v>37816</v>
      </c>
      <c r="E12" s="177" t="s">
        <v>54</v>
      </c>
      <c r="F12" s="176">
        <v>3.83</v>
      </c>
      <c r="G12" s="175">
        <v>3.35</v>
      </c>
      <c r="H12" s="175">
        <v>3.35</v>
      </c>
      <c r="I12" s="175">
        <v>3.97</v>
      </c>
      <c r="J12" s="175">
        <v>3.77</v>
      </c>
      <c r="K12" s="174">
        <v>3.79</v>
      </c>
      <c r="L12" s="67">
        <f t="shared" si="0"/>
        <v>3.97</v>
      </c>
      <c r="M12" s="191" t="str">
        <f t="shared" si="1"/>
        <v>II JA</v>
      </c>
      <c r="N12" s="173" t="s">
        <v>173</v>
      </c>
    </row>
    <row r="13" spans="1:14" s="172" customFormat="1" ht="15.75" customHeight="1">
      <c r="A13" s="455">
        <v>8</v>
      </c>
      <c r="B13" s="179" t="s">
        <v>123</v>
      </c>
      <c r="C13" s="65" t="s">
        <v>124</v>
      </c>
      <c r="D13" s="178" t="s">
        <v>125</v>
      </c>
      <c r="E13" s="177" t="s">
        <v>49</v>
      </c>
      <c r="F13" s="176" t="s">
        <v>450</v>
      </c>
      <c r="G13" s="175">
        <v>3.75</v>
      </c>
      <c r="H13" s="175">
        <v>3.79</v>
      </c>
      <c r="I13" s="175"/>
      <c r="J13" s="175"/>
      <c r="K13" s="174"/>
      <c r="L13" s="67">
        <f t="shared" si="0"/>
        <v>3.79</v>
      </c>
      <c r="M13" s="191" t="str">
        <f t="shared" si="1"/>
        <v>III JA</v>
      </c>
      <c r="N13" s="173" t="s">
        <v>50</v>
      </c>
    </row>
    <row r="14" spans="1:14" s="172" customFormat="1" ht="15.75" customHeight="1">
      <c r="A14" s="455">
        <v>9</v>
      </c>
      <c r="B14" s="179" t="s">
        <v>134</v>
      </c>
      <c r="C14" s="65" t="s">
        <v>251</v>
      </c>
      <c r="D14" s="178" t="s">
        <v>252</v>
      </c>
      <c r="E14" s="177" t="s">
        <v>54</v>
      </c>
      <c r="F14" s="176">
        <v>3.6</v>
      </c>
      <c r="G14" s="175">
        <v>3.72</v>
      </c>
      <c r="H14" s="175">
        <v>3.64</v>
      </c>
      <c r="I14" s="175"/>
      <c r="J14" s="175"/>
      <c r="K14" s="174"/>
      <c r="L14" s="67">
        <f t="shared" si="0"/>
        <v>3.72</v>
      </c>
      <c r="M14" s="191" t="str">
        <f t="shared" si="1"/>
        <v>III JA</v>
      </c>
      <c r="N14" s="173" t="s">
        <v>55</v>
      </c>
    </row>
    <row r="15" spans="1:14" s="172" customFormat="1" ht="15.75" customHeight="1">
      <c r="A15" s="455">
        <v>10</v>
      </c>
      <c r="B15" s="179" t="s">
        <v>126</v>
      </c>
      <c r="C15" s="65" t="s">
        <v>127</v>
      </c>
      <c r="D15" s="178" t="s">
        <v>128</v>
      </c>
      <c r="E15" s="177" t="s">
        <v>49</v>
      </c>
      <c r="F15" s="176">
        <v>3.7</v>
      </c>
      <c r="G15" s="175">
        <v>3.71</v>
      </c>
      <c r="H15" s="175">
        <v>3.63</v>
      </c>
      <c r="I15" s="175"/>
      <c r="J15" s="175"/>
      <c r="K15" s="174"/>
      <c r="L15" s="67">
        <f t="shared" si="0"/>
        <v>3.71</v>
      </c>
      <c r="M15" s="191" t="str">
        <f t="shared" si="1"/>
        <v>III JA</v>
      </c>
      <c r="N15" s="173" t="s">
        <v>50</v>
      </c>
    </row>
    <row r="16" spans="1:14" s="172" customFormat="1" ht="15.75" customHeight="1">
      <c r="A16" s="455">
        <v>11</v>
      </c>
      <c r="B16" s="179" t="s">
        <v>134</v>
      </c>
      <c r="C16" s="65" t="s">
        <v>176</v>
      </c>
      <c r="D16" s="178">
        <v>37758</v>
      </c>
      <c r="E16" s="177" t="s">
        <v>54</v>
      </c>
      <c r="F16" s="176">
        <v>3.69</v>
      </c>
      <c r="G16" s="175">
        <v>3.65</v>
      </c>
      <c r="H16" s="175" t="s">
        <v>450</v>
      </c>
      <c r="I16" s="175"/>
      <c r="J16" s="175"/>
      <c r="K16" s="174"/>
      <c r="L16" s="67">
        <f t="shared" si="0"/>
        <v>3.69</v>
      </c>
      <c r="M16" s="191" t="str">
        <f t="shared" si="1"/>
        <v>III JA</v>
      </c>
      <c r="N16" s="173" t="s">
        <v>173</v>
      </c>
    </row>
    <row r="17" spans="1:14" s="172" customFormat="1" ht="16.5" customHeight="1">
      <c r="A17" s="455">
        <v>12</v>
      </c>
      <c r="B17" s="179" t="s">
        <v>171</v>
      </c>
      <c r="C17" s="65" t="s">
        <v>172</v>
      </c>
      <c r="D17" s="178">
        <v>37875</v>
      </c>
      <c r="E17" s="177" t="s">
        <v>54</v>
      </c>
      <c r="F17" s="176">
        <v>3.3</v>
      </c>
      <c r="G17" s="175">
        <v>3.11</v>
      </c>
      <c r="H17" s="175">
        <v>2.92</v>
      </c>
      <c r="I17" s="175"/>
      <c r="J17" s="175"/>
      <c r="K17" s="174"/>
      <c r="L17" s="67">
        <f t="shared" si="0"/>
        <v>3.3</v>
      </c>
      <c r="M17" s="191"/>
      <c r="N17" s="173" t="s">
        <v>173</v>
      </c>
    </row>
    <row r="18" spans="1:14" s="172" customFormat="1" ht="15.75" customHeight="1">
      <c r="A18" s="191" t="s">
        <v>85</v>
      </c>
      <c r="B18" s="179" t="s">
        <v>423</v>
      </c>
      <c r="C18" s="65" t="s">
        <v>424</v>
      </c>
      <c r="D18" s="178" t="s">
        <v>463</v>
      </c>
      <c r="E18" s="177" t="s">
        <v>83</v>
      </c>
      <c r="F18" s="176">
        <v>4.58</v>
      </c>
      <c r="G18" s="175">
        <v>4.5</v>
      </c>
      <c r="H18" s="175">
        <v>4.61</v>
      </c>
      <c r="I18" s="175"/>
      <c r="J18" s="175"/>
      <c r="K18" s="174"/>
      <c r="L18" s="67">
        <f t="shared" si="0"/>
        <v>4.61</v>
      </c>
      <c r="M18" s="191" t="str">
        <f>IF(ISBLANK(L18),"",IF(L18&gt;=6,"KSM",IF(L18&gt;=5.6,"I A",IF(L18&gt;=5.15,"II A",IF(L18&gt;=4.6,"III A",IF(L18&gt;=4.2,"I JA",IF(L18&gt;=3.85,"II JA",IF(L18&gt;=3.6,"III JA"))))))))</f>
        <v>III A</v>
      </c>
      <c r="N18" s="173" t="s">
        <v>107</v>
      </c>
    </row>
    <row r="19" spans="1:14" s="172" customFormat="1" ht="15.75" customHeight="1">
      <c r="A19" s="191" t="s">
        <v>85</v>
      </c>
      <c r="B19" s="179" t="s">
        <v>425</v>
      </c>
      <c r="C19" s="65" t="s">
        <v>426</v>
      </c>
      <c r="D19" s="178">
        <v>36743</v>
      </c>
      <c r="E19" s="177" t="s">
        <v>83</v>
      </c>
      <c r="F19" s="176">
        <v>4.13</v>
      </c>
      <c r="G19" s="175">
        <v>4.11</v>
      </c>
      <c r="H19" s="175">
        <v>4.18</v>
      </c>
      <c r="I19" s="175"/>
      <c r="J19" s="175"/>
      <c r="K19" s="174"/>
      <c r="L19" s="67">
        <f t="shared" si="0"/>
        <v>4.18</v>
      </c>
      <c r="M19" s="191" t="str">
        <f>IF(ISBLANK(L19),"",IF(L19&gt;=6,"KSM",IF(L19&gt;=5.6,"I A",IF(L19&gt;=5.15,"II A",IF(L19&gt;=4.6,"III A",IF(L19&gt;=4.2,"I JA",IF(L19&gt;=3.85,"II JA",IF(L19&gt;=3.6,"III JA"))))))))</f>
        <v>II JA</v>
      </c>
      <c r="N19" s="173" t="s">
        <v>107</v>
      </c>
    </row>
    <row r="20" spans="1:14" s="172" customFormat="1" ht="15.75" customHeight="1">
      <c r="A20" s="191" t="s">
        <v>85</v>
      </c>
      <c r="B20" s="179" t="s">
        <v>190</v>
      </c>
      <c r="C20" s="65" t="s">
        <v>191</v>
      </c>
      <c r="D20" s="178">
        <v>37192</v>
      </c>
      <c r="E20" s="177" t="s">
        <v>83</v>
      </c>
      <c r="F20" s="176">
        <v>3.98</v>
      </c>
      <c r="G20" s="175">
        <v>3.79</v>
      </c>
      <c r="H20" s="175">
        <v>3.83</v>
      </c>
      <c r="I20" s="175"/>
      <c r="J20" s="175"/>
      <c r="K20" s="174"/>
      <c r="L20" s="67">
        <f t="shared" si="0"/>
        <v>3.98</v>
      </c>
      <c r="M20" s="191" t="str">
        <f>IF(ISBLANK(L20),"",IF(L20&gt;=6,"KSM",IF(L20&gt;=5.6,"I A",IF(L20&gt;=5.15,"II A",IF(L20&gt;=4.6,"III A",IF(L20&gt;=4.2,"I JA",IF(L20&gt;=3.85,"II JA",IF(L20&gt;=3.6,"III JA"))))))))</f>
        <v>II JA</v>
      </c>
      <c r="N20" s="173" t="s">
        <v>192</v>
      </c>
    </row>
    <row r="21" spans="1:14" s="172" customFormat="1" ht="15.75" customHeight="1">
      <c r="A21" s="191" t="s">
        <v>85</v>
      </c>
      <c r="B21" s="179" t="s">
        <v>280</v>
      </c>
      <c r="C21" s="65" t="s">
        <v>281</v>
      </c>
      <c r="D21" s="178">
        <v>36957</v>
      </c>
      <c r="E21" s="177" t="s">
        <v>83</v>
      </c>
      <c r="F21" s="176">
        <v>3.63</v>
      </c>
      <c r="G21" s="175">
        <v>3.63</v>
      </c>
      <c r="H21" s="175">
        <v>3.65</v>
      </c>
      <c r="I21" s="175"/>
      <c r="J21" s="175"/>
      <c r="K21" s="174"/>
      <c r="L21" s="67">
        <f t="shared" si="0"/>
        <v>3.65</v>
      </c>
      <c r="M21" s="191" t="str">
        <f>IF(ISBLANK(L21),"",IF(L21&gt;=6,"KSM",IF(L21&gt;=5.6,"I A",IF(L21&gt;=5.15,"II A",IF(L21&gt;=4.6,"III A",IF(L21&gt;=4.2,"I JA",IF(L21&gt;=3.85,"II JA",IF(L21&gt;=3.6,"III JA"))))))))</f>
        <v>III JA</v>
      </c>
      <c r="N21" s="173" t="s">
        <v>107</v>
      </c>
    </row>
    <row r="22" spans="1:14" s="172" customFormat="1" ht="15.75" customHeight="1">
      <c r="A22" s="191" t="s">
        <v>85</v>
      </c>
      <c r="B22" s="179" t="s">
        <v>279</v>
      </c>
      <c r="C22" s="65" t="s">
        <v>159</v>
      </c>
      <c r="D22" s="178">
        <v>37406</v>
      </c>
      <c r="E22" s="177" t="s">
        <v>83</v>
      </c>
      <c r="F22" s="176">
        <v>3.53</v>
      </c>
      <c r="G22" s="175">
        <v>3.58</v>
      </c>
      <c r="H22" s="175">
        <v>3.5</v>
      </c>
      <c r="I22" s="175"/>
      <c r="J22" s="175"/>
      <c r="K22" s="174"/>
      <c r="L22" s="67">
        <f t="shared" si="0"/>
        <v>3.58</v>
      </c>
      <c r="M22" s="191"/>
      <c r="N22" s="173" t="s">
        <v>107</v>
      </c>
    </row>
    <row r="23" spans="1:14" s="172" customFormat="1" ht="15.75" customHeight="1">
      <c r="A23" s="191" t="s">
        <v>85</v>
      </c>
      <c r="B23" s="179" t="s">
        <v>129</v>
      </c>
      <c r="C23" s="65" t="s">
        <v>189</v>
      </c>
      <c r="D23" s="178">
        <v>37321</v>
      </c>
      <c r="E23" s="177" t="s">
        <v>83</v>
      </c>
      <c r="F23" s="176">
        <v>3.43</v>
      </c>
      <c r="G23" s="175">
        <v>3.25</v>
      </c>
      <c r="H23" s="175">
        <v>3.15</v>
      </c>
      <c r="I23" s="175"/>
      <c r="J23" s="175"/>
      <c r="K23" s="174"/>
      <c r="L23" s="67">
        <f t="shared" si="0"/>
        <v>3.43</v>
      </c>
      <c r="M23" s="191"/>
      <c r="N23" s="173" t="s">
        <v>84</v>
      </c>
    </row>
    <row r="24" spans="1:14" s="172" customFormat="1" ht="15.75" customHeight="1">
      <c r="A24" s="191" t="s">
        <v>85</v>
      </c>
      <c r="B24" s="179" t="s">
        <v>182</v>
      </c>
      <c r="C24" s="65" t="s">
        <v>183</v>
      </c>
      <c r="D24" s="178">
        <v>37390</v>
      </c>
      <c r="E24" s="177" t="s">
        <v>83</v>
      </c>
      <c r="F24" s="176">
        <v>3.24</v>
      </c>
      <c r="G24" s="175">
        <v>3.22</v>
      </c>
      <c r="H24" s="175">
        <v>3.31</v>
      </c>
      <c r="I24" s="175"/>
      <c r="J24" s="175"/>
      <c r="K24" s="174"/>
      <c r="L24" s="67">
        <f t="shared" si="0"/>
        <v>3.31</v>
      </c>
      <c r="M24" s="191"/>
      <c r="N24" s="173" t="s">
        <v>84</v>
      </c>
    </row>
    <row r="25" spans="1:14" s="172" customFormat="1" ht="15.75" customHeight="1">
      <c r="A25" s="191" t="s">
        <v>85</v>
      </c>
      <c r="B25" s="179" t="s">
        <v>184</v>
      </c>
      <c r="C25" s="65" t="s">
        <v>185</v>
      </c>
      <c r="D25" s="178">
        <v>37381</v>
      </c>
      <c r="E25" s="177" t="s">
        <v>83</v>
      </c>
      <c r="F25" s="176">
        <v>3.19</v>
      </c>
      <c r="G25" s="175">
        <v>3.17</v>
      </c>
      <c r="H25" s="175">
        <v>3.23</v>
      </c>
      <c r="I25" s="175"/>
      <c r="J25" s="175"/>
      <c r="K25" s="174"/>
      <c r="L25" s="67">
        <f t="shared" si="0"/>
        <v>3.23</v>
      </c>
      <c r="M25" s="191"/>
      <c r="N25" s="173" t="s">
        <v>84</v>
      </c>
    </row>
  </sheetData>
  <sheetProtection/>
  <mergeCells count="2">
    <mergeCell ref="F4:J4"/>
    <mergeCell ref="A2:H2"/>
  </mergeCells>
  <printOptions/>
  <pageMargins left="0.75" right="0.75" top="0.2" bottom="0.27" header="0.12" footer="0.1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5"/>
  <sheetViews>
    <sheetView showZeros="0" workbookViewId="0" topLeftCell="A1">
      <selection activeCell="I16" sqref="I16"/>
    </sheetView>
  </sheetViews>
  <sheetFormatPr defaultColWidth="10.421875" defaultRowHeight="12.75"/>
  <cols>
    <col min="1" max="1" width="5.7109375" style="56" customWidth="1"/>
    <col min="2" max="2" width="13.57421875" style="56" customWidth="1"/>
    <col min="3" max="3" width="13.00390625" style="56" customWidth="1"/>
    <col min="4" max="4" width="9.28125" style="57" customWidth="1"/>
    <col min="5" max="5" width="12.28125" style="56" customWidth="1"/>
    <col min="6" max="6" width="6.140625" style="56" customWidth="1"/>
    <col min="7" max="10" width="6.421875" style="56" customWidth="1"/>
    <col min="11" max="11" width="10.421875" style="56" hidden="1" customWidth="1"/>
    <col min="12" max="12" width="6.421875" style="56" customWidth="1"/>
    <col min="13" max="13" width="7.00390625" style="56" customWidth="1"/>
    <col min="14" max="14" width="6.421875" style="56" customWidth="1"/>
    <col min="15" max="15" width="20.140625" style="56" customWidth="1"/>
    <col min="16" max="16" width="5.8515625" style="56" hidden="1" customWidth="1"/>
    <col min="17" max="18" width="10.421875" style="56" customWidth="1"/>
    <col min="19" max="19" width="4.57421875" style="56" customWidth="1"/>
    <col min="20" max="20" width="10.421875" style="56" customWidth="1"/>
    <col min="21" max="21" width="4.7109375" style="56" customWidth="1"/>
    <col min="22" max="16384" width="10.421875" style="56" customWidth="1"/>
  </cols>
  <sheetData>
    <row r="1" spans="1:15" s="87" customFormat="1" ht="16.5" customHeight="1">
      <c r="A1" s="406" t="s">
        <v>43</v>
      </c>
      <c r="B1" s="406"/>
      <c r="C1" s="406"/>
      <c r="D1" s="406"/>
      <c r="E1" s="406"/>
      <c r="F1" s="406"/>
      <c r="G1" s="406"/>
      <c r="H1" s="406"/>
      <c r="I1" s="406"/>
      <c r="J1" s="405"/>
      <c r="O1" s="105" t="s">
        <v>44</v>
      </c>
    </row>
    <row r="2" spans="1:15" s="87" customFormat="1" ht="13.5" customHeight="1">
      <c r="A2" s="528"/>
      <c r="B2" s="528"/>
      <c r="C2" s="528"/>
      <c r="D2" s="528"/>
      <c r="E2" s="528"/>
      <c r="F2" s="528"/>
      <c r="G2" s="528"/>
      <c r="H2" s="528"/>
      <c r="O2" s="361" t="s">
        <v>11</v>
      </c>
    </row>
    <row r="3" spans="2:15" s="58" customFormat="1" ht="14.25" customHeight="1" thickBot="1">
      <c r="B3" s="85" t="s">
        <v>23</v>
      </c>
      <c r="D3" s="83"/>
      <c r="E3" s="86"/>
      <c r="F3" s="83"/>
      <c r="G3" s="83"/>
      <c r="H3" s="85"/>
      <c r="K3" s="83"/>
      <c r="L3" s="83"/>
      <c r="O3" s="84"/>
    </row>
    <row r="4" spans="4:15" s="58" customFormat="1" ht="15" customHeight="1" thickBot="1">
      <c r="D4" s="83"/>
      <c r="F4" s="526" t="s">
        <v>10</v>
      </c>
      <c r="G4" s="527"/>
      <c r="H4" s="527"/>
      <c r="I4" s="527"/>
      <c r="J4" s="527"/>
      <c r="K4" s="527"/>
      <c r="L4" s="82"/>
      <c r="O4" s="81"/>
    </row>
    <row r="5" spans="1:15" s="58" customFormat="1" ht="16.5" customHeight="1" thickBot="1">
      <c r="A5" s="47" t="s">
        <v>432</v>
      </c>
      <c r="B5" s="80" t="s">
        <v>9</v>
      </c>
      <c r="C5" s="79" t="s">
        <v>8</v>
      </c>
      <c r="D5" s="78" t="s">
        <v>7</v>
      </c>
      <c r="E5" s="78" t="s">
        <v>6</v>
      </c>
      <c r="F5" s="77">
        <v>1</v>
      </c>
      <c r="G5" s="76">
        <v>2</v>
      </c>
      <c r="H5" s="76">
        <v>3</v>
      </c>
      <c r="I5" s="76">
        <v>4</v>
      </c>
      <c r="J5" s="76">
        <v>5</v>
      </c>
      <c r="K5" s="75">
        <v>6</v>
      </c>
      <c r="L5" s="74" t="s">
        <v>5</v>
      </c>
      <c r="M5" s="73" t="s">
        <v>4</v>
      </c>
      <c r="N5" s="72" t="s">
        <v>3</v>
      </c>
      <c r="O5" s="71" t="s">
        <v>2</v>
      </c>
    </row>
    <row r="6" spans="1:15" s="58" customFormat="1" ht="16.5" customHeight="1">
      <c r="A6" s="130">
        <v>1</v>
      </c>
      <c r="B6" s="66" t="s">
        <v>102</v>
      </c>
      <c r="C6" s="65" t="s">
        <v>103</v>
      </c>
      <c r="D6" s="64">
        <v>37023</v>
      </c>
      <c r="E6" s="63" t="s">
        <v>64</v>
      </c>
      <c r="F6" s="62">
        <v>5.01</v>
      </c>
      <c r="G6" s="61">
        <v>4.73</v>
      </c>
      <c r="H6" s="61">
        <v>4.75</v>
      </c>
      <c r="I6" s="61">
        <v>4.81</v>
      </c>
      <c r="J6" s="61">
        <v>4.66</v>
      </c>
      <c r="K6" s="61"/>
      <c r="L6" s="60">
        <v>4.87</v>
      </c>
      <c r="M6" s="67">
        <f aca="true" t="shared" si="0" ref="M6:M25">MAX(F6:L6)</f>
        <v>5.01</v>
      </c>
      <c r="N6" s="130" t="str">
        <f aca="true" t="shared" si="1" ref="N6:N16">IF(ISBLANK(M6),"",IF(M6&gt;=7.2,"KSM",IF(M6&gt;=6.7,"I A",IF(M6&gt;=6.2,"II A",IF(M6&gt;=5.6,"III A",IF(M6&gt;=5,"I JA",IF(M6&gt;=4.45,"II JA",IF(M6&gt;=4,"III JA"))))))))</f>
        <v>I JA</v>
      </c>
      <c r="O6" s="59" t="s">
        <v>104</v>
      </c>
    </row>
    <row r="7" spans="1:15" s="58" customFormat="1" ht="16.5" customHeight="1">
      <c r="A7" s="130">
        <v>2</v>
      </c>
      <c r="B7" s="66" t="s">
        <v>116</v>
      </c>
      <c r="C7" s="65" t="s">
        <v>117</v>
      </c>
      <c r="D7" s="64">
        <v>36904</v>
      </c>
      <c r="E7" s="63" t="s">
        <v>88</v>
      </c>
      <c r="F7" s="62">
        <v>4.91</v>
      </c>
      <c r="G7" s="61">
        <v>4.89</v>
      </c>
      <c r="H7" s="61">
        <v>4.94</v>
      </c>
      <c r="I7" s="61">
        <v>4.83</v>
      </c>
      <c r="J7" s="61">
        <v>4.6</v>
      </c>
      <c r="K7" s="61"/>
      <c r="L7" s="60">
        <v>4.97</v>
      </c>
      <c r="M7" s="67">
        <f t="shared" si="0"/>
        <v>4.97</v>
      </c>
      <c r="N7" s="130" t="str">
        <f t="shared" si="1"/>
        <v>II JA</v>
      </c>
      <c r="O7" s="59" t="s">
        <v>118</v>
      </c>
    </row>
    <row r="8" spans="1:16" s="58" customFormat="1" ht="16.5" customHeight="1">
      <c r="A8" s="130">
        <v>3</v>
      </c>
      <c r="B8" s="66" t="s">
        <v>76</v>
      </c>
      <c r="C8" s="65" t="s">
        <v>77</v>
      </c>
      <c r="D8" s="64" t="s">
        <v>78</v>
      </c>
      <c r="E8" s="63" t="s">
        <v>60</v>
      </c>
      <c r="F8" s="62">
        <v>4.69</v>
      </c>
      <c r="G8" s="61">
        <v>4.69</v>
      </c>
      <c r="H8" s="61">
        <v>4.8</v>
      </c>
      <c r="I8" s="61">
        <v>4.64</v>
      </c>
      <c r="J8" s="61">
        <v>4.74</v>
      </c>
      <c r="K8" s="61"/>
      <c r="L8" s="60">
        <v>4.68</v>
      </c>
      <c r="M8" s="67">
        <f t="shared" si="0"/>
        <v>4.8</v>
      </c>
      <c r="N8" s="130" t="str">
        <f t="shared" si="1"/>
        <v>II JA</v>
      </c>
      <c r="O8" s="59" t="s">
        <v>61</v>
      </c>
      <c r="P8" s="58" t="s">
        <v>62</v>
      </c>
    </row>
    <row r="9" spans="1:15" s="58" customFormat="1" ht="16.5" customHeight="1">
      <c r="A9" s="130">
        <v>4</v>
      </c>
      <c r="B9" s="66" t="s">
        <v>112</v>
      </c>
      <c r="C9" s="65" t="s">
        <v>113</v>
      </c>
      <c r="D9" s="64">
        <v>36963</v>
      </c>
      <c r="E9" s="63" t="s">
        <v>64</v>
      </c>
      <c r="F9" s="62">
        <v>4.66</v>
      </c>
      <c r="G9" s="61">
        <v>4.6</v>
      </c>
      <c r="H9" s="61">
        <v>4.39</v>
      </c>
      <c r="I9" s="61">
        <v>4.49</v>
      </c>
      <c r="J9" s="61">
        <v>4.74</v>
      </c>
      <c r="K9" s="61"/>
      <c r="L9" s="60">
        <v>4.52</v>
      </c>
      <c r="M9" s="67">
        <f t="shared" si="0"/>
        <v>4.74</v>
      </c>
      <c r="N9" s="130" t="str">
        <f t="shared" si="1"/>
        <v>II JA</v>
      </c>
      <c r="O9" s="59" t="s">
        <v>104</v>
      </c>
    </row>
    <row r="10" spans="1:15" s="58" customFormat="1" ht="16.5" customHeight="1">
      <c r="A10" s="130">
        <v>5</v>
      </c>
      <c r="B10" s="66" t="s">
        <v>108</v>
      </c>
      <c r="C10" s="65" t="s">
        <v>109</v>
      </c>
      <c r="D10" s="64">
        <v>36972</v>
      </c>
      <c r="E10" s="63" t="s">
        <v>110</v>
      </c>
      <c r="F10" s="62">
        <v>4.13</v>
      </c>
      <c r="G10" s="61">
        <v>4.39</v>
      </c>
      <c r="H10" s="61">
        <v>3.95</v>
      </c>
      <c r="I10" s="61" t="s">
        <v>451</v>
      </c>
      <c r="J10" s="61">
        <v>4.51</v>
      </c>
      <c r="K10" s="61"/>
      <c r="L10" s="60">
        <v>4.34</v>
      </c>
      <c r="M10" s="67">
        <f t="shared" si="0"/>
        <v>4.51</v>
      </c>
      <c r="N10" s="130" t="str">
        <f t="shared" si="1"/>
        <v>II JA</v>
      </c>
      <c r="O10" s="59" t="s">
        <v>111</v>
      </c>
    </row>
    <row r="11" spans="1:15" s="58" customFormat="1" ht="16.5" customHeight="1">
      <c r="A11" s="130">
        <v>6</v>
      </c>
      <c r="B11" s="66" t="s">
        <v>76</v>
      </c>
      <c r="C11" s="65" t="s">
        <v>119</v>
      </c>
      <c r="D11" s="64">
        <v>36899</v>
      </c>
      <c r="E11" s="63" t="s">
        <v>110</v>
      </c>
      <c r="F11" s="62">
        <v>4.16</v>
      </c>
      <c r="G11" s="61">
        <v>4.25</v>
      </c>
      <c r="H11" s="61">
        <v>4.06</v>
      </c>
      <c r="I11" s="61" t="s">
        <v>451</v>
      </c>
      <c r="J11" s="61">
        <v>4.14</v>
      </c>
      <c r="K11" s="61"/>
      <c r="L11" s="60">
        <v>4.31</v>
      </c>
      <c r="M11" s="67">
        <f t="shared" si="0"/>
        <v>4.31</v>
      </c>
      <c r="N11" s="130" t="str">
        <f t="shared" si="1"/>
        <v>III JA</v>
      </c>
      <c r="O11" s="59" t="s">
        <v>111</v>
      </c>
    </row>
    <row r="12" spans="1:16" s="58" customFormat="1" ht="16.5" customHeight="1">
      <c r="A12" s="130">
        <v>7</v>
      </c>
      <c r="B12" s="66" t="s">
        <v>57</v>
      </c>
      <c r="C12" s="65" t="s">
        <v>58</v>
      </c>
      <c r="D12" s="64" t="s">
        <v>59</v>
      </c>
      <c r="E12" s="63" t="s">
        <v>60</v>
      </c>
      <c r="F12" s="62">
        <v>4.12</v>
      </c>
      <c r="G12" s="61">
        <v>4.14</v>
      </c>
      <c r="H12" s="61">
        <v>4</v>
      </c>
      <c r="I12" s="61">
        <v>4.14</v>
      </c>
      <c r="J12" s="61">
        <v>4.1</v>
      </c>
      <c r="K12" s="61"/>
      <c r="L12" s="60">
        <v>4.29</v>
      </c>
      <c r="M12" s="67">
        <f t="shared" si="0"/>
        <v>4.29</v>
      </c>
      <c r="N12" s="130" t="str">
        <f t="shared" si="1"/>
        <v>III JA</v>
      </c>
      <c r="O12" s="59" t="s">
        <v>61</v>
      </c>
      <c r="P12" s="58" t="s">
        <v>79</v>
      </c>
    </row>
    <row r="13" spans="1:16" s="58" customFormat="1" ht="16.5" customHeight="1">
      <c r="A13" s="130">
        <v>8</v>
      </c>
      <c r="B13" s="66" t="s">
        <v>66</v>
      </c>
      <c r="C13" s="65" t="s">
        <v>67</v>
      </c>
      <c r="D13" s="64" t="s">
        <v>68</v>
      </c>
      <c r="E13" s="63" t="s">
        <v>54</v>
      </c>
      <c r="F13" s="62">
        <v>3.65</v>
      </c>
      <c r="G13" s="61">
        <v>3.72</v>
      </c>
      <c r="H13" s="61">
        <v>4.11</v>
      </c>
      <c r="I13" s="61">
        <v>4.09</v>
      </c>
      <c r="J13" s="61">
        <v>3.9</v>
      </c>
      <c r="K13" s="61"/>
      <c r="L13" s="60">
        <v>3.85</v>
      </c>
      <c r="M13" s="67">
        <f t="shared" si="0"/>
        <v>4.11</v>
      </c>
      <c r="N13" s="130" t="str">
        <f t="shared" si="1"/>
        <v>III JA</v>
      </c>
      <c r="O13" s="59" t="s">
        <v>55</v>
      </c>
      <c r="P13" s="58" t="s">
        <v>85</v>
      </c>
    </row>
    <row r="14" spans="1:15" s="58" customFormat="1" ht="16.5" customHeight="1">
      <c r="A14" s="130">
        <v>9</v>
      </c>
      <c r="B14" s="66" t="s">
        <v>292</v>
      </c>
      <c r="C14" s="65" t="s">
        <v>293</v>
      </c>
      <c r="D14" s="64" t="s">
        <v>294</v>
      </c>
      <c r="E14" s="63" t="s">
        <v>49</v>
      </c>
      <c r="F14" s="62" t="s">
        <v>450</v>
      </c>
      <c r="G14" s="61">
        <v>4.06</v>
      </c>
      <c r="H14" s="61">
        <v>4.05</v>
      </c>
      <c r="I14" s="61"/>
      <c r="J14" s="61"/>
      <c r="K14" s="61"/>
      <c r="L14" s="60"/>
      <c r="M14" s="67">
        <f t="shared" si="0"/>
        <v>4.06</v>
      </c>
      <c r="N14" s="130" t="str">
        <f t="shared" si="1"/>
        <v>III JA</v>
      </c>
      <c r="O14" s="59" t="s">
        <v>295</v>
      </c>
    </row>
    <row r="15" spans="1:16" s="58" customFormat="1" ht="16.5" customHeight="1">
      <c r="A15" s="130">
        <v>10</v>
      </c>
      <c r="B15" s="66" t="s">
        <v>69</v>
      </c>
      <c r="C15" s="65" t="s">
        <v>70</v>
      </c>
      <c r="D15" s="64" t="s">
        <v>71</v>
      </c>
      <c r="E15" s="63" t="s">
        <v>54</v>
      </c>
      <c r="F15" s="62">
        <v>4.02</v>
      </c>
      <c r="G15" s="61">
        <v>3.96</v>
      </c>
      <c r="H15" s="61">
        <v>3.9</v>
      </c>
      <c r="I15" s="61"/>
      <c r="J15" s="61"/>
      <c r="K15" s="61"/>
      <c r="L15" s="60"/>
      <c r="M15" s="67">
        <f t="shared" si="0"/>
        <v>4.02</v>
      </c>
      <c r="N15" s="130" t="str">
        <f t="shared" si="1"/>
        <v>III JA</v>
      </c>
      <c r="O15" s="59" t="s">
        <v>55</v>
      </c>
      <c r="P15" s="58" t="s">
        <v>85</v>
      </c>
    </row>
    <row r="16" spans="1:16" s="58" customFormat="1" ht="16.5" customHeight="1">
      <c r="A16" s="130">
        <v>11</v>
      </c>
      <c r="B16" s="66" t="s">
        <v>46</v>
      </c>
      <c r="C16" s="65" t="s">
        <v>47</v>
      </c>
      <c r="D16" s="64" t="s">
        <v>48</v>
      </c>
      <c r="E16" s="63" t="s">
        <v>49</v>
      </c>
      <c r="F16" s="62">
        <v>4</v>
      </c>
      <c r="G16" s="61">
        <v>3.89</v>
      </c>
      <c r="H16" s="61">
        <v>3.92</v>
      </c>
      <c r="I16" s="61"/>
      <c r="J16" s="61"/>
      <c r="K16" s="61"/>
      <c r="L16" s="60"/>
      <c r="M16" s="67">
        <f t="shared" si="0"/>
        <v>4</v>
      </c>
      <c r="N16" s="130" t="str">
        <f t="shared" si="1"/>
        <v>III JA</v>
      </c>
      <c r="O16" s="59" t="s">
        <v>50</v>
      </c>
      <c r="P16" s="58" t="s">
        <v>85</v>
      </c>
    </row>
    <row r="17" spans="1:15" s="58" customFormat="1" ht="16.5" customHeight="1">
      <c r="A17" s="130">
        <v>12</v>
      </c>
      <c r="B17" s="66" t="s">
        <v>72</v>
      </c>
      <c r="C17" s="65" t="s">
        <v>73</v>
      </c>
      <c r="D17" s="64" t="s">
        <v>74</v>
      </c>
      <c r="E17" s="63" t="s">
        <v>64</v>
      </c>
      <c r="F17" s="62">
        <v>3.72</v>
      </c>
      <c r="G17" s="61">
        <v>3.77</v>
      </c>
      <c r="H17" s="61">
        <v>3.79</v>
      </c>
      <c r="I17" s="61"/>
      <c r="J17" s="61"/>
      <c r="K17" s="61"/>
      <c r="L17" s="60"/>
      <c r="M17" s="67">
        <f t="shared" si="0"/>
        <v>3.79</v>
      </c>
      <c r="N17" s="130"/>
      <c r="O17" s="59" t="s">
        <v>65</v>
      </c>
    </row>
    <row r="18" spans="1:16" s="58" customFormat="1" ht="16.5" customHeight="1">
      <c r="A18" s="130">
        <v>13</v>
      </c>
      <c r="B18" s="66" t="s">
        <v>90</v>
      </c>
      <c r="C18" s="65" t="s">
        <v>91</v>
      </c>
      <c r="D18" s="64">
        <v>37427</v>
      </c>
      <c r="E18" s="63" t="s">
        <v>92</v>
      </c>
      <c r="F18" s="62">
        <v>3.56</v>
      </c>
      <c r="G18" s="61">
        <v>3.45</v>
      </c>
      <c r="H18" s="61">
        <v>3.29</v>
      </c>
      <c r="I18" s="61"/>
      <c r="J18" s="61"/>
      <c r="K18" s="61"/>
      <c r="L18" s="60"/>
      <c r="M18" s="67">
        <f t="shared" si="0"/>
        <v>3.56</v>
      </c>
      <c r="N18" s="130"/>
      <c r="O18" s="59" t="s">
        <v>93</v>
      </c>
      <c r="P18" s="58" t="s">
        <v>85</v>
      </c>
    </row>
    <row r="19" spans="1:15" s="58" customFormat="1" ht="16.5" customHeight="1">
      <c r="A19" s="130">
        <v>14</v>
      </c>
      <c r="B19" s="66" t="s">
        <v>51</v>
      </c>
      <c r="C19" s="65" t="s">
        <v>52</v>
      </c>
      <c r="D19" s="64" t="s">
        <v>53</v>
      </c>
      <c r="E19" s="63" t="s">
        <v>54</v>
      </c>
      <c r="F19" s="62" t="s">
        <v>450</v>
      </c>
      <c r="G19" s="61">
        <v>2.99</v>
      </c>
      <c r="H19" s="61">
        <v>2.99</v>
      </c>
      <c r="I19" s="61"/>
      <c r="J19" s="61"/>
      <c r="K19" s="61"/>
      <c r="L19" s="60"/>
      <c r="M19" s="67">
        <f t="shared" si="0"/>
        <v>2.99</v>
      </c>
      <c r="N19" s="130"/>
      <c r="O19" s="59" t="s">
        <v>55</v>
      </c>
    </row>
    <row r="20" spans="1:16" s="58" customFormat="1" ht="16.5" customHeight="1">
      <c r="A20" s="130" t="s">
        <v>85</v>
      </c>
      <c r="B20" s="66" t="s">
        <v>373</v>
      </c>
      <c r="C20" s="65" t="s">
        <v>384</v>
      </c>
      <c r="D20" s="64">
        <v>37142</v>
      </c>
      <c r="E20" s="63" t="s">
        <v>83</v>
      </c>
      <c r="F20" s="62">
        <v>3.73</v>
      </c>
      <c r="G20" s="61">
        <v>3.89</v>
      </c>
      <c r="H20" s="61">
        <v>4.02</v>
      </c>
      <c r="I20" s="61"/>
      <c r="J20" s="61"/>
      <c r="K20" s="61"/>
      <c r="L20" s="60"/>
      <c r="M20" s="67">
        <f t="shared" si="0"/>
        <v>4.02</v>
      </c>
      <c r="N20" s="130" t="str">
        <f>IF(ISBLANK(M20),"",IF(M20&gt;=7.2,"KSM",IF(M20&gt;=6.7,"I A",IF(M20&gt;=6.2,"II A",IF(M20&gt;=5.6,"III A",IF(M20&gt;=5,"I JA",IF(M20&gt;=4.45,"II JA",IF(M20&gt;=4,"III JA"))))))))</f>
        <v>III JA</v>
      </c>
      <c r="O20" s="59" t="s">
        <v>385</v>
      </c>
      <c r="P20" s="58" t="s">
        <v>85</v>
      </c>
    </row>
    <row r="21" spans="1:15" s="58" customFormat="1" ht="16.5" customHeight="1">
      <c r="A21" s="130" t="s">
        <v>85</v>
      </c>
      <c r="B21" s="66" t="s">
        <v>114</v>
      </c>
      <c r="C21" s="65" t="s">
        <v>115</v>
      </c>
      <c r="D21" s="64">
        <v>36959</v>
      </c>
      <c r="E21" s="63" t="s">
        <v>83</v>
      </c>
      <c r="F21" s="62">
        <v>3.68</v>
      </c>
      <c r="G21" s="61">
        <v>3.9</v>
      </c>
      <c r="H21" s="61">
        <v>3.81</v>
      </c>
      <c r="I21" s="61"/>
      <c r="J21" s="61"/>
      <c r="K21" s="61"/>
      <c r="L21" s="60"/>
      <c r="M21" s="67">
        <f t="shared" si="0"/>
        <v>3.9</v>
      </c>
      <c r="N21" s="130"/>
      <c r="O21" s="59" t="s">
        <v>84</v>
      </c>
    </row>
    <row r="22" spans="1:15" s="58" customFormat="1" ht="16.5" customHeight="1">
      <c r="A22" s="130" t="s">
        <v>85</v>
      </c>
      <c r="B22" s="66" t="s">
        <v>81</v>
      </c>
      <c r="C22" s="65" t="s">
        <v>82</v>
      </c>
      <c r="D22" s="64">
        <v>37607</v>
      </c>
      <c r="E22" s="63" t="s">
        <v>83</v>
      </c>
      <c r="F22" s="62">
        <v>3.78</v>
      </c>
      <c r="G22" s="61">
        <v>3.63</v>
      </c>
      <c r="H22" s="61">
        <v>3.8</v>
      </c>
      <c r="I22" s="61"/>
      <c r="J22" s="61"/>
      <c r="K22" s="61"/>
      <c r="L22" s="60"/>
      <c r="M22" s="67">
        <f t="shared" si="0"/>
        <v>3.8</v>
      </c>
      <c r="N22" s="130"/>
      <c r="O22" s="59" t="s">
        <v>84</v>
      </c>
    </row>
    <row r="23" spans="1:15" s="58" customFormat="1" ht="16.5" customHeight="1">
      <c r="A23" s="130" t="s">
        <v>85</v>
      </c>
      <c r="B23" s="66" t="s">
        <v>95</v>
      </c>
      <c r="C23" s="65" t="s">
        <v>96</v>
      </c>
      <c r="D23" s="64">
        <v>37116</v>
      </c>
      <c r="E23" s="63" t="s">
        <v>83</v>
      </c>
      <c r="F23" s="62">
        <v>3.49</v>
      </c>
      <c r="G23" s="61">
        <v>3.43</v>
      </c>
      <c r="H23" s="61">
        <v>3.36</v>
      </c>
      <c r="I23" s="61"/>
      <c r="J23" s="61"/>
      <c r="K23" s="61"/>
      <c r="L23" s="60"/>
      <c r="M23" s="67">
        <f t="shared" si="0"/>
        <v>3.49</v>
      </c>
      <c r="N23" s="130"/>
      <c r="O23" s="59" t="s">
        <v>84</v>
      </c>
    </row>
    <row r="24" spans="1:16" s="58" customFormat="1" ht="16.5" customHeight="1">
      <c r="A24" s="130" t="s">
        <v>85</v>
      </c>
      <c r="B24" s="66" t="s">
        <v>94</v>
      </c>
      <c r="C24" s="65" t="s">
        <v>86</v>
      </c>
      <c r="D24" s="64">
        <v>37141</v>
      </c>
      <c r="E24" s="63" t="s">
        <v>83</v>
      </c>
      <c r="F24" s="62">
        <v>3.24</v>
      </c>
      <c r="G24" s="61">
        <v>3.07</v>
      </c>
      <c r="H24" s="61" t="s">
        <v>450</v>
      </c>
      <c r="I24" s="61"/>
      <c r="J24" s="61"/>
      <c r="K24" s="61"/>
      <c r="L24" s="60"/>
      <c r="M24" s="67">
        <f t="shared" si="0"/>
        <v>3.24</v>
      </c>
      <c r="N24" s="130"/>
      <c r="O24" s="59" t="s">
        <v>84</v>
      </c>
      <c r="P24" s="58">
        <v>4.18</v>
      </c>
    </row>
    <row r="25" spans="1:15" s="58" customFormat="1" ht="16.5" customHeight="1">
      <c r="A25" s="130" t="s">
        <v>85</v>
      </c>
      <c r="B25" s="66" t="s">
        <v>66</v>
      </c>
      <c r="C25" s="65" t="s">
        <v>100</v>
      </c>
      <c r="D25" s="64">
        <v>37027</v>
      </c>
      <c r="E25" s="63" t="s">
        <v>83</v>
      </c>
      <c r="F25" s="62">
        <v>3.22</v>
      </c>
      <c r="G25" s="61" t="s">
        <v>450</v>
      </c>
      <c r="H25" s="61">
        <v>2.85</v>
      </c>
      <c r="I25" s="61"/>
      <c r="J25" s="61"/>
      <c r="K25" s="61"/>
      <c r="L25" s="60"/>
      <c r="M25" s="67">
        <f t="shared" si="0"/>
        <v>3.22</v>
      </c>
      <c r="N25" s="130"/>
      <c r="O25" s="59" t="s">
        <v>101</v>
      </c>
    </row>
  </sheetData>
  <sheetProtection/>
  <mergeCells count="2">
    <mergeCell ref="F4:K4"/>
    <mergeCell ref="A2:H2"/>
  </mergeCells>
  <printOptions/>
  <pageMargins left="0.35433070866141736" right="0.35433070866141736" top="0.2362204724409449" bottom="0.16" header="0.17" footer="0.16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3" sqref="A3"/>
    </sheetView>
  </sheetViews>
  <sheetFormatPr defaultColWidth="10.421875" defaultRowHeight="12.75"/>
  <cols>
    <col min="1" max="1" width="5.57421875" style="460" customWidth="1"/>
    <col min="2" max="2" width="9.421875" style="20" customWidth="1"/>
    <col min="3" max="3" width="15.7109375" style="20" customWidth="1"/>
    <col min="4" max="4" width="10.28125" style="21" customWidth="1"/>
    <col min="5" max="5" width="12.421875" style="22" customWidth="1"/>
    <col min="6" max="6" width="7.140625" style="20" customWidth="1"/>
    <col min="7" max="8" width="7.00390625" style="21" customWidth="1"/>
    <col min="9" max="9" width="6.7109375" style="21" customWidth="1"/>
    <col min="10" max="11" width="7.00390625" style="21" customWidth="1"/>
    <col min="12" max="12" width="6.00390625" style="21" customWidth="1"/>
    <col min="13" max="13" width="7.7109375" style="21" customWidth="1"/>
    <col min="14" max="14" width="17.57421875" style="20" customWidth="1"/>
    <col min="15" max="16384" width="10.421875" style="20" customWidth="1"/>
  </cols>
  <sheetData>
    <row r="1" spans="1:14" s="55" customFormat="1" ht="20.25">
      <c r="A1" s="456" t="s">
        <v>43</v>
      </c>
      <c r="B1" s="404"/>
      <c r="C1" s="404"/>
      <c r="D1" s="404"/>
      <c r="E1" s="404"/>
      <c r="F1" s="404"/>
      <c r="G1" s="404"/>
      <c r="H1" s="404"/>
      <c r="I1" s="404"/>
      <c r="N1" s="105" t="s">
        <v>44</v>
      </c>
    </row>
    <row r="2" spans="1:14" s="55" customFormat="1" ht="13.5" customHeight="1">
      <c r="A2" s="529"/>
      <c r="B2" s="529"/>
      <c r="C2" s="529"/>
      <c r="D2" s="529"/>
      <c r="E2" s="529"/>
      <c r="F2" s="529"/>
      <c r="G2" s="529"/>
      <c r="H2" s="529"/>
      <c r="N2" s="361" t="s">
        <v>11</v>
      </c>
    </row>
    <row r="3" spans="1:14" s="23" customFormat="1" ht="16.5" thickBot="1">
      <c r="A3" s="457"/>
      <c r="B3" s="53" t="s">
        <v>45</v>
      </c>
      <c r="D3" s="50"/>
      <c r="E3" s="54"/>
      <c r="F3" s="52"/>
      <c r="G3" s="52"/>
      <c r="H3" s="53"/>
      <c r="K3" s="52"/>
      <c r="L3" s="49"/>
      <c r="M3" s="49"/>
      <c r="N3" s="51"/>
    </row>
    <row r="4" spans="1:14" s="23" customFormat="1" ht="13.5" thickBot="1">
      <c r="A4" s="457"/>
      <c r="D4" s="50"/>
      <c r="F4" s="530" t="s">
        <v>10</v>
      </c>
      <c r="G4" s="531"/>
      <c r="H4" s="531"/>
      <c r="I4" s="531"/>
      <c r="J4" s="531"/>
      <c r="K4" s="532"/>
      <c r="L4" s="49"/>
      <c r="M4" s="49"/>
      <c r="N4" s="48"/>
    </row>
    <row r="5" spans="1:14" s="23" customFormat="1" ht="16.5" customHeight="1" thickBot="1">
      <c r="A5" s="458" t="s">
        <v>432</v>
      </c>
      <c r="B5" s="46" t="s">
        <v>9</v>
      </c>
      <c r="C5" s="45" t="s">
        <v>8</v>
      </c>
      <c r="D5" s="44" t="s">
        <v>7</v>
      </c>
      <c r="E5" s="40" t="s">
        <v>6</v>
      </c>
      <c r="F5" s="43">
        <v>1</v>
      </c>
      <c r="G5" s="41">
        <v>2</v>
      </c>
      <c r="H5" s="41">
        <v>3</v>
      </c>
      <c r="I5" s="41">
        <v>4</v>
      </c>
      <c r="J5" s="41">
        <v>5</v>
      </c>
      <c r="K5" s="42" t="s">
        <v>5</v>
      </c>
      <c r="L5" s="41" t="s">
        <v>4</v>
      </c>
      <c r="M5" s="41" t="s">
        <v>3</v>
      </c>
      <c r="N5" s="40" t="s">
        <v>2</v>
      </c>
    </row>
    <row r="6" spans="1:14" s="23" customFormat="1" ht="19.5" customHeight="1">
      <c r="A6" s="459">
        <v>1</v>
      </c>
      <c r="B6" s="32" t="s">
        <v>134</v>
      </c>
      <c r="C6" s="31" t="s">
        <v>193</v>
      </c>
      <c r="D6" s="30">
        <v>37160</v>
      </c>
      <c r="E6" s="29" t="s">
        <v>92</v>
      </c>
      <c r="F6" s="28">
        <v>10.3</v>
      </c>
      <c r="G6" s="27">
        <v>9.7</v>
      </c>
      <c r="H6" s="27">
        <v>10.11</v>
      </c>
      <c r="I6" s="27">
        <v>10.25</v>
      </c>
      <c r="J6" s="27">
        <v>9.94</v>
      </c>
      <c r="K6" s="26">
        <v>10.88</v>
      </c>
      <c r="L6" s="25">
        <f aca="true" t="shared" si="0" ref="L6:L13">MAX(E6:H6,I6:K6)</f>
        <v>10.88</v>
      </c>
      <c r="M6" s="130" t="str">
        <f aca="true" t="shared" si="1" ref="M6:M12">IF(ISBLANK(L6),"",IF(L6&gt;=15.2,"KSM",IF(L6&gt;=13.2,"I A",IF(L6&gt;=11,"II A",IF(L6&gt;=9.5,"III A",IF(L6&gt;=8,"I JA",IF(L6&gt;=7.2,"II JA",IF(L6&gt;=6.5,"III JA"))))))))</f>
        <v>III A</v>
      </c>
      <c r="N6" s="24" t="s">
        <v>93</v>
      </c>
    </row>
    <row r="7" spans="1:14" s="23" customFormat="1" ht="19.5" customHeight="1">
      <c r="A7" s="459">
        <v>2</v>
      </c>
      <c r="B7" s="32" t="s">
        <v>141</v>
      </c>
      <c r="C7" s="31" t="s">
        <v>268</v>
      </c>
      <c r="D7" s="30" t="s">
        <v>269</v>
      </c>
      <c r="E7" s="29" t="s">
        <v>270</v>
      </c>
      <c r="F7" s="28">
        <v>8.35</v>
      </c>
      <c r="G7" s="27">
        <v>8.84</v>
      </c>
      <c r="H7" s="27">
        <v>8.26</v>
      </c>
      <c r="I7" s="27">
        <v>7.99</v>
      </c>
      <c r="J7" s="27">
        <v>8.67</v>
      </c>
      <c r="K7" s="26">
        <v>8.22</v>
      </c>
      <c r="L7" s="25">
        <f t="shared" si="0"/>
        <v>8.84</v>
      </c>
      <c r="M7" s="130" t="str">
        <f t="shared" si="1"/>
        <v>I JA</v>
      </c>
      <c r="N7" s="24" t="s">
        <v>271</v>
      </c>
    </row>
    <row r="8" spans="1:14" s="23" customFormat="1" ht="19.5" customHeight="1">
      <c r="A8" s="459">
        <v>3</v>
      </c>
      <c r="B8" s="32" t="s">
        <v>276</v>
      </c>
      <c r="C8" s="31" t="s">
        <v>277</v>
      </c>
      <c r="D8" s="30">
        <v>36936</v>
      </c>
      <c r="E8" s="29" t="s">
        <v>92</v>
      </c>
      <c r="F8" s="28">
        <v>8.41</v>
      </c>
      <c r="G8" s="27">
        <v>7.86</v>
      </c>
      <c r="H8" s="27">
        <v>8.26</v>
      </c>
      <c r="I8" s="27">
        <v>6.84</v>
      </c>
      <c r="J8" s="27">
        <v>7.81</v>
      </c>
      <c r="K8" s="26">
        <v>6.32</v>
      </c>
      <c r="L8" s="25">
        <f t="shared" si="0"/>
        <v>8.41</v>
      </c>
      <c r="M8" s="130" t="str">
        <f t="shared" si="1"/>
        <v>I JA</v>
      </c>
      <c r="N8" s="24" t="s">
        <v>278</v>
      </c>
    </row>
    <row r="9" spans="1:14" s="23" customFormat="1" ht="19.5" customHeight="1">
      <c r="A9" s="459">
        <v>4</v>
      </c>
      <c r="B9" s="32" t="s">
        <v>182</v>
      </c>
      <c r="C9" s="31" t="s">
        <v>266</v>
      </c>
      <c r="D9" s="30" t="s">
        <v>267</v>
      </c>
      <c r="E9" s="29" t="s">
        <v>60</v>
      </c>
      <c r="F9" s="28" t="s">
        <v>450</v>
      </c>
      <c r="G9" s="27">
        <v>6.9</v>
      </c>
      <c r="H9" s="27" t="s">
        <v>450</v>
      </c>
      <c r="I9" s="27">
        <v>7.48</v>
      </c>
      <c r="J9" s="27">
        <v>8.39</v>
      </c>
      <c r="K9" s="26">
        <v>6.92</v>
      </c>
      <c r="L9" s="25">
        <f t="shared" si="0"/>
        <v>8.39</v>
      </c>
      <c r="M9" s="130" t="str">
        <f t="shared" si="1"/>
        <v>I JA</v>
      </c>
      <c r="N9" s="24" t="s">
        <v>61</v>
      </c>
    </row>
    <row r="10" spans="1:14" s="23" customFormat="1" ht="19.5" customHeight="1">
      <c r="A10" s="459">
        <v>5</v>
      </c>
      <c r="B10" s="32" t="s">
        <v>234</v>
      </c>
      <c r="C10" s="31" t="s">
        <v>436</v>
      </c>
      <c r="D10" s="30">
        <v>36948</v>
      </c>
      <c r="E10" s="29" t="s">
        <v>437</v>
      </c>
      <c r="F10" s="28">
        <v>7.02</v>
      </c>
      <c r="G10" s="27" t="s">
        <v>450</v>
      </c>
      <c r="H10" s="27">
        <v>7.81</v>
      </c>
      <c r="I10" s="27" t="s">
        <v>450</v>
      </c>
      <c r="J10" s="27">
        <v>7.8</v>
      </c>
      <c r="K10" s="26">
        <v>7.62</v>
      </c>
      <c r="L10" s="25">
        <f t="shared" si="0"/>
        <v>7.81</v>
      </c>
      <c r="M10" s="130" t="str">
        <f t="shared" si="1"/>
        <v>II JA</v>
      </c>
      <c r="N10" s="24" t="s">
        <v>319</v>
      </c>
    </row>
    <row r="11" spans="1:14" s="23" customFormat="1" ht="19.5" customHeight="1">
      <c r="A11" s="459">
        <v>6</v>
      </c>
      <c r="B11" s="32" t="s">
        <v>272</v>
      </c>
      <c r="C11" s="31" t="s">
        <v>273</v>
      </c>
      <c r="D11" s="30" t="s">
        <v>274</v>
      </c>
      <c r="E11" s="29" t="s">
        <v>54</v>
      </c>
      <c r="F11" s="28">
        <v>7.35</v>
      </c>
      <c r="G11" s="27">
        <v>7.23</v>
      </c>
      <c r="H11" s="27">
        <v>7.41</v>
      </c>
      <c r="I11" s="27">
        <v>7.07</v>
      </c>
      <c r="J11" s="27" t="s">
        <v>450</v>
      </c>
      <c r="K11" s="26" t="s">
        <v>450</v>
      </c>
      <c r="L11" s="25">
        <f t="shared" si="0"/>
        <v>7.41</v>
      </c>
      <c r="M11" s="130" t="str">
        <f t="shared" si="1"/>
        <v>II JA</v>
      </c>
      <c r="N11" s="24" t="s">
        <v>275</v>
      </c>
    </row>
    <row r="12" spans="1:14" s="23" customFormat="1" ht="19.5" customHeight="1">
      <c r="A12" s="459">
        <v>7</v>
      </c>
      <c r="B12" s="39" t="s">
        <v>141</v>
      </c>
      <c r="C12" s="38" t="s">
        <v>127</v>
      </c>
      <c r="D12" s="37" t="s">
        <v>206</v>
      </c>
      <c r="E12" s="36" t="s">
        <v>60</v>
      </c>
      <c r="F12" s="35">
        <v>5.43</v>
      </c>
      <c r="G12" s="34">
        <v>6.77</v>
      </c>
      <c r="H12" s="34">
        <v>6.85</v>
      </c>
      <c r="I12" s="34">
        <v>6.5</v>
      </c>
      <c r="J12" s="34">
        <v>6.94</v>
      </c>
      <c r="K12" s="26">
        <v>6.1</v>
      </c>
      <c r="L12" s="25">
        <f t="shared" si="0"/>
        <v>6.94</v>
      </c>
      <c r="M12" s="130" t="str">
        <f t="shared" si="1"/>
        <v>III JA</v>
      </c>
      <c r="N12" s="33" t="s">
        <v>207</v>
      </c>
    </row>
    <row r="13" spans="1:14" s="23" customFormat="1" ht="19.5" customHeight="1">
      <c r="A13" s="459">
        <v>8</v>
      </c>
      <c r="B13" s="39" t="s">
        <v>182</v>
      </c>
      <c r="C13" s="38" t="s">
        <v>452</v>
      </c>
      <c r="D13" s="37">
        <v>37531</v>
      </c>
      <c r="E13" s="36" t="s">
        <v>92</v>
      </c>
      <c r="F13" s="35">
        <v>5.87</v>
      </c>
      <c r="G13" s="34">
        <v>4.86</v>
      </c>
      <c r="H13" s="34">
        <v>5.58</v>
      </c>
      <c r="I13" s="34">
        <v>6.11</v>
      </c>
      <c r="J13" s="34">
        <v>5.7</v>
      </c>
      <c r="K13" s="26">
        <v>5.79</v>
      </c>
      <c r="L13" s="25">
        <f t="shared" si="0"/>
        <v>6.11</v>
      </c>
      <c r="M13" s="130"/>
      <c r="N13" s="24" t="s">
        <v>93</v>
      </c>
    </row>
  </sheetData>
  <sheetProtection/>
  <mergeCells count="2">
    <mergeCell ref="A2:H2"/>
    <mergeCell ref="F4:K4"/>
  </mergeCells>
  <printOptions/>
  <pageMargins left="0.75" right="0.75" top="0.18" bottom="1" header="0.12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P1" sqref="P1:V16384"/>
    </sheetView>
  </sheetViews>
  <sheetFormatPr defaultColWidth="10.421875" defaultRowHeight="12.75"/>
  <cols>
    <col min="1" max="1" width="6.00390625" style="464" customWidth="1"/>
    <col min="2" max="2" width="11.421875" style="88" customWidth="1"/>
    <col min="3" max="3" width="11.7109375" style="88" customWidth="1"/>
    <col min="4" max="4" width="9.28125" style="92" customWidth="1"/>
    <col min="5" max="5" width="12.28125" style="91" customWidth="1"/>
    <col min="6" max="6" width="7.140625" style="88" customWidth="1"/>
    <col min="7" max="12" width="7.00390625" style="90" customWidth="1"/>
    <col min="13" max="13" width="5.421875" style="90" customWidth="1"/>
    <col min="14" max="14" width="19.421875" style="89" customWidth="1"/>
    <col min="15" max="16384" width="10.421875" style="88" customWidth="1"/>
  </cols>
  <sheetData>
    <row r="1" spans="1:14" s="104" customFormat="1" ht="20.25">
      <c r="A1" s="461" t="s">
        <v>43</v>
      </c>
      <c r="B1" s="403"/>
      <c r="C1" s="403"/>
      <c r="D1" s="403"/>
      <c r="E1" s="403"/>
      <c r="F1" s="403"/>
      <c r="G1" s="403"/>
      <c r="H1" s="403"/>
      <c r="I1" s="403"/>
      <c r="N1" s="105" t="s">
        <v>44</v>
      </c>
    </row>
    <row r="2" spans="1:14" s="104" customFormat="1" ht="13.5" customHeight="1">
      <c r="A2" s="533"/>
      <c r="B2" s="533"/>
      <c r="C2" s="533"/>
      <c r="D2" s="533"/>
      <c r="E2" s="533"/>
      <c r="F2" s="533"/>
      <c r="G2" s="533"/>
      <c r="H2" s="533"/>
      <c r="N2" s="361" t="s">
        <v>11</v>
      </c>
    </row>
    <row r="3" spans="1:14" s="23" customFormat="1" ht="16.5" thickBot="1">
      <c r="A3" s="457"/>
      <c r="B3" s="53" t="s">
        <v>22</v>
      </c>
      <c r="D3" s="103"/>
      <c r="E3" s="54"/>
      <c r="F3" s="52"/>
      <c r="G3" s="52"/>
      <c r="H3" s="53"/>
      <c r="K3" s="52"/>
      <c r="L3" s="49"/>
      <c r="M3" s="49"/>
      <c r="N3" s="51"/>
    </row>
    <row r="4" spans="1:14" s="23" customFormat="1" ht="13.5" thickBot="1">
      <c r="A4" s="457"/>
      <c r="D4" s="103"/>
      <c r="F4" s="534" t="s">
        <v>10</v>
      </c>
      <c r="G4" s="535"/>
      <c r="H4" s="535"/>
      <c r="I4" s="535"/>
      <c r="J4" s="535"/>
      <c r="K4" s="102"/>
      <c r="L4" s="49"/>
      <c r="M4" s="49"/>
      <c r="N4" s="101"/>
    </row>
    <row r="5" spans="1:14" s="23" customFormat="1" ht="16.5" customHeight="1" thickBot="1">
      <c r="A5" s="458" t="s">
        <v>432</v>
      </c>
      <c r="B5" s="46" t="s">
        <v>9</v>
      </c>
      <c r="C5" s="100" t="s">
        <v>8</v>
      </c>
      <c r="D5" s="44" t="s">
        <v>7</v>
      </c>
      <c r="E5" s="41" t="s">
        <v>6</v>
      </c>
      <c r="F5" s="99">
        <v>1</v>
      </c>
      <c r="G5" s="98">
        <v>2</v>
      </c>
      <c r="H5" s="98">
        <v>3</v>
      </c>
      <c r="I5" s="98">
        <v>4</v>
      </c>
      <c r="J5" s="98">
        <v>5</v>
      </c>
      <c r="K5" s="97" t="s">
        <v>5</v>
      </c>
      <c r="L5" s="96" t="s">
        <v>4</v>
      </c>
      <c r="M5" s="95" t="s">
        <v>3</v>
      </c>
      <c r="N5" s="40" t="s">
        <v>2</v>
      </c>
    </row>
    <row r="6" spans="1:14" s="23" customFormat="1" ht="19.5" customHeight="1">
      <c r="A6" s="462">
        <v>1</v>
      </c>
      <c r="B6" s="32" t="s">
        <v>94</v>
      </c>
      <c r="C6" s="31" t="s">
        <v>390</v>
      </c>
      <c r="D6" s="94" t="s">
        <v>391</v>
      </c>
      <c r="E6" s="36" t="s">
        <v>49</v>
      </c>
      <c r="F6" s="28">
        <v>8.62</v>
      </c>
      <c r="G6" s="27">
        <v>8.71</v>
      </c>
      <c r="H6" s="27">
        <v>9.01</v>
      </c>
      <c r="I6" s="27">
        <v>9.58</v>
      </c>
      <c r="J6" s="27">
        <v>9.27</v>
      </c>
      <c r="K6" s="93">
        <v>8.63</v>
      </c>
      <c r="L6" s="25">
        <f aca="true" t="shared" si="0" ref="L6:L20">MAX(E6:H6,I6:K6)</f>
        <v>9.58</v>
      </c>
      <c r="M6" s="25" t="str">
        <f aca="true" t="shared" si="1" ref="M6:M20">IF(ISBLANK(L6),"",IF(L6&lt;9.5,"",IF(L6&gt;=14.3,"III A",IF(L6&gt;=12.2,"I JA",IF(L6&gt;=10.5,"II JA",IF(L6&gt;=9.5,"III JA"))))))</f>
        <v>III JA</v>
      </c>
      <c r="N6" s="24" t="s">
        <v>295</v>
      </c>
    </row>
    <row r="7" spans="1:14" s="23" customFormat="1" ht="19.5" customHeight="1">
      <c r="A7" s="462">
        <v>2</v>
      </c>
      <c r="B7" s="32" t="s">
        <v>395</v>
      </c>
      <c r="C7" s="31" t="s">
        <v>396</v>
      </c>
      <c r="D7" s="94" t="s">
        <v>397</v>
      </c>
      <c r="E7" s="36" t="s">
        <v>132</v>
      </c>
      <c r="F7" s="28">
        <v>8.79</v>
      </c>
      <c r="G7" s="27">
        <v>9.17</v>
      </c>
      <c r="H7" s="27">
        <v>8.43</v>
      </c>
      <c r="I7" s="27">
        <v>9.46</v>
      </c>
      <c r="J7" s="27">
        <v>8.88</v>
      </c>
      <c r="K7" s="93" t="s">
        <v>450</v>
      </c>
      <c r="L7" s="25">
        <f t="shared" si="0"/>
        <v>9.46</v>
      </c>
      <c r="M7" s="25">
        <f t="shared" si="1"/>
      </c>
      <c r="N7" s="24" t="s">
        <v>133</v>
      </c>
    </row>
    <row r="8" spans="1:14" s="23" customFormat="1" ht="19.5" customHeight="1">
      <c r="A8" s="462">
        <v>3</v>
      </c>
      <c r="B8" s="32" t="s">
        <v>404</v>
      </c>
      <c r="C8" s="31" t="s">
        <v>407</v>
      </c>
      <c r="D8" s="94">
        <v>37210</v>
      </c>
      <c r="E8" s="36" t="s">
        <v>92</v>
      </c>
      <c r="F8" s="28">
        <v>8.69</v>
      </c>
      <c r="G8" s="27">
        <v>8.09</v>
      </c>
      <c r="H8" s="27">
        <v>8.49</v>
      </c>
      <c r="I8" s="27">
        <v>9.38</v>
      </c>
      <c r="J8" s="27" t="s">
        <v>450</v>
      </c>
      <c r="K8" s="93">
        <v>8.67</v>
      </c>
      <c r="L8" s="25">
        <f t="shared" si="0"/>
        <v>9.38</v>
      </c>
      <c r="M8" s="25">
        <f t="shared" si="1"/>
      </c>
      <c r="N8" s="479" t="s">
        <v>278</v>
      </c>
    </row>
    <row r="9" spans="1:14" s="23" customFormat="1" ht="19.5" customHeight="1">
      <c r="A9" s="462">
        <v>4</v>
      </c>
      <c r="B9" s="32" t="s">
        <v>75</v>
      </c>
      <c r="C9" s="31" t="s">
        <v>388</v>
      </c>
      <c r="D9" s="94" t="s">
        <v>389</v>
      </c>
      <c r="E9" s="36" t="s">
        <v>60</v>
      </c>
      <c r="F9" s="28">
        <v>8.02</v>
      </c>
      <c r="G9" s="27" t="s">
        <v>450</v>
      </c>
      <c r="H9" s="27">
        <v>8.07</v>
      </c>
      <c r="I9" s="27" t="s">
        <v>450</v>
      </c>
      <c r="J9" s="27">
        <v>8.33</v>
      </c>
      <c r="K9" s="93">
        <v>8.86</v>
      </c>
      <c r="L9" s="25">
        <f t="shared" si="0"/>
        <v>8.86</v>
      </c>
      <c r="M9" s="25">
        <f t="shared" si="1"/>
      </c>
      <c r="N9" s="479" t="s">
        <v>61</v>
      </c>
    </row>
    <row r="10" spans="1:14" s="23" customFormat="1" ht="19.5" customHeight="1">
      <c r="A10" s="462">
        <v>5</v>
      </c>
      <c r="B10" s="32" t="s">
        <v>413</v>
      </c>
      <c r="C10" s="31" t="s">
        <v>414</v>
      </c>
      <c r="D10" s="94">
        <v>36999</v>
      </c>
      <c r="E10" s="36" t="s">
        <v>88</v>
      </c>
      <c r="F10" s="28">
        <v>7.95</v>
      </c>
      <c r="G10" s="27">
        <v>8.41</v>
      </c>
      <c r="H10" s="27">
        <v>8.32</v>
      </c>
      <c r="I10" s="27">
        <v>8.67</v>
      </c>
      <c r="J10" s="27">
        <v>8.17</v>
      </c>
      <c r="K10" s="93">
        <v>8.69</v>
      </c>
      <c r="L10" s="25">
        <f t="shared" si="0"/>
        <v>8.69</v>
      </c>
      <c r="M10" s="25">
        <f t="shared" si="1"/>
      </c>
      <c r="N10" s="24" t="s">
        <v>319</v>
      </c>
    </row>
    <row r="11" spans="1:14" s="23" customFormat="1" ht="19.5" customHeight="1">
      <c r="A11" s="462">
        <v>6</v>
      </c>
      <c r="B11" s="32" t="s">
        <v>415</v>
      </c>
      <c r="C11" s="31" t="s">
        <v>416</v>
      </c>
      <c r="D11" s="94">
        <v>36939</v>
      </c>
      <c r="E11" s="36" t="s">
        <v>92</v>
      </c>
      <c r="F11" s="28">
        <v>8.43</v>
      </c>
      <c r="G11" s="27" t="s">
        <v>450</v>
      </c>
      <c r="H11" s="27">
        <v>8.48</v>
      </c>
      <c r="I11" s="27">
        <v>7.86</v>
      </c>
      <c r="J11" s="27">
        <v>8.69</v>
      </c>
      <c r="K11" s="93">
        <v>8.53</v>
      </c>
      <c r="L11" s="25">
        <f t="shared" si="0"/>
        <v>8.69</v>
      </c>
      <c r="M11" s="25">
        <f t="shared" si="1"/>
      </c>
      <c r="N11" s="24" t="s">
        <v>417</v>
      </c>
    </row>
    <row r="12" spans="1:14" s="23" customFormat="1" ht="19.5" customHeight="1">
      <c r="A12" s="462">
        <v>7</v>
      </c>
      <c r="B12" s="32" t="s">
        <v>392</v>
      </c>
      <c r="C12" s="31" t="s">
        <v>393</v>
      </c>
      <c r="D12" s="94" t="s">
        <v>394</v>
      </c>
      <c r="E12" s="36" t="s">
        <v>60</v>
      </c>
      <c r="F12" s="28">
        <v>6.91</v>
      </c>
      <c r="G12" s="27">
        <v>7.96</v>
      </c>
      <c r="H12" s="27">
        <v>7.89</v>
      </c>
      <c r="I12" s="27">
        <v>8.2</v>
      </c>
      <c r="J12" s="27">
        <v>8.23</v>
      </c>
      <c r="K12" s="93" t="s">
        <v>450</v>
      </c>
      <c r="L12" s="25">
        <f t="shared" si="0"/>
        <v>8.23</v>
      </c>
      <c r="M12" s="25">
        <f t="shared" si="1"/>
      </c>
      <c r="N12" s="24" t="s">
        <v>207</v>
      </c>
    </row>
    <row r="13" spans="1:14" s="23" customFormat="1" ht="19.5" customHeight="1">
      <c r="A13" s="462">
        <v>8</v>
      </c>
      <c r="B13" s="32" t="s">
        <v>56</v>
      </c>
      <c r="C13" s="31" t="s">
        <v>398</v>
      </c>
      <c r="D13" s="94" t="s">
        <v>399</v>
      </c>
      <c r="E13" s="36" t="s">
        <v>156</v>
      </c>
      <c r="F13" s="28">
        <v>6.72</v>
      </c>
      <c r="G13" s="27">
        <v>7.39</v>
      </c>
      <c r="H13" s="27">
        <v>7.07</v>
      </c>
      <c r="I13" s="27">
        <v>6.62</v>
      </c>
      <c r="J13" s="27">
        <v>6.62</v>
      </c>
      <c r="K13" s="93">
        <v>6.9</v>
      </c>
      <c r="L13" s="25">
        <f t="shared" si="0"/>
        <v>7.39</v>
      </c>
      <c r="M13" s="25">
        <f t="shared" si="1"/>
      </c>
      <c r="N13" s="479" t="s">
        <v>400</v>
      </c>
    </row>
    <row r="14" spans="1:14" s="23" customFormat="1" ht="19.5" customHeight="1">
      <c r="A14" s="462">
        <v>9</v>
      </c>
      <c r="B14" s="32" t="s">
        <v>404</v>
      </c>
      <c r="C14" s="31" t="s">
        <v>405</v>
      </c>
      <c r="D14" s="94">
        <v>37369</v>
      </c>
      <c r="E14" s="36" t="s">
        <v>92</v>
      </c>
      <c r="F14" s="28">
        <v>6.23</v>
      </c>
      <c r="G14" s="27">
        <v>5.68</v>
      </c>
      <c r="H14" s="27">
        <v>6.88</v>
      </c>
      <c r="I14" s="27"/>
      <c r="J14" s="27"/>
      <c r="K14" s="93"/>
      <c r="L14" s="25">
        <f t="shared" si="0"/>
        <v>6.88</v>
      </c>
      <c r="M14" s="25">
        <f t="shared" si="1"/>
      </c>
      <c r="N14" s="24" t="s">
        <v>417</v>
      </c>
    </row>
    <row r="15" spans="1:14" s="23" customFormat="1" ht="19.5" customHeight="1">
      <c r="A15" s="463" t="s">
        <v>85</v>
      </c>
      <c r="B15" s="32" t="s">
        <v>408</v>
      </c>
      <c r="C15" s="31" t="s">
        <v>409</v>
      </c>
      <c r="D15" s="94">
        <v>37165</v>
      </c>
      <c r="E15" s="36" t="s">
        <v>83</v>
      </c>
      <c r="F15" s="28">
        <v>9.26</v>
      </c>
      <c r="G15" s="27">
        <v>9.99</v>
      </c>
      <c r="H15" s="27">
        <v>10.06</v>
      </c>
      <c r="I15" s="27"/>
      <c r="J15" s="27"/>
      <c r="K15" s="93"/>
      <c r="L15" s="25">
        <f t="shared" si="0"/>
        <v>10.06</v>
      </c>
      <c r="M15" s="25" t="str">
        <f t="shared" si="1"/>
        <v>III JA</v>
      </c>
      <c r="N15" s="24" t="s">
        <v>403</v>
      </c>
    </row>
    <row r="16" spans="1:14" s="23" customFormat="1" ht="19.5" customHeight="1">
      <c r="A16" s="463" t="s">
        <v>85</v>
      </c>
      <c r="B16" s="32" t="s">
        <v>296</v>
      </c>
      <c r="C16" s="31" t="s">
        <v>406</v>
      </c>
      <c r="D16" s="94">
        <v>37244</v>
      </c>
      <c r="E16" s="36" t="s">
        <v>83</v>
      </c>
      <c r="F16" s="28">
        <v>9.03</v>
      </c>
      <c r="G16" s="27">
        <v>8.97</v>
      </c>
      <c r="H16" s="27">
        <v>7.93</v>
      </c>
      <c r="I16" s="27"/>
      <c r="J16" s="27"/>
      <c r="K16" s="93"/>
      <c r="L16" s="25">
        <f t="shared" si="0"/>
        <v>9.03</v>
      </c>
      <c r="M16" s="25">
        <f t="shared" si="1"/>
      </c>
      <c r="N16" s="24" t="s">
        <v>403</v>
      </c>
    </row>
    <row r="17" spans="1:14" s="23" customFormat="1" ht="19.5" customHeight="1">
      <c r="A17" s="463" t="s">
        <v>85</v>
      </c>
      <c r="B17" s="32" t="s">
        <v>116</v>
      </c>
      <c r="C17" s="31" t="s">
        <v>411</v>
      </c>
      <c r="D17" s="94">
        <v>37119</v>
      </c>
      <c r="E17" s="36" t="s">
        <v>83</v>
      </c>
      <c r="F17" s="28">
        <v>8.19</v>
      </c>
      <c r="G17" s="27">
        <v>8.5</v>
      </c>
      <c r="H17" s="27">
        <v>7.14</v>
      </c>
      <c r="I17" s="27"/>
      <c r="J17" s="27"/>
      <c r="K17" s="93"/>
      <c r="L17" s="25">
        <f t="shared" si="0"/>
        <v>8.5</v>
      </c>
      <c r="M17" s="25">
        <f t="shared" si="1"/>
      </c>
      <c r="N17" s="24" t="s">
        <v>403</v>
      </c>
    </row>
    <row r="18" spans="1:14" s="23" customFormat="1" ht="19.5" customHeight="1">
      <c r="A18" s="463" t="s">
        <v>85</v>
      </c>
      <c r="B18" s="32" t="s">
        <v>401</v>
      </c>
      <c r="C18" s="31" t="s">
        <v>402</v>
      </c>
      <c r="D18" s="94">
        <v>37607</v>
      </c>
      <c r="E18" s="36" t="s">
        <v>83</v>
      </c>
      <c r="F18" s="28">
        <v>5.8</v>
      </c>
      <c r="G18" s="27">
        <v>6.4</v>
      </c>
      <c r="H18" s="27">
        <v>7</v>
      </c>
      <c r="I18" s="27"/>
      <c r="J18" s="27"/>
      <c r="K18" s="93"/>
      <c r="L18" s="25">
        <f t="shared" si="0"/>
        <v>7</v>
      </c>
      <c r="M18" s="25">
        <f t="shared" si="1"/>
      </c>
      <c r="N18" s="24" t="s">
        <v>403</v>
      </c>
    </row>
    <row r="19" spans="1:14" s="23" customFormat="1" ht="19.5" customHeight="1">
      <c r="A19" s="463" t="s">
        <v>85</v>
      </c>
      <c r="B19" s="32" t="s">
        <v>412</v>
      </c>
      <c r="C19" s="31" t="s">
        <v>428</v>
      </c>
      <c r="D19" s="94">
        <v>37098</v>
      </c>
      <c r="E19" s="36" t="s">
        <v>83</v>
      </c>
      <c r="F19" s="28">
        <v>5.68</v>
      </c>
      <c r="G19" s="27">
        <v>5.38</v>
      </c>
      <c r="H19" s="27">
        <v>5.41</v>
      </c>
      <c r="I19" s="27"/>
      <c r="J19" s="27"/>
      <c r="K19" s="93"/>
      <c r="L19" s="25">
        <f t="shared" si="0"/>
        <v>5.68</v>
      </c>
      <c r="M19" s="25">
        <f t="shared" si="1"/>
      </c>
      <c r="N19" s="24" t="s">
        <v>429</v>
      </c>
    </row>
    <row r="20" spans="1:14" s="23" customFormat="1" ht="19.5" customHeight="1">
      <c r="A20" s="463" t="s">
        <v>85</v>
      </c>
      <c r="B20" s="32" t="s">
        <v>108</v>
      </c>
      <c r="C20" s="31" t="s">
        <v>410</v>
      </c>
      <c r="D20" s="94">
        <v>37137</v>
      </c>
      <c r="E20" s="36" t="s">
        <v>83</v>
      </c>
      <c r="F20" s="28">
        <v>5.45</v>
      </c>
      <c r="G20" s="27">
        <v>5.24</v>
      </c>
      <c r="H20" s="27">
        <v>5.17</v>
      </c>
      <c r="I20" s="27"/>
      <c r="J20" s="27"/>
      <c r="K20" s="93"/>
      <c r="L20" s="25">
        <f t="shared" si="0"/>
        <v>5.45</v>
      </c>
      <c r="M20" s="25">
        <f t="shared" si="1"/>
      </c>
      <c r="N20" s="24" t="s">
        <v>403</v>
      </c>
    </row>
  </sheetData>
  <sheetProtection/>
  <mergeCells count="2">
    <mergeCell ref="A2:H2"/>
    <mergeCell ref="F4:J4"/>
  </mergeCells>
  <printOptions/>
  <pageMargins left="0.69" right="0.42" top="0.4" bottom="0.37" header="0.2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C19" sqref="C19"/>
    </sheetView>
  </sheetViews>
  <sheetFormatPr defaultColWidth="9.421875" defaultRowHeight="12.75"/>
  <cols>
    <col min="1" max="1" width="5.421875" style="278" customWidth="1"/>
    <col min="2" max="2" width="9.57421875" style="270" customWidth="1"/>
    <col min="3" max="3" width="15.00390625" style="270" customWidth="1"/>
    <col min="4" max="4" width="9.421875" style="270" customWidth="1"/>
    <col min="5" max="5" width="14.28125" style="270" customWidth="1"/>
    <col min="6" max="6" width="7.00390625" style="270" customWidth="1"/>
    <col min="7" max="8" width="6.7109375" style="327" customWidth="1"/>
    <col min="9" max="9" width="19.57421875" style="270" customWidth="1"/>
    <col min="10" max="16384" width="9.421875" style="270" customWidth="1"/>
  </cols>
  <sheetData>
    <row r="1" spans="1:9" s="287" customFormat="1" ht="20.25">
      <c r="A1" s="420" t="s">
        <v>43</v>
      </c>
      <c r="B1" s="291"/>
      <c r="C1" s="291"/>
      <c r="D1" s="291"/>
      <c r="E1" s="291"/>
      <c r="F1" s="291"/>
      <c r="G1" s="325"/>
      <c r="H1" s="325"/>
      <c r="I1" s="290" t="s">
        <v>44</v>
      </c>
    </row>
    <row r="2" spans="1:9" s="287" customFormat="1" ht="14.25" customHeight="1">
      <c r="A2" s="480"/>
      <c r="B2" s="480"/>
      <c r="C2" s="480"/>
      <c r="D2" s="480"/>
      <c r="E2" s="480"/>
      <c r="F2" s="480"/>
      <c r="G2" s="480"/>
      <c r="H2" s="326"/>
      <c r="I2" s="289" t="s">
        <v>11</v>
      </c>
    </row>
    <row r="3" spans="1:4" ht="14.25" customHeight="1">
      <c r="A3" s="421" t="s">
        <v>18</v>
      </c>
      <c r="B3" s="288"/>
      <c r="C3" s="281"/>
      <c r="D3" s="287"/>
    </row>
    <row r="4" spans="2:9" ht="15.75">
      <c r="B4" s="281"/>
      <c r="D4" s="280"/>
      <c r="E4" s="279"/>
      <c r="F4" s="278"/>
      <c r="G4" s="329"/>
      <c r="H4" s="329"/>
      <c r="I4" s="276"/>
    </row>
    <row r="5" spans="1:9" s="204" customFormat="1" ht="12.75" customHeight="1">
      <c r="A5" s="422"/>
      <c r="B5" s="211"/>
      <c r="C5" s="210"/>
      <c r="D5" s="210"/>
      <c r="E5" s="209"/>
      <c r="F5" s="207"/>
      <c r="G5" s="249"/>
      <c r="H5" s="249"/>
      <c r="I5" s="206"/>
    </row>
    <row r="6" spans="1:9" s="204" customFormat="1" ht="6" customHeight="1">
      <c r="A6" s="422"/>
      <c r="D6" s="205"/>
      <c r="E6" s="205"/>
      <c r="F6" s="207"/>
      <c r="G6" s="249"/>
      <c r="H6" s="249"/>
      <c r="I6" s="206"/>
    </row>
    <row r="7" spans="1:9" s="282" customFormat="1" ht="12.75">
      <c r="A7" s="423" t="s">
        <v>432</v>
      </c>
      <c r="B7" s="286" t="s">
        <v>9</v>
      </c>
      <c r="C7" s="285" t="s">
        <v>8</v>
      </c>
      <c r="D7" s="283" t="s">
        <v>7</v>
      </c>
      <c r="E7" s="283" t="s">
        <v>6</v>
      </c>
      <c r="F7" s="284" t="s">
        <v>16</v>
      </c>
      <c r="G7" s="324" t="s">
        <v>15</v>
      </c>
      <c r="H7" s="324" t="s">
        <v>3</v>
      </c>
      <c r="I7" s="283" t="s">
        <v>2</v>
      </c>
    </row>
    <row r="8" spans="1:9" ht="12.75">
      <c r="A8" s="424">
        <v>1</v>
      </c>
      <c r="B8" s="275" t="s">
        <v>151</v>
      </c>
      <c r="C8" s="274" t="s">
        <v>152</v>
      </c>
      <c r="D8" s="273" t="s">
        <v>153</v>
      </c>
      <c r="E8" s="328" t="s">
        <v>60</v>
      </c>
      <c r="F8" s="465">
        <v>8.5</v>
      </c>
      <c r="G8" s="465">
        <v>8.3</v>
      </c>
      <c r="H8" s="252" t="str">
        <f aca="true" t="shared" si="0" ref="H8:H13">IF(ISBLANK(F8),"",IF(F8&lt;=7.7,"KSM",IF(F8&lt;=8,"I A",IF(F8&lt;=8.44,"II A",IF(F8&lt;=9.04,"III A",IF(F8&lt;=9.64,"I JA",IF(F8&lt;=10.04,"II JA",IF(F8&lt;=10.34,"III JA"))))))))</f>
        <v>III A</v>
      </c>
      <c r="I8" s="271" t="s">
        <v>147</v>
      </c>
    </row>
    <row r="9" spans="1:9" ht="12.75">
      <c r="A9" s="424">
        <v>2</v>
      </c>
      <c r="B9" s="275" t="s">
        <v>165</v>
      </c>
      <c r="C9" s="274" t="s">
        <v>166</v>
      </c>
      <c r="D9" s="273" t="s">
        <v>167</v>
      </c>
      <c r="E9" s="328" t="s">
        <v>156</v>
      </c>
      <c r="F9" s="465">
        <v>8.4</v>
      </c>
      <c r="G9" s="465">
        <v>8.4</v>
      </c>
      <c r="H9" s="252" t="str">
        <f t="shared" si="0"/>
        <v>II A</v>
      </c>
      <c r="I9" s="271" t="s">
        <v>157</v>
      </c>
    </row>
    <row r="10" spans="1:9" ht="12.75">
      <c r="A10" s="424">
        <v>3</v>
      </c>
      <c r="B10" s="275" t="s">
        <v>141</v>
      </c>
      <c r="C10" s="274" t="s">
        <v>142</v>
      </c>
      <c r="D10" s="273" t="s">
        <v>63</v>
      </c>
      <c r="E10" s="328" t="s">
        <v>110</v>
      </c>
      <c r="F10" s="465">
        <v>8.8</v>
      </c>
      <c r="G10" s="465">
        <v>8.6</v>
      </c>
      <c r="H10" s="252" t="str">
        <f t="shared" si="0"/>
        <v>III A</v>
      </c>
      <c r="I10" s="271" t="s">
        <v>143</v>
      </c>
    </row>
    <row r="11" spans="1:9" ht="12.75">
      <c r="A11" s="424">
        <v>3</v>
      </c>
      <c r="B11" s="275" t="s">
        <v>144</v>
      </c>
      <c r="C11" s="274" t="s">
        <v>145</v>
      </c>
      <c r="D11" s="273" t="s">
        <v>146</v>
      </c>
      <c r="E11" s="328" t="s">
        <v>60</v>
      </c>
      <c r="F11" s="465">
        <v>8.6</v>
      </c>
      <c r="G11" s="465">
        <v>8.6</v>
      </c>
      <c r="H11" s="252" t="str">
        <f t="shared" si="0"/>
        <v>III A</v>
      </c>
      <c r="I11" s="271" t="s">
        <v>147</v>
      </c>
    </row>
    <row r="12" spans="1:9" ht="12.75">
      <c r="A12" s="424">
        <v>5</v>
      </c>
      <c r="B12" s="275" t="s">
        <v>158</v>
      </c>
      <c r="C12" s="274" t="s">
        <v>159</v>
      </c>
      <c r="D12" s="273" t="s">
        <v>80</v>
      </c>
      <c r="E12" s="328" t="s">
        <v>160</v>
      </c>
      <c r="F12" s="465">
        <v>8.6</v>
      </c>
      <c r="G12" s="465">
        <v>8.8</v>
      </c>
      <c r="H12" s="252" t="str">
        <f t="shared" si="0"/>
        <v>III A</v>
      </c>
      <c r="I12" s="271" t="s">
        <v>161</v>
      </c>
    </row>
    <row r="13" spans="1:9" ht="12.75">
      <c r="A13" s="424">
        <v>6</v>
      </c>
      <c r="B13" s="275" t="s">
        <v>184</v>
      </c>
      <c r="C13" s="274" t="s">
        <v>199</v>
      </c>
      <c r="D13" s="273">
        <v>36958</v>
      </c>
      <c r="E13" s="328" t="s">
        <v>54</v>
      </c>
      <c r="F13" s="465">
        <v>8.7</v>
      </c>
      <c r="G13" s="465">
        <v>8.8</v>
      </c>
      <c r="H13" s="252" t="str">
        <f t="shared" si="0"/>
        <v>III A</v>
      </c>
      <c r="I13" s="271" t="s">
        <v>173</v>
      </c>
    </row>
    <row r="14" spans="1:9" s="282" customFormat="1" ht="12.75">
      <c r="A14" s="423" t="s">
        <v>432</v>
      </c>
      <c r="B14" s="286" t="s">
        <v>9</v>
      </c>
      <c r="C14" s="285" t="s">
        <v>8</v>
      </c>
      <c r="D14" s="283" t="s">
        <v>7</v>
      </c>
      <c r="E14" s="283" t="s">
        <v>6</v>
      </c>
      <c r="F14" s="284" t="s">
        <v>16</v>
      </c>
      <c r="G14" s="324" t="s">
        <v>15</v>
      </c>
      <c r="H14" s="324" t="s">
        <v>3</v>
      </c>
      <c r="I14" s="283" t="s">
        <v>2</v>
      </c>
    </row>
    <row r="15" spans="1:9" ht="12.75">
      <c r="A15" s="424">
        <v>7</v>
      </c>
      <c r="B15" s="275" t="s">
        <v>148</v>
      </c>
      <c r="C15" s="274" t="s">
        <v>149</v>
      </c>
      <c r="D15" s="273" t="s">
        <v>150</v>
      </c>
      <c r="E15" s="328" t="s">
        <v>49</v>
      </c>
      <c r="F15" s="465">
        <v>9</v>
      </c>
      <c r="G15" s="272"/>
      <c r="H15" s="252" t="str">
        <f aca="true" t="shared" si="1" ref="H15:H29">IF(ISBLANK(F15),"",IF(F15&lt;=7.7,"KSM",IF(F15&lt;=8,"I A",IF(F15&lt;=8.44,"II A",IF(F15&lt;=9.04,"III A",IF(F15&lt;=9.64,"I JA",IF(F15&lt;=10.04,"II JA",IF(F15&lt;=10.34,"III JA"))))))))</f>
        <v>III A</v>
      </c>
      <c r="I15" s="271" t="s">
        <v>50</v>
      </c>
    </row>
    <row r="16" spans="1:9" ht="12.75">
      <c r="A16" s="424">
        <v>8</v>
      </c>
      <c r="B16" s="275" t="s">
        <v>196</v>
      </c>
      <c r="C16" s="274" t="s">
        <v>197</v>
      </c>
      <c r="D16" s="273">
        <v>37070</v>
      </c>
      <c r="E16" s="328" t="s">
        <v>110</v>
      </c>
      <c r="F16" s="465">
        <v>9.1</v>
      </c>
      <c r="G16" s="272"/>
      <c r="H16" s="252" t="str">
        <f t="shared" si="1"/>
        <v>I JA</v>
      </c>
      <c r="I16" s="271" t="s">
        <v>111</v>
      </c>
    </row>
    <row r="17" spans="1:9" ht="12.75">
      <c r="A17" s="424">
        <v>8</v>
      </c>
      <c r="B17" s="275" t="s">
        <v>162</v>
      </c>
      <c r="C17" s="274" t="s">
        <v>163</v>
      </c>
      <c r="D17" s="273" t="s">
        <v>164</v>
      </c>
      <c r="E17" s="328" t="s">
        <v>160</v>
      </c>
      <c r="F17" s="465">
        <v>9.1</v>
      </c>
      <c r="G17" s="272"/>
      <c r="H17" s="252" t="str">
        <f t="shared" si="1"/>
        <v>I JA</v>
      </c>
      <c r="I17" s="271" t="s">
        <v>161</v>
      </c>
    </row>
    <row r="18" spans="1:9" ht="12.75">
      <c r="A18" s="424">
        <v>10</v>
      </c>
      <c r="B18" s="275" t="s">
        <v>135</v>
      </c>
      <c r="C18" s="274" t="s">
        <v>136</v>
      </c>
      <c r="D18" s="273" t="s">
        <v>137</v>
      </c>
      <c r="E18" s="328" t="s">
        <v>60</v>
      </c>
      <c r="F18" s="465">
        <v>9.2</v>
      </c>
      <c r="G18" s="272"/>
      <c r="H18" s="252" t="str">
        <f t="shared" si="1"/>
        <v>I JA</v>
      </c>
      <c r="I18" s="271" t="s">
        <v>61</v>
      </c>
    </row>
    <row r="19" spans="1:9" ht="12.75">
      <c r="A19" s="424">
        <v>10</v>
      </c>
      <c r="B19" s="275" t="s">
        <v>134</v>
      </c>
      <c r="C19" s="274" t="s">
        <v>193</v>
      </c>
      <c r="D19" s="273">
        <v>37160</v>
      </c>
      <c r="E19" s="328" t="s">
        <v>92</v>
      </c>
      <c r="F19" s="465">
        <v>9.2</v>
      </c>
      <c r="G19" s="272"/>
      <c r="H19" s="252" t="str">
        <f t="shared" si="1"/>
        <v>I JA</v>
      </c>
      <c r="I19" s="271" t="s">
        <v>93</v>
      </c>
    </row>
    <row r="20" spans="1:9" ht="12.75">
      <c r="A20" s="424">
        <v>12</v>
      </c>
      <c r="B20" s="275" t="s">
        <v>129</v>
      </c>
      <c r="C20" s="274" t="s">
        <v>130</v>
      </c>
      <c r="D20" s="273" t="s">
        <v>131</v>
      </c>
      <c r="E20" s="328" t="s">
        <v>132</v>
      </c>
      <c r="F20" s="465">
        <v>9.3</v>
      </c>
      <c r="G20" s="272"/>
      <c r="H20" s="252" t="str">
        <f t="shared" si="1"/>
        <v>I JA</v>
      </c>
      <c r="I20" s="271" t="s">
        <v>133</v>
      </c>
    </row>
    <row r="21" spans="1:9" ht="12.75">
      <c r="A21" s="424">
        <v>12</v>
      </c>
      <c r="B21" s="275" t="s">
        <v>138</v>
      </c>
      <c r="C21" s="274" t="s">
        <v>139</v>
      </c>
      <c r="D21" s="273" t="s">
        <v>140</v>
      </c>
      <c r="E21" s="328" t="s">
        <v>49</v>
      </c>
      <c r="F21" s="465">
        <v>9.3</v>
      </c>
      <c r="G21" s="272"/>
      <c r="H21" s="252" t="str">
        <f t="shared" si="1"/>
        <v>I JA</v>
      </c>
      <c r="I21" s="271" t="s">
        <v>50</v>
      </c>
    </row>
    <row r="22" spans="1:9" ht="12.75">
      <c r="A22" s="424">
        <v>12</v>
      </c>
      <c r="B22" s="275" t="s">
        <v>194</v>
      </c>
      <c r="C22" s="274" t="s">
        <v>195</v>
      </c>
      <c r="D22" s="273">
        <v>37125</v>
      </c>
      <c r="E22" s="328" t="s">
        <v>54</v>
      </c>
      <c r="F22" s="465">
        <v>9.3</v>
      </c>
      <c r="G22" s="272"/>
      <c r="H22" s="252" t="str">
        <f t="shared" si="1"/>
        <v>I JA</v>
      </c>
      <c r="I22" s="271" t="s">
        <v>173</v>
      </c>
    </row>
    <row r="23" spans="1:9" ht="12.75">
      <c r="A23" s="424">
        <v>15</v>
      </c>
      <c r="B23" s="275" t="s">
        <v>134</v>
      </c>
      <c r="C23" s="274" t="s">
        <v>176</v>
      </c>
      <c r="D23" s="273">
        <v>37758</v>
      </c>
      <c r="E23" s="328" t="s">
        <v>54</v>
      </c>
      <c r="F23" s="465">
        <v>9.4</v>
      </c>
      <c r="G23" s="272"/>
      <c r="H23" s="252" t="str">
        <f t="shared" si="1"/>
        <v>I JA</v>
      </c>
      <c r="I23" s="271" t="s">
        <v>173</v>
      </c>
    </row>
    <row r="24" spans="1:9" ht="12.75">
      <c r="A24" s="424">
        <v>16</v>
      </c>
      <c r="B24" s="275" t="s">
        <v>151</v>
      </c>
      <c r="C24" s="274" t="s">
        <v>154</v>
      </c>
      <c r="D24" s="273" t="s">
        <v>155</v>
      </c>
      <c r="E24" s="328" t="s">
        <v>156</v>
      </c>
      <c r="F24" s="465">
        <v>9.5</v>
      </c>
      <c r="G24" s="272"/>
      <c r="H24" s="252" t="str">
        <f t="shared" si="1"/>
        <v>I JA</v>
      </c>
      <c r="I24" s="271" t="s">
        <v>157</v>
      </c>
    </row>
    <row r="25" spans="1:9" ht="12.75">
      <c r="A25" s="424">
        <v>16</v>
      </c>
      <c r="B25" s="275" t="s">
        <v>174</v>
      </c>
      <c r="C25" s="274" t="s">
        <v>175</v>
      </c>
      <c r="D25" s="273">
        <v>37816</v>
      </c>
      <c r="E25" s="328" t="s">
        <v>54</v>
      </c>
      <c r="F25" s="465">
        <v>9.5</v>
      </c>
      <c r="G25" s="272"/>
      <c r="H25" s="252" t="str">
        <f t="shared" si="1"/>
        <v>I JA</v>
      </c>
      <c r="I25" s="271" t="s">
        <v>173</v>
      </c>
    </row>
    <row r="26" spans="1:9" ht="12.75">
      <c r="A26" s="424">
        <v>18</v>
      </c>
      <c r="B26" s="275" t="s">
        <v>126</v>
      </c>
      <c r="C26" s="274" t="s">
        <v>127</v>
      </c>
      <c r="D26" s="273" t="s">
        <v>128</v>
      </c>
      <c r="E26" s="328" t="s">
        <v>49</v>
      </c>
      <c r="F26" s="465">
        <v>9.8</v>
      </c>
      <c r="G26" s="272"/>
      <c r="H26" s="252" t="str">
        <f t="shared" si="1"/>
        <v>II JA</v>
      </c>
      <c r="I26" s="271" t="s">
        <v>50</v>
      </c>
    </row>
    <row r="27" spans="1:9" ht="12.75">
      <c r="A27" s="424">
        <v>19</v>
      </c>
      <c r="B27" s="275" t="s">
        <v>165</v>
      </c>
      <c r="C27" s="274" t="s">
        <v>200</v>
      </c>
      <c r="D27" s="273">
        <v>36947</v>
      </c>
      <c r="E27" s="328" t="s">
        <v>110</v>
      </c>
      <c r="F27" s="465">
        <v>10</v>
      </c>
      <c r="G27" s="272"/>
      <c r="H27" s="252" t="str">
        <f t="shared" si="1"/>
        <v>II JA</v>
      </c>
      <c r="I27" s="271" t="s">
        <v>143</v>
      </c>
    </row>
    <row r="28" spans="1:9" ht="12.75">
      <c r="A28" s="424">
        <v>20</v>
      </c>
      <c r="B28" s="275" t="s">
        <v>123</v>
      </c>
      <c r="C28" s="274" t="s">
        <v>124</v>
      </c>
      <c r="D28" s="273" t="s">
        <v>125</v>
      </c>
      <c r="E28" s="328" t="s">
        <v>49</v>
      </c>
      <c r="F28" s="465">
        <v>10.2</v>
      </c>
      <c r="G28" s="272"/>
      <c r="H28" s="252" t="str">
        <f t="shared" si="1"/>
        <v>III JA</v>
      </c>
      <c r="I28" s="271" t="s">
        <v>50</v>
      </c>
    </row>
    <row r="29" spans="1:9" ht="12.75">
      <c r="A29" s="424">
        <v>21</v>
      </c>
      <c r="B29" s="275" t="s">
        <v>171</v>
      </c>
      <c r="C29" s="274" t="s">
        <v>172</v>
      </c>
      <c r="D29" s="273">
        <v>37875</v>
      </c>
      <c r="E29" s="328" t="s">
        <v>54</v>
      </c>
      <c r="F29" s="465">
        <v>10.3</v>
      </c>
      <c r="G29" s="272"/>
      <c r="H29" s="252" t="str">
        <f t="shared" si="1"/>
        <v>III JA</v>
      </c>
      <c r="I29" s="271" t="s">
        <v>173</v>
      </c>
    </row>
    <row r="30" spans="1:9" ht="12.75">
      <c r="A30" s="424">
        <v>22</v>
      </c>
      <c r="B30" s="275" t="s">
        <v>120</v>
      </c>
      <c r="C30" s="274" t="s">
        <v>121</v>
      </c>
      <c r="D30" s="273" t="s">
        <v>122</v>
      </c>
      <c r="E30" s="328" t="s">
        <v>49</v>
      </c>
      <c r="F30" s="465">
        <v>10.4</v>
      </c>
      <c r="G30" s="272"/>
      <c r="H30" s="252"/>
      <c r="I30" s="271" t="s">
        <v>50</v>
      </c>
    </row>
    <row r="31" spans="1:9" ht="12.75">
      <c r="A31" s="252" t="s">
        <v>188</v>
      </c>
      <c r="B31" s="275" t="s">
        <v>186</v>
      </c>
      <c r="C31" s="274" t="s">
        <v>187</v>
      </c>
      <c r="D31" s="273">
        <v>37349</v>
      </c>
      <c r="E31" s="328" t="s">
        <v>110</v>
      </c>
      <c r="F31" s="465">
        <v>9.5</v>
      </c>
      <c r="G31" s="272"/>
      <c r="H31" s="252" t="str">
        <f aca="true" t="shared" si="2" ref="H31:H39">IF(ISBLANK(F31),"",IF(F31&lt;=7.7,"KSM",IF(F31&lt;=8,"I A",IF(F31&lt;=8.44,"II A",IF(F31&lt;=9.04,"III A",IF(F31&lt;=9.64,"I JA",IF(F31&lt;=10.04,"II JA",IF(F31&lt;=10.34,"III JA"))))))))</f>
        <v>I JA</v>
      </c>
      <c r="I31" s="271" t="s">
        <v>143</v>
      </c>
    </row>
    <row r="32" spans="1:9" ht="12.75">
      <c r="A32" s="252" t="s">
        <v>188</v>
      </c>
      <c r="B32" s="275" t="s">
        <v>168</v>
      </c>
      <c r="C32" s="274" t="s">
        <v>198</v>
      </c>
      <c r="D32" s="273">
        <v>37024</v>
      </c>
      <c r="E32" s="328" t="s">
        <v>110</v>
      </c>
      <c r="F32" s="465">
        <v>9.5</v>
      </c>
      <c r="G32" s="272"/>
      <c r="H32" s="252" t="str">
        <f t="shared" si="2"/>
        <v>I JA</v>
      </c>
      <c r="I32" s="271" t="s">
        <v>143</v>
      </c>
    </row>
    <row r="33" spans="1:9" ht="12.75">
      <c r="A33" s="252" t="s">
        <v>85</v>
      </c>
      <c r="B33" s="275" t="s">
        <v>179</v>
      </c>
      <c r="C33" s="274" t="s">
        <v>180</v>
      </c>
      <c r="D33" s="273">
        <v>37408</v>
      </c>
      <c r="E33" s="328" t="s">
        <v>83</v>
      </c>
      <c r="F33" s="465">
        <v>8.6</v>
      </c>
      <c r="G33" s="272"/>
      <c r="H33" s="252" t="str">
        <f t="shared" si="2"/>
        <v>III A</v>
      </c>
      <c r="I33" s="271" t="s">
        <v>181</v>
      </c>
    </row>
    <row r="34" spans="1:9" ht="12.75">
      <c r="A34" s="252" t="s">
        <v>85</v>
      </c>
      <c r="B34" s="275" t="s">
        <v>190</v>
      </c>
      <c r="C34" s="274" t="s">
        <v>191</v>
      </c>
      <c r="D34" s="273">
        <v>37192</v>
      </c>
      <c r="E34" s="328" t="s">
        <v>83</v>
      </c>
      <c r="F34" s="465">
        <v>9.1</v>
      </c>
      <c r="G34" s="272"/>
      <c r="H34" s="252" t="str">
        <f t="shared" si="2"/>
        <v>I JA</v>
      </c>
      <c r="I34" s="271" t="s">
        <v>192</v>
      </c>
    </row>
    <row r="35" spans="1:9" ht="12.75">
      <c r="A35" s="252" t="s">
        <v>85</v>
      </c>
      <c r="B35" s="275" t="s">
        <v>201</v>
      </c>
      <c r="C35" s="274" t="s">
        <v>202</v>
      </c>
      <c r="D35" s="273">
        <v>36920</v>
      </c>
      <c r="E35" s="328" t="s">
        <v>83</v>
      </c>
      <c r="F35" s="465">
        <v>9.4</v>
      </c>
      <c r="G35" s="272"/>
      <c r="H35" s="252" t="str">
        <f t="shared" si="2"/>
        <v>I JA</v>
      </c>
      <c r="I35" s="271" t="s">
        <v>203</v>
      </c>
    </row>
    <row r="36" spans="1:9" ht="12.75">
      <c r="A36" s="252" t="s">
        <v>85</v>
      </c>
      <c r="B36" s="275" t="s">
        <v>184</v>
      </c>
      <c r="C36" s="274" t="s">
        <v>185</v>
      </c>
      <c r="D36" s="273">
        <v>37381</v>
      </c>
      <c r="E36" s="328" t="s">
        <v>83</v>
      </c>
      <c r="F36" s="465">
        <v>9.7</v>
      </c>
      <c r="G36" s="272"/>
      <c r="H36" s="252" t="str">
        <f t="shared" si="2"/>
        <v>II JA</v>
      </c>
      <c r="I36" s="271" t="s">
        <v>84</v>
      </c>
    </row>
    <row r="37" spans="1:9" ht="12.75">
      <c r="A37" s="252" t="s">
        <v>85</v>
      </c>
      <c r="B37" s="275" t="s">
        <v>129</v>
      </c>
      <c r="C37" s="274" t="s">
        <v>189</v>
      </c>
      <c r="D37" s="273">
        <v>37321</v>
      </c>
      <c r="E37" s="328" t="s">
        <v>83</v>
      </c>
      <c r="F37" s="465">
        <v>9.8</v>
      </c>
      <c r="G37" s="272"/>
      <c r="H37" s="252" t="str">
        <f t="shared" si="2"/>
        <v>II JA</v>
      </c>
      <c r="I37" s="271" t="s">
        <v>84</v>
      </c>
    </row>
    <row r="38" spans="1:9" ht="12.75">
      <c r="A38" s="252" t="s">
        <v>85</v>
      </c>
      <c r="B38" s="275" t="s">
        <v>151</v>
      </c>
      <c r="C38" s="274" t="s">
        <v>169</v>
      </c>
      <c r="D38" s="273">
        <v>38049</v>
      </c>
      <c r="E38" s="328" t="s">
        <v>83</v>
      </c>
      <c r="F38" s="465">
        <v>10</v>
      </c>
      <c r="G38" s="272"/>
      <c r="H38" s="252" t="str">
        <f t="shared" si="2"/>
        <v>II JA</v>
      </c>
      <c r="I38" s="271" t="s">
        <v>170</v>
      </c>
    </row>
    <row r="39" spans="1:9" ht="12.75">
      <c r="A39" s="252" t="s">
        <v>85</v>
      </c>
      <c r="B39" s="275" t="s">
        <v>182</v>
      </c>
      <c r="C39" s="274" t="s">
        <v>183</v>
      </c>
      <c r="D39" s="273">
        <v>37390</v>
      </c>
      <c r="E39" s="328" t="s">
        <v>83</v>
      </c>
      <c r="F39" s="465">
        <v>10.3</v>
      </c>
      <c r="G39" s="272"/>
      <c r="H39" s="252" t="str">
        <f t="shared" si="2"/>
        <v>III JA</v>
      </c>
      <c r="I39" s="271" t="s">
        <v>84</v>
      </c>
    </row>
  </sheetData>
  <sheetProtection/>
  <mergeCells count="1">
    <mergeCell ref="A2:G2"/>
  </mergeCells>
  <printOptions horizontalCentered="1"/>
  <pageMargins left="0.35433070866141736" right="0.2362204724409449" top="0.1968503937007874" bottom="0.3149606299212598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0">
      <selection activeCell="C18" sqref="C18"/>
    </sheetView>
  </sheetViews>
  <sheetFormatPr defaultColWidth="9.421875" defaultRowHeight="12.75"/>
  <cols>
    <col min="1" max="1" width="6.00390625" style="427" customWidth="1"/>
    <col min="2" max="2" width="14.140625" style="282" customWidth="1"/>
    <col min="3" max="3" width="13.140625" style="282" customWidth="1"/>
    <col min="4" max="4" width="10.421875" style="282" customWidth="1"/>
    <col min="5" max="5" width="14.421875" style="282" customWidth="1"/>
    <col min="6" max="6" width="6.7109375" style="293" customWidth="1"/>
    <col min="7" max="8" width="6.7109375" style="323" customWidth="1"/>
    <col min="9" max="9" width="19.140625" style="282" customWidth="1"/>
    <col min="10" max="16384" width="9.421875" style="282" customWidth="1"/>
  </cols>
  <sheetData>
    <row r="1" spans="1:9" s="287" customFormat="1" ht="20.25">
      <c r="A1" s="420" t="s">
        <v>43</v>
      </c>
      <c r="B1" s="291"/>
      <c r="C1" s="291"/>
      <c r="D1" s="291"/>
      <c r="E1" s="291"/>
      <c r="F1" s="291"/>
      <c r="G1" s="325"/>
      <c r="H1" s="325"/>
      <c r="I1" s="290" t="s">
        <v>44</v>
      </c>
    </row>
    <row r="2" spans="1:9" s="292" customFormat="1" ht="12.75" customHeight="1">
      <c r="A2" s="481"/>
      <c r="B2" s="481"/>
      <c r="C2" s="481"/>
      <c r="D2" s="481"/>
      <c r="E2" s="481"/>
      <c r="F2" s="481"/>
      <c r="G2" s="481"/>
      <c r="H2" s="322"/>
      <c r="I2" s="298" t="s">
        <v>11</v>
      </c>
    </row>
    <row r="3" spans="1:4" ht="15.75">
      <c r="A3" s="425" t="s">
        <v>37</v>
      </c>
      <c r="B3" s="297"/>
      <c r="C3" s="296"/>
      <c r="D3" s="292"/>
    </row>
    <row r="4" spans="1:9" s="204" customFormat="1" ht="10.5" customHeight="1">
      <c r="A4" s="422"/>
      <c r="B4" s="211"/>
      <c r="C4" s="210">
        <v>1</v>
      </c>
      <c r="D4" s="210" t="s">
        <v>14</v>
      </c>
      <c r="E4" s="209">
        <v>7</v>
      </c>
      <c r="F4" s="207"/>
      <c r="G4" s="245"/>
      <c r="H4" s="245"/>
      <c r="I4" s="206"/>
    </row>
    <row r="5" spans="1:9" s="204" customFormat="1" ht="6" customHeight="1">
      <c r="A5" s="422"/>
      <c r="D5" s="205"/>
      <c r="E5" s="205"/>
      <c r="F5" s="207"/>
      <c r="G5" s="245"/>
      <c r="H5" s="245"/>
      <c r="I5" s="206"/>
    </row>
    <row r="6" spans="1:9" ht="12.75">
      <c r="A6" s="423" t="s">
        <v>432</v>
      </c>
      <c r="B6" s="286" t="s">
        <v>9</v>
      </c>
      <c r="C6" s="285" t="s">
        <v>8</v>
      </c>
      <c r="D6" s="283" t="s">
        <v>7</v>
      </c>
      <c r="E6" s="283" t="s">
        <v>6</v>
      </c>
      <c r="F6" s="284" t="s">
        <v>16</v>
      </c>
      <c r="G6" s="324" t="s">
        <v>15</v>
      </c>
      <c r="H6" s="324" t="s">
        <v>3</v>
      </c>
      <c r="I6" s="283" t="s">
        <v>2</v>
      </c>
    </row>
    <row r="7" spans="1:9" ht="12.75">
      <c r="A7" s="426">
        <v>1</v>
      </c>
      <c r="B7" s="70" t="s">
        <v>326</v>
      </c>
      <c r="C7" s="295" t="s">
        <v>327</v>
      </c>
      <c r="D7" s="69">
        <v>36901</v>
      </c>
      <c r="E7" s="294" t="s">
        <v>110</v>
      </c>
      <c r="F7" s="466">
        <v>7.8</v>
      </c>
      <c r="G7" s="467">
        <v>7.7</v>
      </c>
      <c r="H7" s="137" t="str">
        <f aca="true" t="shared" si="0" ref="H7:H12">IF(ISBLANK(F7),"",IF(F7&lt;=7,"KSM",IF(F7&lt;=7.24,"I A",IF(F7&lt;=7.54,"II A",IF(F7&lt;=7.94,"III A",IF(F7&lt;=8.44,"I JA",IF(F7&lt;=8.84,"II JA",IF(F7&lt;=9.14,"III JA"))))))))</f>
        <v>III A</v>
      </c>
      <c r="I7" s="68" t="s">
        <v>242</v>
      </c>
    </row>
    <row r="8" spans="1:9" ht="12.75">
      <c r="A8" s="426">
        <v>2</v>
      </c>
      <c r="B8" s="70" t="s">
        <v>328</v>
      </c>
      <c r="C8" s="295" t="s">
        <v>329</v>
      </c>
      <c r="D8" s="69">
        <v>36896</v>
      </c>
      <c r="E8" s="294" t="s">
        <v>88</v>
      </c>
      <c r="F8" s="466">
        <v>8.4</v>
      </c>
      <c r="G8" s="467">
        <v>8.2</v>
      </c>
      <c r="H8" s="137" t="str">
        <f t="shared" si="0"/>
        <v>I JA</v>
      </c>
      <c r="I8" s="68" t="s">
        <v>118</v>
      </c>
    </row>
    <row r="9" spans="1:9" ht="12.75">
      <c r="A9" s="426">
        <v>3</v>
      </c>
      <c r="B9" s="70" t="s">
        <v>296</v>
      </c>
      <c r="C9" s="295" t="s">
        <v>297</v>
      </c>
      <c r="D9" s="69" t="s">
        <v>298</v>
      </c>
      <c r="E9" s="294" t="s">
        <v>156</v>
      </c>
      <c r="F9" s="466">
        <v>8.5</v>
      </c>
      <c r="G9" s="467">
        <v>8.5</v>
      </c>
      <c r="H9" s="137" t="str">
        <f t="shared" si="0"/>
        <v>II JA</v>
      </c>
      <c r="I9" s="68" t="s">
        <v>157</v>
      </c>
    </row>
    <row r="10" spans="1:9" ht="12.75">
      <c r="A10" s="426">
        <v>4</v>
      </c>
      <c r="B10" s="70" t="s">
        <v>112</v>
      </c>
      <c r="C10" s="295" t="s">
        <v>113</v>
      </c>
      <c r="D10" s="69">
        <v>36963</v>
      </c>
      <c r="E10" s="294" t="s">
        <v>64</v>
      </c>
      <c r="F10" s="466">
        <v>8.6</v>
      </c>
      <c r="G10" s="467">
        <v>8.7</v>
      </c>
      <c r="H10" s="137" t="str">
        <f t="shared" si="0"/>
        <v>II JA</v>
      </c>
      <c r="I10" s="68" t="s">
        <v>104</v>
      </c>
    </row>
    <row r="11" spans="1:9" ht="12.75">
      <c r="A11" s="426">
        <v>5</v>
      </c>
      <c r="B11" s="70" t="s">
        <v>317</v>
      </c>
      <c r="C11" s="295" t="s">
        <v>318</v>
      </c>
      <c r="D11" s="69">
        <v>37058</v>
      </c>
      <c r="E11" s="294" t="s">
        <v>88</v>
      </c>
      <c r="F11" s="466">
        <v>8.8</v>
      </c>
      <c r="G11" s="467">
        <v>8.8</v>
      </c>
      <c r="H11" s="137" t="str">
        <f t="shared" si="0"/>
        <v>II JA</v>
      </c>
      <c r="I11" s="68" t="s">
        <v>319</v>
      </c>
    </row>
    <row r="12" spans="1:9" ht="12.75">
      <c r="A12" s="426">
        <v>6</v>
      </c>
      <c r="B12" s="70" t="s">
        <v>75</v>
      </c>
      <c r="C12" s="295" t="s">
        <v>313</v>
      </c>
      <c r="D12" s="69" t="s">
        <v>314</v>
      </c>
      <c r="E12" s="294" t="s">
        <v>54</v>
      </c>
      <c r="F12" s="466">
        <v>8.8</v>
      </c>
      <c r="G12" s="467">
        <v>8.9</v>
      </c>
      <c r="H12" s="137" t="str">
        <f t="shared" si="0"/>
        <v>II JA</v>
      </c>
      <c r="I12" s="68" t="s">
        <v>275</v>
      </c>
    </row>
    <row r="13" spans="1:9" ht="12.75">
      <c r="A13" s="423" t="s">
        <v>432</v>
      </c>
      <c r="B13" s="286" t="s">
        <v>9</v>
      </c>
      <c r="C13" s="285" t="s">
        <v>8</v>
      </c>
      <c r="D13" s="283" t="s">
        <v>7</v>
      </c>
      <c r="E13" s="283" t="s">
        <v>6</v>
      </c>
      <c r="F13" s="284" t="s">
        <v>16</v>
      </c>
      <c r="G13" s="324" t="s">
        <v>15</v>
      </c>
      <c r="H13" s="324" t="s">
        <v>3</v>
      </c>
      <c r="I13" s="283" t="s">
        <v>2</v>
      </c>
    </row>
    <row r="14" spans="1:9" ht="12.75">
      <c r="A14" s="426">
        <v>7</v>
      </c>
      <c r="B14" s="70" t="s">
        <v>97</v>
      </c>
      <c r="C14" s="295" t="s">
        <v>303</v>
      </c>
      <c r="D14" s="69" t="s">
        <v>304</v>
      </c>
      <c r="E14" s="294" t="s">
        <v>270</v>
      </c>
      <c r="F14" s="466">
        <v>8.9</v>
      </c>
      <c r="G14" s="467"/>
      <c r="H14" s="137" t="str">
        <f aca="true" t="shared" si="1" ref="H14:H19">IF(ISBLANK(F14),"",IF(F14&lt;=7,"KSM",IF(F14&lt;=7.24,"I A",IF(F14&lt;=7.54,"II A",IF(F14&lt;=7.94,"III A",IF(F14&lt;=8.44,"I JA",IF(F14&lt;=8.84,"II JA",IF(F14&lt;=9.14,"III JA"))))))))</f>
        <v>III JA</v>
      </c>
      <c r="I14" s="68" t="s">
        <v>271</v>
      </c>
    </row>
    <row r="15" spans="1:9" ht="12.75">
      <c r="A15" s="426">
        <v>8</v>
      </c>
      <c r="B15" s="70" t="s">
        <v>69</v>
      </c>
      <c r="C15" s="295" t="s">
        <v>70</v>
      </c>
      <c r="D15" s="69" t="s">
        <v>71</v>
      </c>
      <c r="E15" s="294" t="s">
        <v>54</v>
      </c>
      <c r="F15" s="466">
        <v>9.1</v>
      </c>
      <c r="G15" s="467"/>
      <c r="H15" s="137" t="str">
        <f t="shared" si="1"/>
        <v>III JA</v>
      </c>
      <c r="I15" s="68" t="s">
        <v>55</v>
      </c>
    </row>
    <row r="16" spans="1:9" ht="12.75">
      <c r="A16" s="426">
        <v>8</v>
      </c>
      <c r="B16" s="70" t="s">
        <v>289</v>
      </c>
      <c r="C16" s="295" t="s">
        <v>290</v>
      </c>
      <c r="D16" s="69" t="s">
        <v>291</v>
      </c>
      <c r="E16" s="294" t="s">
        <v>54</v>
      </c>
      <c r="F16" s="466">
        <v>9.1</v>
      </c>
      <c r="G16" s="467"/>
      <c r="H16" s="137" t="str">
        <f t="shared" si="1"/>
        <v>III JA</v>
      </c>
      <c r="I16" s="68" t="s">
        <v>275</v>
      </c>
    </row>
    <row r="17" spans="1:9" ht="12.75">
      <c r="A17" s="426">
        <v>8</v>
      </c>
      <c r="B17" s="70" t="s">
        <v>114</v>
      </c>
      <c r="C17" s="295" t="s">
        <v>301</v>
      </c>
      <c r="D17" s="69" t="s">
        <v>302</v>
      </c>
      <c r="E17" s="294" t="s">
        <v>60</v>
      </c>
      <c r="F17" s="466">
        <v>9.1</v>
      </c>
      <c r="G17" s="467"/>
      <c r="H17" s="137" t="str">
        <f t="shared" si="1"/>
        <v>III JA</v>
      </c>
      <c r="I17" s="68" t="s">
        <v>207</v>
      </c>
    </row>
    <row r="18" spans="1:9" ht="12.75">
      <c r="A18" s="426">
        <v>8</v>
      </c>
      <c r="B18" s="70" t="s">
        <v>310</v>
      </c>
      <c r="C18" s="295" t="s">
        <v>311</v>
      </c>
      <c r="D18" s="69" t="s">
        <v>312</v>
      </c>
      <c r="E18" s="294" t="s">
        <v>64</v>
      </c>
      <c r="F18" s="466">
        <v>9.1</v>
      </c>
      <c r="G18" s="467"/>
      <c r="H18" s="137" t="str">
        <f t="shared" si="1"/>
        <v>III JA</v>
      </c>
      <c r="I18" s="68" t="s">
        <v>65</v>
      </c>
    </row>
    <row r="19" spans="1:9" ht="12.75">
      <c r="A19" s="426">
        <v>8</v>
      </c>
      <c r="B19" s="70" t="s">
        <v>320</v>
      </c>
      <c r="C19" s="295" t="s">
        <v>321</v>
      </c>
      <c r="D19" s="69">
        <v>37017</v>
      </c>
      <c r="E19" s="294" t="s">
        <v>110</v>
      </c>
      <c r="F19" s="466">
        <v>9.1</v>
      </c>
      <c r="G19" s="467"/>
      <c r="H19" s="137" t="str">
        <f t="shared" si="1"/>
        <v>III JA</v>
      </c>
      <c r="I19" s="68" t="s">
        <v>111</v>
      </c>
    </row>
    <row r="20" spans="1:9" ht="12.75">
      <c r="A20" s="426">
        <v>13</v>
      </c>
      <c r="B20" s="70" t="s">
        <v>46</v>
      </c>
      <c r="C20" s="295" t="s">
        <v>47</v>
      </c>
      <c r="D20" s="69" t="s">
        <v>48</v>
      </c>
      <c r="E20" s="294" t="s">
        <v>49</v>
      </c>
      <c r="F20" s="466">
        <v>9.2</v>
      </c>
      <c r="G20" s="467"/>
      <c r="H20" s="137"/>
      <c r="I20" s="68" t="s">
        <v>50</v>
      </c>
    </row>
    <row r="21" spans="1:9" ht="12.75">
      <c r="A21" s="426">
        <v>13</v>
      </c>
      <c r="B21" s="70" t="s">
        <v>315</v>
      </c>
      <c r="C21" s="295" t="s">
        <v>316</v>
      </c>
      <c r="D21" s="69">
        <v>37360</v>
      </c>
      <c r="E21" s="294" t="s">
        <v>64</v>
      </c>
      <c r="F21" s="466">
        <v>9.2</v>
      </c>
      <c r="G21" s="467"/>
      <c r="H21" s="137"/>
      <c r="I21" s="68" t="s">
        <v>104</v>
      </c>
    </row>
    <row r="22" spans="1:9" ht="12.75">
      <c r="A22" s="426">
        <v>15</v>
      </c>
      <c r="B22" s="70" t="s">
        <v>283</v>
      </c>
      <c r="C22" s="295" t="s">
        <v>284</v>
      </c>
      <c r="D22" s="69" t="s">
        <v>285</v>
      </c>
      <c r="E22" s="294" t="s">
        <v>64</v>
      </c>
      <c r="F22" s="466">
        <v>9.3</v>
      </c>
      <c r="G22" s="467"/>
      <c r="H22" s="137"/>
      <c r="I22" s="68" t="s">
        <v>65</v>
      </c>
    </row>
    <row r="23" spans="1:9" ht="12.75">
      <c r="A23" s="426">
        <v>16</v>
      </c>
      <c r="B23" s="70" t="s">
        <v>286</v>
      </c>
      <c r="C23" s="295" t="s">
        <v>287</v>
      </c>
      <c r="D23" s="69" t="s">
        <v>288</v>
      </c>
      <c r="E23" s="294" t="s">
        <v>64</v>
      </c>
      <c r="F23" s="466">
        <v>9.5</v>
      </c>
      <c r="G23" s="467"/>
      <c r="H23" s="137"/>
      <c r="I23" s="68" t="s">
        <v>65</v>
      </c>
    </row>
    <row r="24" spans="1:9" ht="12.75">
      <c r="A24" s="426">
        <v>16</v>
      </c>
      <c r="B24" s="70" t="s">
        <v>75</v>
      </c>
      <c r="C24" s="295" t="s">
        <v>299</v>
      </c>
      <c r="D24" s="69" t="s">
        <v>300</v>
      </c>
      <c r="E24" s="294" t="s">
        <v>270</v>
      </c>
      <c r="F24" s="466">
        <v>9.5</v>
      </c>
      <c r="G24" s="467"/>
      <c r="H24" s="137"/>
      <c r="I24" s="68" t="s">
        <v>271</v>
      </c>
    </row>
    <row r="25" spans="1:9" ht="12.75">
      <c r="A25" s="426">
        <v>18</v>
      </c>
      <c r="B25" s="70" t="s">
        <v>66</v>
      </c>
      <c r="C25" s="295" t="s">
        <v>67</v>
      </c>
      <c r="D25" s="69" t="s">
        <v>68</v>
      </c>
      <c r="E25" s="294" t="s">
        <v>54</v>
      </c>
      <c r="F25" s="466">
        <v>9.7</v>
      </c>
      <c r="G25" s="467"/>
      <c r="H25" s="137"/>
      <c r="I25" s="68" t="s">
        <v>55</v>
      </c>
    </row>
    <row r="26" spans="1:9" ht="12.75">
      <c r="A26" s="426">
        <v>19</v>
      </c>
      <c r="B26" s="70" t="s">
        <v>282</v>
      </c>
      <c r="C26" s="295" t="s">
        <v>52</v>
      </c>
      <c r="D26" s="69" t="s">
        <v>53</v>
      </c>
      <c r="E26" s="294" t="s">
        <v>54</v>
      </c>
      <c r="F26" s="466">
        <v>10.2</v>
      </c>
      <c r="G26" s="467"/>
      <c r="H26" s="137"/>
      <c r="I26" s="68" t="s">
        <v>55</v>
      </c>
    </row>
    <row r="27" spans="1:9" ht="12.75">
      <c r="A27" s="426">
        <v>19</v>
      </c>
      <c r="B27" s="70" t="s">
        <v>307</v>
      </c>
      <c r="C27" s="295" t="s">
        <v>308</v>
      </c>
      <c r="D27" s="69" t="s">
        <v>309</v>
      </c>
      <c r="E27" s="294" t="s">
        <v>270</v>
      </c>
      <c r="F27" s="466">
        <v>10.2</v>
      </c>
      <c r="G27" s="467"/>
      <c r="H27" s="137"/>
      <c r="I27" s="68" t="s">
        <v>271</v>
      </c>
    </row>
    <row r="28" spans="1:9" ht="12.75">
      <c r="A28" s="426">
        <v>21</v>
      </c>
      <c r="B28" s="70" t="s">
        <v>76</v>
      </c>
      <c r="C28" s="295" t="s">
        <v>305</v>
      </c>
      <c r="D28" s="69" t="s">
        <v>306</v>
      </c>
      <c r="E28" s="294" t="s">
        <v>270</v>
      </c>
      <c r="F28" s="466">
        <v>10.4</v>
      </c>
      <c r="G28" s="467"/>
      <c r="H28" s="137"/>
      <c r="I28" s="68" t="s">
        <v>271</v>
      </c>
    </row>
    <row r="29" spans="1:9" ht="12.75">
      <c r="A29" s="137" t="s">
        <v>85</v>
      </c>
      <c r="B29" s="70" t="s">
        <v>105</v>
      </c>
      <c r="C29" s="295" t="s">
        <v>106</v>
      </c>
      <c r="D29" s="69">
        <v>36999</v>
      </c>
      <c r="E29" s="294" t="s">
        <v>83</v>
      </c>
      <c r="F29" s="466">
        <v>8.4</v>
      </c>
      <c r="G29" s="467"/>
      <c r="H29" s="137" t="str">
        <f>IF(ISBLANK(F29),"",IF(F29&lt;=7,"KSM",IF(F29&lt;=7.24,"I A",IF(F29&lt;=7.54,"II A",IF(F29&lt;=7.94,"III A",IF(F29&lt;=8.44,"I JA",IF(F29&lt;=8.84,"II JA",IF(F29&lt;=9.14,"III JA"))))))))</f>
        <v>I JA</v>
      </c>
      <c r="I29" s="68" t="s">
        <v>107</v>
      </c>
    </row>
    <row r="30" spans="1:9" ht="12.75">
      <c r="A30" s="137" t="s">
        <v>85</v>
      </c>
      <c r="B30" s="70" t="s">
        <v>97</v>
      </c>
      <c r="C30" s="295" t="s">
        <v>323</v>
      </c>
      <c r="D30" s="69">
        <v>36948</v>
      </c>
      <c r="E30" s="294" t="s">
        <v>83</v>
      </c>
      <c r="F30" s="466">
        <v>8.6</v>
      </c>
      <c r="G30" s="467"/>
      <c r="H30" s="137" t="str">
        <f>IF(ISBLANK(F30),"",IF(F30&lt;=7,"KSM",IF(F30&lt;=7.24,"I A",IF(F30&lt;=7.54,"II A",IF(F30&lt;=7.94,"III A",IF(F30&lt;=8.44,"I JA",IF(F30&lt;=8.84,"II JA",IF(F30&lt;=9.14,"III JA"))))))))</f>
        <v>II JA</v>
      </c>
      <c r="I30" s="68" t="s">
        <v>225</v>
      </c>
    </row>
    <row r="31" spans="1:9" ht="12.75">
      <c r="A31" s="137" t="s">
        <v>85</v>
      </c>
      <c r="B31" s="70" t="s">
        <v>357</v>
      </c>
      <c r="C31" s="295" t="s">
        <v>422</v>
      </c>
      <c r="D31" s="69">
        <v>37074</v>
      </c>
      <c r="E31" s="294" t="s">
        <v>83</v>
      </c>
      <c r="F31" s="466">
        <v>9.4</v>
      </c>
      <c r="G31" s="467"/>
      <c r="H31" s="137"/>
      <c r="I31" s="68" t="s">
        <v>107</v>
      </c>
    </row>
    <row r="32" spans="1:9" ht="12.75">
      <c r="A32" s="137" t="s">
        <v>85</v>
      </c>
      <c r="B32" s="70" t="s">
        <v>75</v>
      </c>
      <c r="C32" s="295" t="s">
        <v>86</v>
      </c>
      <c r="D32" s="69">
        <v>37583</v>
      </c>
      <c r="E32" s="294" t="s">
        <v>83</v>
      </c>
      <c r="F32" s="466">
        <v>10.1</v>
      </c>
      <c r="G32" s="467"/>
      <c r="H32" s="137"/>
      <c r="I32" s="68" t="s">
        <v>84</v>
      </c>
    </row>
    <row r="33" spans="1:9" ht="12.75">
      <c r="A33" s="137" t="s">
        <v>85</v>
      </c>
      <c r="B33" s="70" t="s">
        <v>430</v>
      </c>
      <c r="C33" s="295" t="s">
        <v>431</v>
      </c>
      <c r="D33" s="69">
        <v>37267</v>
      </c>
      <c r="E33" s="294" t="s">
        <v>83</v>
      </c>
      <c r="F33" s="466">
        <v>10.2</v>
      </c>
      <c r="G33" s="467"/>
      <c r="H33" s="137"/>
      <c r="I33" s="68" t="s">
        <v>225</v>
      </c>
    </row>
    <row r="34" spans="1:9" ht="12.75">
      <c r="A34" s="137" t="s">
        <v>85</v>
      </c>
      <c r="B34" s="70" t="s">
        <v>81</v>
      </c>
      <c r="C34" s="295" t="s">
        <v>82</v>
      </c>
      <c r="D34" s="69">
        <v>37607</v>
      </c>
      <c r="E34" s="294" t="s">
        <v>83</v>
      </c>
      <c r="F34" s="466">
        <v>10.3</v>
      </c>
      <c r="G34" s="467"/>
      <c r="H34" s="137"/>
      <c r="I34" s="68" t="s">
        <v>84</v>
      </c>
    </row>
  </sheetData>
  <sheetProtection/>
  <mergeCells count="1">
    <mergeCell ref="A2:G2"/>
  </mergeCells>
  <printOptions horizontalCentered="1"/>
  <pageMargins left="0.2362204724409449" right="0.2362204724409449" top="0.17" bottom="0.19" header="0.22" footer="0.2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C17" sqref="C17"/>
    </sheetView>
  </sheetViews>
  <sheetFormatPr defaultColWidth="9.421875" defaultRowHeight="12.75"/>
  <cols>
    <col min="1" max="1" width="5.421875" style="434" customWidth="1"/>
    <col min="2" max="2" width="10.57421875" style="365" customWidth="1"/>
    <col min="3" max="3" width="14.7109375" style="365" customWidth="1"/>
    <col min="4" max="4" width="9.28125" style="366" customWidth="1"/>
    <col min="5" max="5" width="11.8515625" style="365" customWidth="1"/>
    <col min="6" max="6" width="7.140625" style="472" customWidth="1"/>
    <col min="7" max="7" width="5.7109375" style="473" customWidth="1"/>
    <col min="8" max="8" width="26.140625" style="365" customWidth="1"/>
    <col min="9" max="9" width="4.8515625" style="365" hidden="1" customWidth="1"/>
    <col min="10" max="16384" width="9.421875" style="365" customWidth="1"/>
  </cols>
  <sheetData>
    <row r="1" spans="1:8" s="287" customFormat="1" ht="20.25">
      <c r="A1" s="420" t="s">
        <v>43</v>
      </c>
      <c r="B1" s="291"/>
      <c r="C1" s="291"/>
      <c r="D1" s="291"/>
      <c r="E1" s="291"/>
      <c r="F1" s="469"/>
      <c r="G1" s="470"/>
      <c r="H1" s="325"/>
    </row>
    <row r="2" spans="1:8" s="377" customFormat="1" ht="14.25" customHeight="1">
      <c r="A2" s="482"/>
      <c r="B2" s="482"/>
      <c r="C2" s="482"/>
      <c r="D2" s="482"/>
      <c r="E2" s="482"/>
      <c r="F2" s="482"/>
      <c r="G2" s="471"/>
      <c r="H2" s="290" t="s">
        <v>44</v>
      </c>
    </row>
    <row r="3" spans="1:8" ht="15.75">
      <c r="A3" s="432" t="s">
        <v>34</v>
      </c>
      <c r="B3" s="376"/>
      <c r="C3" s="375"/>
      <c r="D3" s="365"/>
      <c r="H3" s="378" t="s">
        <v>11</v>
      </c>
    </row>
    <row r="4" spans="1:10" s="204" customFormat="1" ht="12.75" customHeight="1">
      <c r="A4" s="422"/>
      <c r="B4" s="211"/>
      <c r="C4" s="210"/>
      <c r="D4" s="210"/>
      <c r="E4" s="209"/>
      <c r="F4" s="474"/>
      <c r="G4" s="475"/>
      <c r="H4" s="304"/>
      <c r="I4" s="206"/>
      <c r="J4" s="208"/>
    </row>
    <row r="5" spans="1:10" s="204" customFormat="1" ht="6" customHeight="1">
      <c r="A5" s="422"/>
      <c r="D5" s="205"/>
      <c r="E5" s="205"/>
      <c r="F5" s="474"/>
      <c r="G5" s="475"/>
      <c r="H5" s="207"/>
      <c r="I5" s="206"/>
      <c r="J5" s="205"/>
    </row>
    <row r="6" spans="1:8" ht="12.75">
      <c r="A6" s="423" t="s">
        <v>433</v>
      </c>
      <c r="B6" s="374" t="s">
        <v>9</v>
      </c>
      <c r="C6" s="370" t="s">
        <v>8</v>
      </c>
      <c r="D6" s="373" t="s">
        <v>7</v>
      </c>
      <c r="E6" s="372" t="s">
        <v>6</v>
      </c>
      <c r="F6" s="476" t="s">
        <v>20</v>
      </c>
      <c r="G6" s="477" t="s">
        <v>3</v>
      </c>
      <c r="H6" s="372" t="s">
        <v>2</v>
      </c>
    </row>
    <row r="7" spans="1:8" ht="15.75" customHeight="1">
      <c r="A7" s="433" t="s">
        <v>250</v>
      </c>
      <c r="B7" s="371" t="s">
        <v>165</v>
      </c>
      <c r="C7" s="370" t="s">
        <v>166</v>
      </c>
      <c r="D7" s="369" t="s">
        <v>167</v>
      </c>
      <c r="E7" s="368" t="s">
        <v>156</v>
      </c>
      <c r="F7" s="478">
        <v>30.1</v>
      </c>
      <c r="G7" s="468" t="str">
        <f aca="true" t="shared" si="0" ref="G7:G18">IF(ISBLANK(F7),"",IF(F7&lt;=25.95,"KSM",IF(F7&lt;=27.35,"I A",IF(F7&lt;=29.24,"II A",IF(F7&lt;=31.74,"III A",IF(F7&lt;=33.74,"I JA",IF(F7&lt;=35.44,"II JA",IF(F7&lt;=36.74,"III JA"))))))))</f>
        <v>III A</v>
      </c>
      <c r="H7" s="367" t="s">
        <v>157</v>
      </c>
    </row>
    <row r="8" spans="1:8" ht="15.75" customHeight="1">
      <c r="A8" s="433" t="s">
        <v>260</v>
      </c>
      <c r="B8" s="371" t="s">
        <v>141</v>
      </c>
      <c r="C8" s="370" t="s">
        <v>142</v>
      </c>
      <c r="D8" s="369">
        <v>37176</v>
      </c>
      <c r="E8" s="368" t="s">
        <v>110</v>
      </c>
      <c r="F8" s="478">
        <v>30.5</v>
      </c>
      <c r="G8" s="468" t="str">
        <f t="shared" si="0"/>
        <v>III A</v>
      </c>
      <c r="H8" s="367" t="s">
        <v>143</v>
      </c>
    </row>
    <row r="9" spans="1:8" ht="15.75" customHeight="1">
      <c r="A9" s="433" t="s">
        <v>261</v>
      </c>
      <c r="B9" s="371" t="s">
        <v>158</v>
      </c>
      <c r="C9" s="370" t="s">
        <v>159</v>
      </c>
      <c r="D9" s="369" t="s">
        <v>80</v>
      </c>
      <c r="E9" s="368" t="s">
        <v>160</v>
      </c>
      <c r="F9" s="478">
        <v>30.8</v>
      </c>
      <c r="G9" s="468" t="str">
        <f t="shared" si="0"/>
        <v>III A</v>
      </c>
      <c r="H9" s="367" t="s">
        <v>161</v>
      </c>
    </row>
    <row r="10" spans="1:8" ht="15.75" customHeight="1">
      <c r="A10" s="433" t="s">
        <v>261</v>
      </c>
      <c r="B10" s="371" t="s">
        <v>144</v>
      </c>
      <c r="C10" s="370" t="s">
        <v>145</v>
      </c>
      <c r="D10" s="369" t="s">
        <v>146</v>
      </c>
      <c r="E10" s="368" t="s">
        <v>60</v>
      </c>
      <c r="F10" s="478">
        <v>30.8</v>
      </c>
      <c r="G10" s="468" t="str">
        <f t="shared" si="0"/>
        <v>III A</v>
      </c>
      <c r="H10" s="367" t="s">
        <v>147</v>
      </c>
    </row>
    <row r="11" spans="1:8" ht="15.75" customHeight="1">
      <c r="A11" s="433" t="s">
        <v>263</v>
      </c>
      <c r="B11" s="371" t="s">
        <v>162</v>
      </c>
      <c r="C11" s="370" t="s">
        <v>163</v>
      </c>
      <c r="D11" s="369" t="s">
        <v>164</v>
      </c>
      <c r="E11" s="368" t="s">
        <v>160</v>
      </c>
      <c r="F11" s="478">
        <v>31</v>
      </c>
      <c r="G11" s="468" t="str">
        <f t="shared" si="0"/>
        <v>III A</v>
      </c>
      <c r="H11" s="367" t="s">
        <v>161</v>
      </c>
    </row>
    <row r="12" spans="1:9" ht="15.75" customHeight="1">
      <c r="A12" s="433" t="s">
        <v>5</v>
      </c>
      <c r="B12" s="371" t="s">
        <v>213</v>
      </c>
      <c r="C12" s="370" t="s">
        <v>214</v>
      </c>
      <c r="D12" s="369" t="s">
        <v>215</v>
      </c>
      <c r="E12" s="368" t="s">
        <v>156</v>
      </c>
      <c r="F12" s="478">
        <v>33.4</v>
      </c>
      <c r="G12" s="468" t="str">
        <f t="shared" si="0"/>
        <v>I JA</v>
      </c>
      <c r="H12" s="367" t="s">
        <v>212</v>
      </c>
      <c r="I12" s="365">
        <v>30.89</v>
      </c>
    </row>
    <row r="13" spans="1:8" ht="15.75" customHeight="1">
      <c r="A13" s="433" t="s">
        <v>418</v>
      </c>
      <c r="B13" s="371" t="s">
        <v>141</v>
      </c>
      <c r="C13" s="370" t="s">
        <v>127</v>
      </c>
      <c r="D13" s="369" t="s">
        <v>206</v>
      </c>
      <c r="E13" s="368" t="s">
        <v>60</v>
      </c>
      <c r="F13" s="478">
        <v>33.6</v>
      </c>
      <c r="G13" s="468" t="str">
        <f t="shared" si="0"/>
        <v>I JA</v>
      </c>
      <c r="H13" s="367" t="s">
        <v>207</v>
      </c>
    </row>
    <row r="14" spans="1:8" ht="15.75" customHeight="1">
      <c r="A14" s="433" t="s">
        <v>419</v>
      </c>
      <c r="B14" s="371" t="s">
        <v>209</v>
      </c>
      <c r="C14" s="370" t="s">
        <v>210</v>
      </c>
      <c r="D14" s="369" t="s">
        <v>211</v>
      </c>
      <c r="E14" s="368" t="s">
        <v>156</v>
      </c>
      <c r="F14" s="478">
        <v>33.7</v>
      </c>
      <c r="G14" s="468" t="str">
        <f t="shared" si="0"/>
        <v>I JA</v>
      </c>
      <c r="H14" s="367" t="s">
        <v>212</v>
      </c>
    </row>
    <row r="15" spans="1:8" ht="15.75" customHeight="1">
      <c r="A15" s="433" t="s">
        <v>420</v>
      </c>
      <c r="B15" s="371" t="s">
        <v>151</v>
      </c>
      <c r="C15" s="370" t="s">
        <v>154</v>
      </c>
      <c r="D15" s="369" t="s">
        <v>155</v>
      </c>
      <c r="E15" s="368" t="s">
        <v>156</v>
      </c>
      <c r="F15" s="478">
        <v>33.9</v>
      </c>
      <c r="G15" s="468" t="str">
        <f t="shared" si="0"/>
        <v>II JA</v>
      </c>
      <c r="H15" s="367" t="s">
        <v>157</v>
      </c>
    </row>
    <row r="16" spans="1:8" ht="15.75" customHeight="1">
      <c r="A16" s="433" t="s">
        <v>421</v>
      </c>
      <c r="B16" s="371" t="s">
        <v>129</v>
      </c>
      <c r="C16" s="370" t="s">
        <v>204</v>
      </c>
      <c r="D16" s="369" t="s">
        <v>205</v>
      </c>
      <c r="E16" s="368" t="s">
        <v>132</v>
      </c>
      <c r="F16" s="478">
        <v>34.1</v>
      </c>
      <c r="G16" s="468" t="str">
        <f t="shared" si="0"/>
        <v>II JA</v>
      </c>
      <c r="H16" s="367" t="s">
        <v>133</v>
      </c>
    </row>
    <row r="17" spans="1:8" ht="15.75" customHeight="1">
      <c r="A17" s="433" t="s">
        <v>455</v>
      </c>
      <c r="B17" s="371" t="s">
        <v>165</v>
      </c>
      <c r="C17" s="370" t="s">
        <v>200</v>
      </c>
      <c r="D17" s="369">
        <v>36947</v>
      </c>
      <c r="E17" s="368" t="s">
        <v>110</v>
      </c>
      <c r="F17" s="478">
        <v>35.6</v>
      </c>
      <c r="G17" s="468" t="str">
        <f t="shared" si="0"/>
        <v>III JA</v>
      </c>
      <c r="H17" s="367" t="s">
        <v>143</v>
      </c>
    </row>
    <row r="18" spans="1:8" ht="15.75" customHeight="1">
      <c r="A18" s="433" t="s">
        <v>456</v>
      </c>
      <c r="B18" s="371" t="s">
        <v>216</v>
      </c>
      <c r="C18" s="370" t="s">
        <v>217</v>
      </c>
      <c r="D18" s="369" t="s">
        <v>218</v>
      </c>
      <c r="E18" s="368" t="s">
        <v>156</v>
      </c>
      <c r="F18" s="478">
        <v>36.3</v>
      </c>
      <c r="G18" s="468" t="str">
        <f t="shared" si="0"/>
        <v>III JA</v>
      </c>
      <c r="H18" s="367" t="s">
        <v>212</v>
      </c>
    </row>
    <row r="19" spans="1:8" ht="15.75" customHeight="1">
      <c r="A19" s="468" t="s">
        <v>188</v>
      </c>
      <c r="B19" s="371" t="s">
        <v>186</v>
      </c>
      <c r="C19" s="370" t="s">
        <v>187</v>
      </c>
      <c r="D19" s="369">
        <v>37349</v>
      </c>
      <c r="E19" s="368" t="s">
        <v>110</v>
      </c>
      <c r="F19" s="478">
        <v>34.2</v>
      </c>
      <c r="G19" s="468" t="str">
        <f aca="true" t="shared" si="1" ref="G19:G27">IF(ISBLANK(F19),"",IF(F19&lt;=25.95,"KSM",IF(F19&lt;=27.35,"I A",IF(F19&lt;=29.24,"II A",IF(F19&lt;=31.74,"III A",IF(F19&lt;=33.74,"I JA",IF(F19&lt;=35.44,"II JA",IF(F19&lt;=36.74,"III JA"))))))))</f>
        <v>II JA</v>
      </c>
      <c r="H19" s="367" t="s">
        <v>143</v>
      </c>
    </row>
    <row r="20" spans="1:8" ht="15.75" customHeight="1">
      <c r="A20" s="468" t="s">
        <v>188</v>
      </c>
      <c r="B20" s="371" t="s">
        <v>168</v>
      </c>
      <c r="C20" s="370" t="s">
        <v>198</v>
      </c>
      <c r="D20" s="369">
        <v>37024</v>
      </c>
      <c r="E20" s="368" t="s">
        <v>110</v>
      </c>
      <c r="F20" s="478">
        <v>34.1</v>
      </c>
      <c r="G20" s="468" t="str">
        <f t="shared" si="1"/>
        <v>II JA</v>
      </c>
      <c r="H20" s="367" t="s">
        <v>143</v>
      </c>
    </row>
    <row r="21" spans="1:8" ht="15.75" customHeight="1">
      <c r="A21" s="468" t="s">
        <v>85</v>
      </c>
      <c r="B21" s="371" t="s">
        <v>179</v>
      </c>
      <c r="C21" s="370" t="s">
        <v>180</v>
      </c>
      <c r="D21" s="369">
        <v>37408</v>
      </c>
      <c r="E21" s="368" t="s">
        <v>83</v>
      </c>
      <c r="F21" s="478">
        <v>28.8</v>
      </c>
      <c r="G21" s="468" t="str">
        <f t="shared" si="1"/>
        <v>II A</v>
      </c>
      <c r="H21" s="367" t="s">
        <v>181</v>
      </c>
    </row>
    <row r="22" spans="1:8" ht="15.75" customHeight="1">
      <c r="A22" s="468" t="s">
        <v>85</v>
      </c>
      <c r="B22" s="371" t="s">
        <v>423</v>
      </c>
      <c r="C22" s="370" t="s">
        <v>424</v>
      </c>
      <c r="D22" s="369">
        <v>36745</v>
      </c>
      <c r="E22" s="368" t="s">
        <v>83</v>
      </c>
      <c r="F22" s="478">
        <v>28.9</v>
      </c>
      <c r="G22" s="468" t="str">
        <f t="shared" si="1"/>
        <v>II A</v>
      </c>
      <c r="H22" s="367" t="s">
        <v>107</v>
      </c>
    </row>
    <row r="23" spans="1:8" ht="15.75" customHeight="1">
      <c r="A23" s="468" t="s">
        <v>85</v>
      </c>
      <c r="B23" s="371" t="s">
        <v>427</v>
      </c>
      <c r="C23" s="370" t="s">
        <v>220</v>
      </c>
      <c r="D23" s="369">
        <v>37241</v>
      </c>
      <c r="E23" s="368" t="s">
        <v>83</v>
      </c>
      <c r="F23" s="478">
        <v>30.3</v>
      </c>
      <c r="G23" s="468" t="str">
        <f t="shared" si="1"/>
        <v>III A</v>
      </c>
      <c r="H23" s="367" t="s">
        <v>107</v>
      </c>
    </row>
    <row r="24" spans="1:8" ht="15.75" customHeight="1">
      <c r="A24" s="468" t="s">
        <v>85</v>
      </c>
      <c r="B24" s="371" t="s">
        <v>221</v>
      </c>
      <c r="C24" s="370" t="s">
        <v>220</v>
      </c>
      <c r="D24" s="369">
        <v>37241</v>
      </c>
      <c r="E24" s="368" t="s">
        <v>83</v>
      </c>
      <c r="F24" s="478">
        <v>31</v>
      </c>
      <c r="G24" s="468" t="str">
        <f t="shared" si="1"/>
        <v>III A</v>
      </c>
      <c r="H24" s="367" t="s">
        <v>107</v>
      </c>
    </row>
    <row r="25" spans="1:9" ht="15.75" customHeight="1">
      <c r="A25" s="468" t="s">
        <v>85</v>
      </c>
      <c r="B25" s="371" t="s">
        <v>226</v>
      </c>
      <c r="C25" s="370" t="s">
        <v>222</v>
      </c>
      <c r="D25" s="369">
        <v>36973</v>
      </c>
      <c r="E25" s="368" t="s">
        <v>83</v>
      </c>
      <c r="F25" s="478">
        <v>31.6</v>
      </c>
      <c r="G25" s="468" t="str">
        <f t="shared" si="1"/>
        <v>III A</v>
      </c>
      <c r="H25" s="367" t="s">
        <v>227</v>
      </c>
      <c r="I25" s="365" t="s">
        <v>208</v>
      </c>
    </row>
    <row r="26" spans="1:9" ht="15.75" customHeight="1">
      <c r="A26" s="468" t="s">
        <v>85</v>
      </c>
      <c r="B26" s="371" t="s">
        <v>201</v>
      </c>
      <c r="C26" s="370" t="s">
        <v>202</v>
      </c>
      <c r="D26" s="369">
        <v>36920</v>
      </c>
      <c r="E26" s="368" t="s">
        <v>83</v>
      </c>
      <c r="F26" s="478">
        <v>31.9</v>
      </c>
      <c r="G26" s="468" t="str">
        <f t="shared" si="1"/>
        <v>I JA</v>
      </c>
      <c r="H26" s="367" t="s">
        <v>203</v>
      </c>
      <c r="I26" s="365" t="s">
        <v>219</v>
      </c>
    </row>
    <row r="27" spans="1:8" ht="15.75" customHeight="1">
      <c r="A27" s="468" t="s">
        <v>85</v>
      </c>
      <c r="B27" s="371" t="s">
        <v>223</v>
      </c>
      <c r="C27" s="370" t="s">
        <v>224</v>
      </c>
      <c r="D27" s="369">
        <v>36981</v>
      </c>
      <c r="E27" s="368" t="s">
        <v>83</v>
      </c>
      <c r="F27" s="478">
        <v>33.6</v>
      </c>
      <c r="G27" s="468" t="str">
        <f t="shared" si="1"/>
        <v>I JA</v>
      </c>
      <c r="H27" s="367" t="s">
        <v>225</v>
      </c>
    </row>
  </sheetData>
  <sheetProtection/>
  <mergeCells count="1">
    <mergeCell ref="A2:F2"/>
  </mergeCells>
  <printOptions horizontalCentered="1"/>
  <pageMargins left="0.47" right="0.28" top="0.32" bottom="0.17" header="0.5" footer="0.2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2">
      <selection activeCell="F7" sqref="F7"/>
    </sheetView>
  </sheetViews>
  <sheetFormatPr defaultColWidth="9.421875" defaultRowHeight="12.75"/>
  <cols>
    <col min="1" max="1" width="6.00390625" style="437" customWidth="1"/>
    <col min="2" max="2" width="10.7109375" style="380" customWidth="1"/>
    <col min="3" max="3" width="12.28125" style="380" customWidth="1"/>
    <col min="4" max="4" width="9.140625" style="381" customWidth="1"/>
    <col min="5" max="5" width="14.57421875" style="380" customWidth="1"/>
    <col min="6" max="6" width="6.00390625" style="380" customWidth="1"/>
    <col min="7" max="7" width="6.00390625" style="397" customWidth="1"/>
    <col min="8" max="8" width="25.00390625" style="380" customWidth="1"/>
    <col min="9" max="9" width="4.8515625" style="380" hidden="1" customWidth="1"/>
    <col min="10" max="16384" width="9.421875" style="380" customWidth="1"/>
  </cols>
  <sheetData>
    <row r="1" spans="1:8" s="287" customFormat="1" ht="20.25">
      <c r="A1" s="420" t="s">
        <v>43</v>
      </c>
      <c r="B1" s="291"/>
      <c r="C1" s="291"/>
      <c r="D1" s="291"/>
      <c r="E1" s="291"/>
      <c r="F1" s="291"/>
      <c r="G1" s="325"/>
      <c r="H1" s="325"/>
    </row>
    <row r="2" spans="1:8" s="377" customFormat="1" ht="14.25" customHeight="1">
      <c r="A2" s="482"/>
      <c r="B2" s="482"/>
      <c r="C2" s="482"/>
      <c r="D2" s="482"/>
      <c r="E2" s="482"/>
      <c r="F2" s="482"/>
      <c r="G2" s="379"/>
      <c r="H2" s="290" t="s">
        <v>44</v>
      </c>
    </row>
    <row r="3" spans="1:8" ht="15.75">
      <c r="A3" s="435" t="s">
        <v>33</v>
      </c>
      <c r="B3" s="395"/>
      <c r="C3" s="394"/>
      <c r="D3" s="393"/>
      <c r="H3" s="392" t="s">
        <v>11</v>
      </c>
    </row>
    <row r="4" spans="1:12" s="204" customFormat="1" ht="12.75" customHeight="1">
      <c r="A4" s="422"/>
      <c r="B4" s="211"/>
      <c r="C4" s="210">
        <v>1</v>
      </c>
      <c r="D4" s="210" t="s">
        <v>14</v>
      </c>
      <c r="E4" s="209">
        <v>5</v>
      </c>
      <c r="F4" s="207"/>
      <c r="G4" s="249"/>
      <c r="H4" s="304"/>
      <c r="I4" s="207"/>
      <c r="J4" s="207"/>
      <c r="K4" s="206"/>
      <c r="L4" s="208"/>
    </row>
    <row r="5" spans="1:12" s="204" customFormat="1" ht="6" customHeight="1">
      <c r="A5" s="422"/>
      <c r="D5" s="205"/>
      <c r="E5" s="205"/>
      <c r="F5" s="207"/>
      <c r="G5" s="249"/>
      <c r="H5" s="207"/>
      <c r="I5" s="207"/>
      <c r="J5" s="207"/>
      <c r="K5" s="206"/>
      <c r="L5" s="205"/>
    </row>
    <row r="6" spans="1:8" ht="12.75">
      <c r="A6" s="423" t="s">
        <v>432</v>
      </c>
      <c r="B6" s="391" t="s">
        <v>9</v>
      </c>
      <c r="C6" s="390" t="s">
        <v>8</v>
      </c>
      <c r="D6" s="389" t="s">
        <v>7</v>
      </c>
      <c r="E6" s="387" t="s">
        <v>6</v>
      </c>
      <c r="F6" s="388" t="s">
        <v>4</v>
      </c>
      <c r="G6" s="396" t="s">
        <v>3</v>
      </c>
      <c r="H6" s="387" t="s">
        <v>2</v>
      </c>
    </row>
    <row r="7" spans="1:8" ht="17.25" customHeight="1">
      <c r="A7" s="436" t="s">
        <v>250</v>
      </c>
      <c r="B7" s="386" t="s">
        <v>326</v>
      </c>
      <c r="C7" s="385" t="s">
        <v>327</v>
      </c>
      <c r="D7" s="384">
        <v>36901</v>
      </c>
      <c r="E7" s="383" t="s">
        <v>110</v>
      </c>
      <c r="F7" s="478">
        <v>26.8</v>
      </c>
      <c r="G7" s="137" t="str">
        <f aca="true" t="shared" si="0" ref="G7:G14">IF(ISBLANK(F7),"",IF(F7&lt;=22.74,"KSM",IF(F7&lt;=23.64,"I A",IF(F7&lt;=24.84,"II A",IF(F7&lt;=26.64,"III A",IF(F7&lt;=28.34,"I JA",IF(F7&lt;=29.84,"II JA",IF(F7&lt;=31.24,"III JA"))))))))</f>
        <v>I JA</v>
      </c>
      <c r="H7" s="382" t="s">
        <v>242</v>
      </c>
    </row>
    <row r="8" spans="1:8" ht="17.25" customHeight="1">
      <c r="A8" s="436" t="s">
        <v>260</v>
      </c>
      <c r="B8" s="386" t="s">
        <v>116</v>
      </c>
      <c r="C8" s="385" t="s">
        <v>117</v>
      </c>
      <c r="D8" s="384">
        <v>36904</v>
      </c>
      <c r="E8" s="383" t="s">
        <v>88</v>
      </c>
      <c r="F8" s="478">
        <v>27.4</v>
      </c>
      <c r="G8" s="137" t="str">
        <f t="shared" si="0"/>
        <v>I JA</v>
      </c>
      <c r="H8" s="382" t="s">
        <v>118</v>
      </c>
    </row>
    <row r="9" spans="1:8" ht="17.25" customHeight="1">
      <c r="A9" s="436" t="s">
        <v>261</v>
      </c>
      <c r="B9" s="386" t="s">
        <v>435</v>
      </c>
      <c r="C9" s="385" t="s">
        <v>103</v>
      </c>
      <c r="D9" s="384">
        <v>37023</v>
      </c>
      <c r="E9" s="383" t="s">
        <v>64</v>
      </c>
      <c r="F9" s="478">
        <v>28</v>
      </c>
      <c r="G9" s="137" t="str">
        <f t="shared" si="0"/>
        <v>I JA</v>
      </c>
      <c r="H9" s="382" t="s">
        <v>104</v>
      </c>
    </row>
    <row r="10" spans="1:8" ht="17.25" customHeight="1">
      <c r="A10" s="436" t="s">
        <v>262</v>
      </c>
      <c r="B10" s="386" t="s">
        <v>328</v>
      </c>
      <c r="C10" s="385" t="s">
        <v>329</v>
      </c>
      <c r="D10" s="384">
        <v>36896</v>
      </c>
      <c r="E10" s="383" t="s">
        <v>88</v>
      </c>
      <c r="F10" s="478">
        <v>28.5</v>
      </c>
      <c r="G10" s="137" t="str">
        <f t="shared" si="0"/>
        <v>II JA</v>
      </c>
      <c r="H10" s="382" t="s">
        <v>118</v>
      </c>
    </row>
    <row r="11" spans="1:8" ht="17.25" customHeight="1">
      <c r="A11" s="436" t="s">
        <v>263</v>
      </c>
      <c r="B11" s="386" t="s">
        <v>296</v>
      </c>
      <c r="C11" s="385" t="s">
        <v>297</v>
      </c>
      <c r="D11" s="384" t="s">
        <v>298</v>
      </c>
      <c r="E11" s="383" t="s">
        <v>156</v>
      </c>
      <c r="F11" s="478">
        <v>28.8</v>
      </c>
      <c r="G11" s="137" t="str">
        <f t="shared" si="0"/>
        <v>II JA</v>
      </c>
      <c r="H11" s="382" t="s">
        <v>157</v>
      </c>
    </row>
    <row r="12" spans="1:8" ht="17.25" customHeight="1">
      <c r="A12" s="436" t="s">
        <v>5</v>
      </c>
      <c r="B12" s="386" t="s">
        <v>334</v>
      </c>
      <c r="C12" s="385" t="s">
        <v>335</v>
      </c>
      <c r="D12" s="384" t="s">
        <v>336</v>
      </c>
      <c r="E12" s="383" t="s">
        <v>132</v>
      </c>
      <c r="F12" s="478">
        <v>29.2</v>
      </c>
      <c r="G12" s="137" t="str">
        <f t="shared" si="0"/>
        <v>II JA</v>
      </c>
      <c r="H12" s="382" t="s">
        <v>133</v>
      </c>
    </row>
    <row r="13" spans="1:8" ht="17.25" customHeight="1">
      <c r="A13" s="436" t="s">
        <v>418</v>
      </c>
      <c r="B13" s="386" t="s">
        <v>347</v>
      </c>
      <c r="C13" s="385" t="s">
        <v>348</v>
      </c>
      <c r="D13" s="384">
        <v>36923</v>
      </c>
      <c r="E13" s="383" t="s">
        <v>156</v>
      </c>
      <c r="F13" s="478">
        <v>30</v>
      </c>
      <c r="G13" s="137" t="str">
        <f t="shared" si="0"/>
        <v>III JA</v>
      </c>
      <c r="H13" s="382" t="s">
        <v>464</v>
      </c>
    </row>
    <row r="14" spans="1:8" ht="17.25" customHeight="1">
      <c r="A14" s="436" t="s">
        <v>419</v>
      </c>
      <c r="B14" s="386" t="s">
        <v>317</v>
      </c>
      <c r="C14" s="385" t="s">
        <v>318</v>
      </c>
      <c r="D14" s="384">
        <v>37058</v>
      </c>
      <c r="E14" s="383" t="s">
        <v>88</v>
      </c>
      <c r="F14" s="478">
        <v>31.2</v>
      </c>
      <c r="G14" s="137" t="str">
        <f t="shared" si="0"/>
        <v>III JA</v>
      </c>
      <c r="H14" s="382" t="s">
        <v>319</v>
      </c>
    </row>
    <row r="15" spans="1:8" ht="17.25" customHeight="1">
      <c r="A15" s="436" t="s">
        <v>420</v>
      </c>
      <c r="B15" s="386" t="s">
        <v>75</v>
      </c>
      <c r="C15" s="385" t="s">
        <v>313</v>
      </c>
      <c r="D15" s="384" t="s">
        <v>314</v>
      </c>
      <c r="E15" s="383" t="s">
        <v>54</v>
      </c>
      <c r="F15" s="478">
        <v>31.3</v>
      </c>
      <c r="G15" s="137"/>
      <c r="H15" s="382" t="s">
        <v>275</v>
      </c>
    </row>
    <row r="16" spans="1:8" ht="17.25" customHeight="1">
      <c r="A16" s="436" t="s">
        <v>421</v>
      </c>
      <c r="B16" s="386" t="s">
        <v>114</v>
      </c>
      <c r="C16" s="385" t="s">
        <v>301</v>
      </c>
      <c r="D16" s="384" t="s">
        <v>302</v>
      </c>
      <c r="E16" s="383" t="s">
        <v>60</v>
      </c>
      <c r="F16" s="478">
        <v>31.4</v>
      </c>
      <c r="G16" s="137"/>
      <c r="H16" s="382" t="s">
        <v>207</v>
      </c>
    </row>
    <row r="17" spans="1:8" ht="17.25" customHeight="1">
      <c r="A17" s="436" t="s">
        <v>455</v>
      </c>
      <c r="B17" s="386" t="s">
        <v>97</v>
      </c>
      <c r="C17" s="385" t="s">
        <v>303</v>
      </c>
      <c r="D17" s="384" t="s">
        <v>304</v>
      </c>
      <c r="E17" s="383" t="s">
        <v>270</v>
      </c>
      <c r="F17" s="478">
        <v>31.5</v>
      </c>
      <c r="G17" s="137"/>
      <c r="H17" s="382" t="s">
        <v>271</v>
      </c>
    </row>
    <row r="18" spans="1:8" ht="17.25" customHeight="1">
      <c r="A18" s="436" t="s">
        <v>456</v>
      </c>
      <c r="B18" s="386" t="s">
        <v>75</v>
      </c>
      <c r="C18" s="385" t="s">
        <v>337</v>
      </c>
      <c r="D18" s="384">
        <v>36917</v>
      </c>
      <c r="E18" s="383" t="s">
        <v>110</v>
      </c>
      <c r="F18" s="478">
        <v>32.2</v>
      </c>
      <c r="G18" s="137"/>
      <c r="H18" s="382" t="s">
        <v>242</v>
      </c>
    </row>
    <row r="19" spans="1:8" ht="17.25" customHeight="1">
      <c r="A19" s="436" t="s">
        <v>457</v>
      </c>
      <c r="B19" s="386" t="s">
        <v>320</v>
      </c>
      <c r="C19" s="385" t="s">
        <v>321</v>
      </c>
      <c r="D19" s="384">
        <v>37017</v>
      </c>
      <c r="E19" s="383" t="s">
        <v>110</v>
      </c>
      <c r="F19" s="478">
        <v>32.6</v>
      </c>
      <c r="G19" s="137"/>
      <c r="H19" s="382" t="s">
        <v>111</v>
      </c>
    </row>
    <row r="20" spans="1:8" ht="17.25" customHeight="1">
      <c r="A20" s="436" t="s">
        <v>458</v>
      </c>
      <c r="B20" s="386" t="s">
        <v>310</v>
      </c>
      <c r="C20" s="385" t="s">
        <v>311</v>
      </c>
      <c r="D20" s="384" t="s">
        <v>312</v>
      </c>
      <c r="E20" s="383" t="s">
        <v>64</v>
      </c>
      <c r="F20" s="478">
        <v>32.7</v>
      </c>
      <c r="G20" s="137"/>
      <c r="H20" s="382" t="s">
        <v>65</v>
      </c>
    </row>
    <row r="21" spans="1:9" ht="17.25" customHeight="1">
      <c r="A21" s="436" t="s">
        <v>459</v>
      </c>
      <c r="B21" s="386" t="s">
        <v>289</v>
      </c>
      <c r="C21" s="385" t="s">
        <v>290</v>
      </c>
      <c r="D21" s="384" t="s">
        <v>291</v>
      </c>
      <c r="E21" s="383" t="s">
        <v>54</v>
      </c>
      <c r="F21" s="478">
        <v>33.3</v>
      </c>
      <c r="G21" s="137"/>
      <c r="H21" s="382" t="s">
        <v>275</v>
      </c>
      <c r="I21" s="380">
        <v>31.78</v>
      </c>
    </row>
    <row r="22" spans="1:9" ht="17.25" customHeight="1">
      <c r="A22" s="436" t="s">
        <v>460</v>
      </c>
      <c r="B22" s="386" t="s">
        <v>283</v>
      </c>
      <c r="C22" s="385" t="s">
        <v>284</v>
      </c>
      <c r="D22" s="384" t="s">
        <v>285</v>
      </c>
      <c r="E22" s="383" t="s">
        <v>64</v>
      </c>
      <c r="F22" s="478">
        <v>33.5</v>
      </c>
      <c r="G22" s="137"/>
      <c r="H22" s="382" t="s">
        <v>65</v>
      </c>
      <c r="I22" s="380">
        <v>27.4</v>
      </c>
    </row>
    <row r="23" spans="1:9" ht="17.25" customHeight="1">
      <c r="A23" s="436" t="s">
        <v>461</v>
      </c>
      <c r="B23" s="386" t="s">
        <v>286</v>
      </c>
      <c r="C23" s="385" t="s">
        <v>287</v>
      </c>
      <c r="D23" s="384" t="s">
        <v>288</v>
      </c>
      <c r="E23" s="383" t="s">
        <v>64</v>
      </c>
      <c r="F23" s="478">
        <v>34</v>
      </c>
      <c r="G23" s="137"/>
      <c r="H23" s="382" t="s">
        <v>65</v>
      </c>
      <c r="I23" s="380" t="s">
        <v>330</v>
      </c>
    </row>
    <row r="24" spans="1:8" ht="17.25" customHeight="1">
      <c r="A24" s="436" t="s">
        <v>462</v>
      </c>
      <c r="B24" s="386" t="s">
        <v>331</v>
      </c>
      <c r="C24" s="385" t="s">
        <v>332</v>
      </c>
      <c r="D24" s="384" t="s">
        <v>333</v>
      </c>
      <c r="E24" s="383" t="s">
        <v>270</v>
      </c>
      <c r="F24" s="478">
        <v>35.1</v>
      </c>
      <c r="G24" s="137"/>
      <c r="H24" s="382" t="s">
        <v>271</v>
      </c>
    </row>
    <row r="25" spans="1:8" ht="17.25" customHeight="1">
      <c r="A25" s="137" t="s">
        <v>85</v>
      </c>
      <c r="B25" s="386" t="s">
        <v>97</v>
      </c>
      <c r="C25" s="385" t="s">
        <v>323</v>
      </c>
      <c r="D25" s="384">
        <v>36948</v>
      </c>
      <c r="E25" s="383" t="s">
        <v>83</v>
      </c>
      <c r="F25" s="478">
        <v>29.7</v>
      </c>
      <c r="G25" s="137" t="str">
        <f>IF(ISBLANK(F25),"",IF(F25&lt;=22.74,"KSM",IF(F25&lt;=23.64,"I A",IF(F25&lt;=24.84,"II A",IF(F25&lt;=26.64,"III A",IF(F25&lt;=28.34,"I JA",IF(F25&lt;=29.84,"II JA",IF(F25&lt;=31.24,"III JA"))))))))</f>
        <v>II JA</v>
      </c>
      <c r="H25" s="382" t="s">
        <v>225</v>
      </c>
    </row>
    <row r="26" spans="1:8" ht="17.25" customHeight="1">
      <c r="A26" s="137" t="s">
        <v>85</v>
      </c>
      <c r="B26" s="386" t="s">
        <v>99</v>
      </c>
      <c r="C26" s="385" t="s">
        <v>322</v>
      </c>
      <c r="D26" s="384">
        <v>36965</v>
      </c>
      <c r="E26" s="383" t="s">
        <v>83</v>
      </c>
      <c r="F26" s="478">
        <v>29.8</v>
      </c>
      <c r="G26" s="137" t="str">
        <f>IF(ISBLANK(F26),"",IF(F26&lt;=22.74,"KSM",IF(F26&lt;=23.64,"I A",IF(F26&lt;=24.84,"II A",IF(F26&lt;=26.64,"III A",IF(F26&lt;=28.34,"I JA",IF(F26&lt;=29.84,"II JA",IF(F26&lt;=31.24,"III JA"))))))))</f>
        <v>II JA</v>
      </c>
      <c r="H26" s="382" t="s">
        <v>84</v>
      </c>
    </row>
  </sheetData>
  <sheetProtection/>
  <mergeCells count="1">
    <mergeCell ref="A2:F2"/>
  </mergeCells>
  <printOptions horizontalCentered="1"/>
  <pageMargins left="0.49" right="0.28" top="0.17" bottom="0.17" header="0.5" footer="0.2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0" sqref="A10"/>
    </sheetView>
  </sheetViews>
  <sheetFormatPr defaultColWidth="9.421875" defaultRowHeight="12.75"/>
  <cols>
    <col min="1" max="1" width="6.00390625" style="440" customWidth="1"/>
    <col min="2" max="2" width="9.28125" style="192" customWidth="1"/>
    <col min="3" max="3" width="13.7109375" style="192" customWidth="1"/>
    <col min="4" max="4" width="8.8515625" style="193" customWidth="1"/>
    <col min="5" max="5" width="12.57421875" style="192" customWidth="1"/>
    <col min="6" max="6" width="8.421875" style="192" customWidth="1"/>
    <col min="7" max="7" width="8.421875" style="330" customWidth="1"/>
    <col min="8" max="8" width="19.7109375" style="192" customWidth="1"/>
    <col min="9" max="16384" width="9.421875" style="192" customWidth="1"/>
  </cols>
  <sheetData>
    <row r="1" spans="1:8" s="287" customFormat="1" ht="20.25">
      <c r="A1" s="420" t="s">
        <v>43</v>
      </c>
      <c r="B1" s="291"/>
      <c r="C1" s="291"/>
      <c r="D1" s="291"/>
      <c r="E1" s="291"/>
      <c r="F1" s="291"/>
      <c r="G1" s="325"/>
      <c r="H1" s="325"/>
    </row>
    <row r="2" spans="1:8" s="377" customFormat="1" ht="14.25" customHeight="1">
      <c r="A2" s="482"/>
      <c r="B2" s="482"/>
      <c r="C2" s="482"/>
      <c r="D2" s="482"/>
      <c r="E2" s="482"/>
      <c r="F2" s="482"/>
      <c r="G2" s="379"/>
      <c r="H2" s="290" t="s">
        <v>44</v>
      </c>
    </row>
    <row r="3" spans="1:8" ht="15.75">
      <c r="A3" s="438" t="s">
        <v>32</v>
      </c>
      <c r="C3" s="213"/>
      <c r="D3" s="192"/>
      <c r="H3" s="212" t="s">
        <v>11</v>
      </c>
    </row>
    <row r="4" spans="1:8" s="204" customFormat="1" ht="12.75" customHeight="1">
      <c r="A4" s="422"/>
      <c r="B4" s="211"/>
      <c r="C4" s="210"/>
      <c r="D4" s="210"/>
      <c r="E4" s="209"/>
      <c r="F4" s="207"/>
      <c r="G4" s="249"/>
      <c r="H4" s="207"/>
    </row>
    <row r="5" spans="1:8" s="204" customFormat="1" ht="6" customHeight="1">
      <c r="A5" s="422"/>
      <c r="D5" s="205"/>
      <c r="E5" s="205"/>
      <c r="F5" s="207"/>
      <c r="G5" s="249"/>
      <c r="H5" s="207"/>
    </row>
    <row r="6" spans="1:8" ht="12.75" customHeight="1">
      <c r="A6" s="423" t="s">
        <v>432</v>
      </c>
      <c r="B6" s="203" t="s">
        <v>9</v>
      </c>
      <c r="C6" s="198" t="s">
        <v>8</v>
      </c>
      <c r="D6" s="202" t="s">
        <v>7</v>
      </c>
      <c r="E6" s="200" t="s">
        <v>6</v>
      </c>
      <c r="F6" s="201" t="s">
        <v>13</v>
      </c>
      <c r="G6" s="331" t="s">
        <v>3</v>
      </c>
      <c r="H6" s="200" t="s">
        <v>2</v>
      </c>
    </row>
    <row r="7" spans="1:8" ht="17.25" customHeight="1">
      <c r="A7" s="439" t="s">
        <v>250</v>
      </c>
      <c r="B7" s="199" t="s">
        <v>231</v>
      </c>
      <c r="C7" s="198" t="s">
        <v>232</v>
      </c>
      <c r="D7" s="197" t="s">
        <v>233</v>
      </c>
      <c r="E7" s="196" t="s">
        <v>156</v>
      </c>
      <c r="F7" s="195">
        <v>0.0013912037037037037</v>
      </c>
      <c r="G7" s="252" t="str">
        <f>IF(ISBLANK(F7),"",IF(F7&lt;=0.00109375,"KSM",IF(F7&lt;=0.00115162037037037,"I A",IF(F7&lt;=0.00124421296296296,"II A",IF(F7&lt;=0.0013599537037037,"III A",IF(F7&lt;=0.00148726851851852,"I JA",IF(F7&lt;=0.00160300925925926,"II JA",IF(F7&lt;=0.00169560185185185,"III JA"))))))))</f>
        <v>I JA</v>
      </c>
      <c r="H7" s="194" t="s">
        <v>212</v>
      </c>
    </row>
    <row r="8" spans="1:8" ht="17.25" customHeight="1">
      <c r="A8" s="439" t="s">
        <v>260</v>
      </c>
      <c r="B8" s="199" t="s">
        <v>234</v>
      </c>
      <c r="C8" s="198" t="s">
        <v>235</v>
      </c>
      <c r="D8" s="197" t="s">
        <v>236</v>
      </c>
      <c r="E8" s="196" t="s">
        <v>160</v>
      </c>
      <c r="F8" s="195">
        <v>0.0014328703703703706</v>
      </c>
      <c r="G8" s="252" t="str">
        <f>IF(ISBLANK(F8),"",IF(F8&lt;=0.00109375,"KSM",IF(F8&lt;=0.00115162037037037,"I A",IF(F8&lt;=0.00124421296296296,"II A",IF(F8&lt;=0.0013599537037037,"III A",IF(F8&lt;=0.00148726851851852,"I JA",IF(F8&lt;=0.00160300925925926,"II JA",IF(F8&lt;=0.00169560185185185,"III JA"))))))))</f>
        <v>I JA</v>
      </c>
      <c r="H8" s="194" t="s">
        <v>161</v>
      </c>
    </row>
    <row r="9" spans="1:8" ht="17.25" customHeight="1">
      <c r="A9" s="439" t="s">
        <v>261</v>
      </c>
      <c r="B9" s="199" t="s">
        <v>184</v>
      </c>
      <c r="C9" s="198" t="s">
        <v>241</v>
      </c>
      <c r="D9" s="197">
        <v>36951</v>
      </c>
      <c r="E9" s="196" t="s">
        <v>110</v>
      </c>
      <c r="F9" s="195">
        <v>0.001625</v>
      </c>
      <c r="G9" s="252" t="str">
        <f>IF(ISBLANK(F9),"",IF(F9&lt;=0.00109375,"KSM",IF(F9&lt;=0.00115162037037037,"I A",IF(F9&lt;=0.00124421296296296,"II A",IF(F9&lt;=0.0013599537037037,"III A",IF(F9&lt;=0.00148726851851852,"I JA",IF(F9&lt;=0.00160300925925926,"II JA",IF(F9&lt;=0.00169560185185185,"III JA"))))))))</f>
        <v>III JA</v>
      </c>
      <c r="H9" s="194" t="s">
        <v>242</v>
      </c>
    </row>
    <row r="10" spans="1:8" ht="17.25" customHeight="1">
      <c r="A10" s="252" t="s">
        <v>85</v>
      </c>
      <c r="B10" s="199" t="s">
        <v>237</v>
      </c>
      <c r="C10" s="198" t="s">
        <v>238</v>
      </c>
      <c r="D10" s="197">
        <v>37932</v>
      </c>
      <c r="E10" s="196" t="s">
        <v>83</v>
      </c>
      <c r="F10" s="195">
        <v>0.0014641203703703706</v>
      </c>
      <c r="G10" s="252" t="str">
        <f>IF(ISBLANK(F10),"",IF(F10&lt;=0.00109375,"KSM",IF(F10&lt;=0.00115162037037037,"I A",IF(F10&lt;=0.00124421296296296,"II A",IF(F10&lt;=0.0013599537037037,"III A",IF(F10&lt;=0.00148726851851852,"I JA",IF(F10&lt;=0.00160300925925926,"II JA",IF(F10&lt;=0.00169560185185185,"III JA"))))))))</f>
        <v>I JA</v>
      </c>
      <c r="H10" s="194" t="s">
        <v>227</v>
      </c>
    </row>
    <row r="11" spans="1:8" ht="17.25" customHeight="1">
      <c r="A11" s="252" t="s">
        <v>85</v>
      </c>
      <c r="B11" s="199" t="s">
        <v>239</v>
      </c>
      <c r="C11" s="198" t="s">
        <v>240</v>
      </c>
      <c r="D11" s="197">
        <v>37247</v>
      </c>
      <c r="E11" s="196" t="s">
        <v>83</v>
      </c>
      <c r="F11" s="195">
        <v>0.0015324074074074075</v>
      </c>
      <c r="G11" s="252" t="str">
        <f>IF(ISBLANK(F11),"",IF(F11&lt;=0.00109375,"KSM",IF(F11&lt;=0.00115162037037037,"I A",IF(F11&lt;=0.00124421296296296,"II A",IF(F11&lt;=0.0013599537037037,"III A",IF(F11&lt;=0.00148726851851852,"I JA",IF(F11&lt;=0.00160300925925926,"II JA",IF(F11&lt;=0.00169560185185185,"III JA"))))))))</f>
        <v>II JA</v>
      </c>
      <c r="H11" s="194" t="s">
        <v>84</v>
      </c>
    </row>
  </sheetData>
  <sheetProtection/>
  <mergeCells count="1">
    <mergeCell ref="A2:F2"/>
  </mergeCells>
  <printOptions horizontalCentered="1"/>
  <pageMargins left="0.27" right="0.34" top="0.36" bottom="0.3" header="0.07" footer="0.2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10" sqref="C10"/>
    </sheetView>
  </sheetViews>
  <sheetFormatPr defaultColWidth="9.421875" defaultRowHeight="12.75"/>
  <cols>
    <col min="1" max="1" width="5.7109375" style="214" customWidth="1"/>
    <col min="2" max="2" width="10.421875" style="214" customWidth="1"/>
    <col min="3" max="3" width="12.421875" style="214" customWidth="1"/>
    <col min="4" max="4" width="9.8515625" style="215" customWidth="1"/>
    <col min="5" max="5" width="12.00390625" style="214" customWidth="1"/>
    <col min="6" max="6" width="8.00390625" style="214" customWidth="1"/>
    <col min="7" max="7" width="7.140625" style="250" customWidth="1"/>
    <col min="8" max="8" width="25.8515625" style="214" customWidth="1"/>
    <col min="9" max="16384" width="9.421875" style="214" customWidth="1"/>
  </cols>
  <sheetData>
    <row r="1" spans="1:8" s="287" customFormat="1" ht="20.25">
      <c r="A1" s="400" t="s">
        <v>43</v>
      </c>
      <c r="B1" s="291"/>
      <c r="C1" s="291"/>
      <c r="D1" s="291"/>
      <c r="E1" s="291"/>
      <c r="F1" s="291"/>
      <c r="G1" s="325"/>
      <c r="H1" s="325"/>
    </row>
    <row r="2" spans="1:8" s="377" customFormat="1" ht="14.25" customHeight="1">
      <c r="A2" s="482"/>
      <c r="B2" s="482"/>
      <c r="C2" s="482"/>
      <c r="D2" s="482"/>
      <c r="E2" s="482"/>
      <c r="F2" s="482"/>
      <c r="G2" s="379"/>
      <c r="H2" s="290" t="s">
        <v>44</v>
      </c>
    </row>
    <row r="3" spans="1:8" ht="15.75">
      <c r="A3" s="227" t="s">
        <v>31</v>
      </c>
      <c r="C3" s="226"/>
      <c r="D3" s="214"/>
      <c r="H3" s="225" t="s">
        <v>11</v>
      </c>
    </row>
    <row r="4" spans="2:9" s="204" customFormat="1" ht="12.75" customHeight="1">
      <c r="B4" s="211"/>
      <c r="C4" s="210"/>
      <c r="D4" s="210"/>
      <c r="E4" s="209"/>
      <c r="F4" s="207"/>
      <c r="G4" s="249"/>
      <c r="H4" s="207"/>
      <c r="I4" s="208"/>
    </row>
    <row r="5" spans="4:9" s="204" customFormat="1" ht="6" customHeight="1">
      <c r="D5" s="205"/>
      <c r="E5" s="205"/>
      <c r="F5" s="207"/>
      <c r="G5" s="249"/>
      <c r="H5" s="207"/>
      <c r="I5" s="205"/>
    </row>
    <row r="6" spans="1:8" ht="12.75" customHeight="1">
      <c r="A6" s="149" t="s">
        <v>432</v>
      </c>
      <c r="B6" s="224" t="s">
        <v>9</v>
      </c>
      <c r="C6" s="219" t="s">
        <v>8</v>
      </c>
      <c r="D6" s="223" t="s">
        <v>7</v>
      </c>
      <c r="E6" s="221" t="s">
        <v>6</v>
      </c>
      <c r="F6" s="222" t="s">
        <v>4</v>
      </c>
      <c r="G6" s="251" t="s">
        <v>3</v>
      </c>
      <c r="H6" s="221" t="s">
        <v>2</v>
      </c>
    </row>
    <row r="7" spans="1:8" ht="17.25" customHeight="1">
      <c r="A7" s="419" t="s">
        <v>250</v>
      </c>
      <c r="B7" s="220" t="s">
        <v>112</v>
      </c>
      <c r="C7" s="219" t="s">
        <v>345</v>
      </c>
      <c r="D7" s="218" t="s">
        <v>346</v>
      </c>
      <c r="E7" s="217" t="s">
        <v>54</v>
      </c>
      <c r="F7" s="195">
        <v>0.0012939814814814815</v>
      </c>
      <c r="G7" s="252" t="str">
        <f>IF(ISBLANK(F7),"",IF(F7&lt;=0.000943287037037037,"KSM",IF(F7&lt;=0.000989583333333333,"I A",IF(F7&lt;=0.00105902777777778,"II A",IF(F7&lt;=0.0011400462962963,"III A",IF(F7&lt;=0.00124421296296296,"I JA",IF(F7&lt;=0.00132523148148148,"II JA",IF(F7&lt;=0.00139467592592593,"III JA"))))))))</f>
        <v>II JA</v>
      </c>
      <c r="H7" s="216" t="s">
        <v>275</v>
      </c>
    </row>
    <row r="8" spans="1:8" ht="17.25" customHeight="1">
      <c r="A8" s="419" t="s">
        <v>260</v>
      </c>
      <c r="B8" s="220" t="s">
        <v>342</v>
      </c>
      <c r="C8" s="219" t="s">
        <v>343</v>
      </c>
      <c r="D8" s="218" t="s">
        <v>344</v>
      </c>
      <c r="E8" s="217" t="s">
        <v>60</v>
      </c>
      <c r="F8" s="195">
        <v>0.0013090277777777779</v>
      </c>
      <c r="G8" s="252" t="str">
        <f>IF(ISBLANK(F8),"",IF(F8&lt;=0.000943287037037037,"KSM",IF(F8&lt;=0.000989583333333333,"I A",IF(F8&lt;=0.00105902777777778,"II A",IF(F8&lt;=0.0011400462962963,"III A",IF(F8&lt;=0.00124421296296296,"I JA",IF(F8&lt;=0.00132523148148148,"II JA",IF(F8&lt;=0.00139467592592593,"III JA"))))))))</f>
        <v>II JA</v>
      </c>
      <c r="H8" s="216" t="s">
        <v>207</v>
      </c>
    </row>
    <row r="9" spans="1:8" ht="17.25" customHeight="1">
      <c r="A9" s="419" t="s">
        <v>261</v>
      </c>
      <c r="B9" s="220" t="s">
        <v>324</v>
      </c>
      <c r="C9" s="219" t="s">
        <v>325</v>
      </c>
      <c r="D9" s="218">
        <v>36904</v>
      </c>
      <c r="E9" s="217" t="s">
        <v>64</v>
      </c>
      <c r="F9" s="195">
        <v>0.0013622685185185185</v>
      </c>
      <c r="G9" s="252" t="str">
        <f>IF(ISBLANK(F9),"",IF(F9&lt;=0.000943287037037037,"KSM",IF(F9&lt;=0.000989583333333333,"I A",IF(F9&lt;=0.00105902777777778,"II A",IF(F9&lt;=0.0011400462962963,"III A",IF(F9&lt;=0.00124421296296296,"I JA",IF(F9&lt;=0.00132523148148148,"II JA",IF(F9&lt;=0.00139467592592593,"III JA"))))))))</f>
        <v>III JA</v>
      </c>
      <c r="H9" s="216" t="s">
        <v>104</v>
      </c>
    </row>
    <row r="10" spans="1:8" ht="17.25" customHeight="1">
      <c r="A10" s="419" t="s">
        <v>262</v>
      </c>
      <c r="B10" s="220" t="s">
        <v>296</v>
      </c>
      <c r="C10" s="219" t="s">
        <v>349</v>
      </c>
      <c r="D10" s="218">
        <v>37112</v>
      </c>
      <c r="E10" s="217" t="s">
        <v>88</v>
      </c>
      <c r="F10" s="195">
        <v>0.001394675925925926</v>
      </c>
      <c r="G10" s="252" t="str">
        <f>IF(ISBLANK(F10),"",IF(F10&lt;=0.000943287037037037,"KSM",IF(F10&lt;=0.000989583333333333,"I A",IF(F10&lt;=0.00105902777777778,"II A",IF(F10&lt;=0.0011400462962963,"III A",IF(F10&lt;=0.00124421296296296,"I JA",IF(F10&lt;=0.00132523148148148,"II JA",IF(F10&lt;=0.00139467592592593,"III JA"))))))))</f>
        <v>III JA</v>
      </c>
      <c r="H10" s="216" t="s">
        <v>350</v>
      </c>
    </row>
    <row r="11" spans="1:8" ht="17.25" customHeight="1">
      <c r="A11" s="419" t="s">
        <v>263</v>
      </c>
      <c r="B11" s="220" t="s">
        <v>347</v>
      </c>
      <c r="C11" s="219" t="s">
        <v>348</v>
      </c>
      <c r="D11" s="218" t="s">
        <v>244</v>
      </c>
      <c r="E11" s="217" t="s">
        <v>156</v>
      </c>
      <c r="F11" s="195">
        <v>0.0014074074074074076</v>
      </c>
      <c r="G11" s="252"/>
      <c r="H11" s="216" t="s">
        <v>157</v>
      </c>
    </row>
    <row r="12" spans="1:8" ht="17.25" customHeight="1">
      <c r="A12" s="419" t="s">
        <v>5</v>
      </c>
      <c r="B12" s="199" t="s">
        <v>228</v>
      </c>
      <c r="C12" s="198" t="s">
        <v>229</v>
      </c>
      <c r="D12" s="197" t="s">
        <v>230</v>
      </c>
      <c r="E12" s="196" t="s">
        <v>132</v>
      </c>
      <c r="F12" s="195">
        <v>0.0014270833333333334</v>
      </c>
      <c r="G12" s="252"/>
      <c r="H12" s="194" t="s">
        <v>133</v>
      </c>
    </row>
    <row r="13" spans="1:8" ht="17.25" customHeight="1">
      <c r="A13" s="419" t="s">
        <v>418</v>
      </c>
      <c r="B13" s="220" t="s">
        <v>338</v>
      </c>
      <c r="C13" s="219" t="s">
        <v>339</v>
      </c>
      <c r="D13" s="218" t="s">
        <v>340</v>
      </c>
      <c r="E13" s="217" t="s">
        <v>54</v>
      </c>
      <c r="F13" s="195">
        <v>0.0015300925925925924</v>
      </c>
      <c r="G13" s="252"/>
      <c r="H13" s="216" t="s">
        <v>275</v>
      </c>
    </row>
    <row r="14" spans="1:8" s="192" customFormat="1" ht="17.25" customHeight="1">
      <c r="A14" s="419" t="s">
        <v>419</v>
      </c>
      <c r="B14" s="220" t="s">
        <v>341</v>
      </c>
      <c r="C14" s="219" t="s">
        <v>290</v>
      </c>
      <c r="D14" s="218" t="s">
        <v>291</v>
      </c>
      <c r="E14" s="217" t="s">
        <v>54</v>
      </c>
      <c r="F14" s="195">
        <v>0.0015752314814814815</v>
      </c>
      <c r="G14" s="252"/>
      <c r="H14" s="216" t="s">
        <v>275</v>
      </c>
    </row>
  </sheetData>
  <sheetProtection/>
  <mergeCells count="1">
    <mergeCell ref="A2:F2"/>
  </mergeCells>
  <printOptions horizontalCentered="1"/>
  <pageMargins left="0.56" right="0.28" top="0.32" bottom="0.5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25" sqref="H25"/>
    </sheetView>
  </sheetViews>
  <sheetFormatPr defaultColWidth="13.57421875" defaultRowHeight="12.75"/>
  <cols>
    <col min="1" max="1" width="5.8515625" style="134" customWidth="1"/>
    <col min="2" max="2" width="12.140625" style="134" customWidth="1"/>
    <col min="3" max="3" width="13.8515625" style="134" customWidth="1"/>
    <col min="4" max="4" width="9.8515625" style="300" customWidth="1"/>
    <col min="5" max="5" width="12.28125" style="134" customWidth="1"/>
    <col min="6" max="6" width="8.00390625" style="411" customWidth="1"/>
    <col min="7" max="7" width="6.28125" style="333" customWidth="1"/>
    <col min="8" max="8" width="23.57421875" style="299" customWidth="1"/>
    <col min="9" max="16384" width="13.57421875" style="134" customWidth="1"/>
  </cols>
  <sheetData>
    <row r="1" spans="1:8" s="287" customFormat="1" ht="20.25">
      <c r="A1" s="400" t="s">
        <v>43</v>
      </c>
      <c r="B1" s="291"/>
      <c r="C1" s="291"/>
      <c r="D1" s="291"/>
      <c r="E1" s="291"/>
      <c r="F1" s="410"/>
      <c r="G1" s="325"/>
      <c r="H1" s="325"/>
    </row>
    <row r="2" ht="12.75">
      <c r="H2" s="290" t="s">
        <v>44</v>
      </c>
    </row>
    <row r="3" spans="1:8" s="305" customFormat="1" ht="15.75">
      <c r="A3" s="307" t="s">
        <v>30</v>
      </c>
      <c r="C3" s="306"/>
      <c r="F3" s="417"/>
      <c r="G3" s="306"/>
      <c r="H3" s="308" t="s">
        <v>11</v>
      </c>
    </row>
    <row r="4" spans="2:8" s="270" customFormat="1" ht="15.75">
      <c r="B4" s="281"/>
      <c r="D4" s="280"/>
      <c r="E4" s="279"/>
      <c r="F4" s="278"/>
      <c r="G4" s="327"/>
      <c r="H4" s="277"/>
    </row>
    <row r="5" spans="4:11" s="204" customFormat="1" ht="8.25" customHeight="1" hidden="1">
      <c r="D5" s="205"/>
      <c r="E5" s="205"/>
      <c r="F5" s="413"/>
      <c r="G5" s="249"/>
      <c r="H5" s="207"/>
      <c r="I5" s="207"/>
      <c r="J5" s="206"/>
      <c r="K5" s="205"/>
    </row>
    <row r="6" spans="2:11" s="204" customFormat="1" ht="12.75" hidden="1">
      <c r="B6" s="211"/>
      <c r="C6" s="210">
        <v>2</v>
      </c>
      <c r="D6" s="210" t="s">
        <v>14</v>
      </c>
      <c r="E6" s="209">
        <v>2</v>
      </c>
      <c r="F6" s="413"/>
      <c r="G6" s="249"/>
      <c r="H6" s="304"/>
      <c r="I6" s="207"/>
      <c r="J6" s="206"/>
      <c r="K6" s="208"/>
    </row>
    <row r="7" spans="4:11" s="204" customFormat="1" ht="9" customHeight="1" hidden="1">
      <c r="D7" s="205"/>
      <c r="E7" s="205"/>
      <c r="F7" s="413"/>
      <c r="G7" s="249"/>
      <c r="H7" s="207"/>
      <c r="I7" s="207"/>
      <c r="J7" s="206"/>
      <c r="K7" s="205"/>
    </row>
    <row r="8" spans="1:8" ht="16.5" customHeight="1">
      <c r="A8" s="149" t="s">
        <v>432</v>
      </c>
      <c r="B8" s="303" t="s">
        <v>9</v>
      </c>
      <c r="C8" s="139" t="s">
        <v>8</v>
      </c>
      <c r="D8" s="302" t="s">
        <v>7</v>
      </c>
      <c r="E8" s="136" t="s">
        <v>6</v>
      </c>
      <c r="F8" s="418" t="s">
        <v>19</v>
      </c>
      <c r="G8" s="332" t="s">
        <v>3</v>
      </c>
      <c r="H8" s="301" t="s">
        <v>2</v>
      </c>
    </row>
    <row r="9" spans="1:8" ht="17.25" customHeight="1">
      <c r="A9" s="418" t="s">
        <v>250</v>
      </c>
      <c r="B9" s="140" t="s">
        <v>184</v>
      </c>
      <c r="C9" s="139" t="s">
        <v>243</v>
      </c>
      <c r="D9" s="138" t="s">
        <v>244</v>
      </c>
      <c r="E9" s="135" t="s">
        <v>60</v>
      </c>
      <c r="F9" s="415">
        <v>0.002886574074074074</v>
      </c>
      <c r="G9" s="137" t="str">
        <f>IF(ISBLANK(F9),"",IF(F9&lt;=0.00202546296296296,"KSM",IF(F9&lt;=0.00216435185185185,"I A",IF(F9&lt;=0.00233796296296296,"II A",IF(F9&lt;=0.00256944444444444,"III A",IF(F9&lt;=0.00280092592592593,"I JA",IF(F9&lt;=0.00303240740740741,"II JA",IF(F9&lt;=0.00320601851851852,"III JA"))))))))</f>
        <v>II JA</v>
      </c>
      <c r="H9" s="135" t="s">
        <v>207</v>
      </c>
    </row>
    <row r="10" spans="1:8" ht="17.25" customHeight="1">
      <c r="A10" s="137" t="s">
        <v>85</v>
      </c>
      <c r="B10" s="140" t="s">
        <v>234</v>
      </c>
      <c r="C10" s="139" t="s">
        <v>246</v>
      </c>
      <c r="D10" s="138">
        <v>37235</v>
      </c>
      <c r="E10" s="135" t="s">
        <v>83</v>
      </c>
      <c r="F10" s="415">
        <v>0.002678240740740741</v>
      </c>
      <c r="G10" s="137" t="str">
        <f>IF(ISBLANK(F10),"",IF(F10&lt;=0.00202546296296296,"KSM",IF(F10&lt;=0.00216435185185185,"I A",IF(F10&lt;=0.00233796296296296,"II A",IF(F10&lt;=0.00256944444444444,"III A",IF(F10&lt;=0.00280092592592593,"I JA",IF(F10&lt;=0.00303240740740741,"II JA",IF(F10&lt;=0.00320601851851852,"III JA"))))))))</f>
        <v>I JA</v>
      </c>
      <c r="H10" s="135" t="s">
        <v>227</v>
      </c>
    </row>
    <row r="11" spans="1:8" ht="17.25" customHeight="1">
      <c r="A11" s="137" t="s">
        <v>85</v>
      </c>
      <c r="B11" s="140" t="s">
        <v>245</v>
      </c>
      <c r="C11" s="139" t="s">
        <v>238</v>
      </c>
      <c r="D11" s="138">
        <v>37932</v>
      </c>
      <c r="E11" s="135" t="s">
        <v>83</v>
      </c>
      <c r="F11" s="415">
        <v>0.0026898148148148146</v>
      </c>
      <c r="G11" s="137" t="str">
        <f>IF(ISBLANK(F11),"",IF(F11&lt;=0.00202546296296296,"KSM",IF(F11&lt;=0.00216435185185185,"I A",IF(F11&lt;=0.00233796296296296,"II A",IF(F11&lt;=0.00256944444444444,"III A",IF(F11&lt;=0.00280092592592593,"I JA",IF(F11&lt;=0.00303240740740741,"II JA",IF(F11&lt;=0.00320601851851852,"III JA"))))))))</f>
        <v>I JA</v>
      </c>
      <c r="H11" s="135" t="s">
        <v>227</v>
      </c>
    </row>
  </sheetData>
  <sheetProtection/>
  <printOptions horizontalCentered="1"/>
  <pageMargins left="0.31" right="0.33" top="0.32" bottom="1" header="0.13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22" sqref="E22"/>
    </sheetView>
  </sheetViews>
  <sheetFormatPr defaultColWidth="13.57421875" defaultRowHeight="12.75"/>
  <cols>
    <col min="1" max="1" width="6.421875" style="444" customWidth="1"/>
    <col min="2" max="2" width="10.57421875" style="309" customWidth="1"/>
    <col min="3" max="3" width="12.00390625" style="309" customWidth="1"/>
    <col min="4" max="4" width="9.140625" style="309" customWidth="1"/>
    <col min="5" max="5" width="17.140625" style="309" customWidth="1"/>
    <col min="6" max="6" width="9.28125" style="416" customWidth="1"/>
    <col min="7" max="7" width="7.421875" style="334" customWidth="1"/>
    <col min="8" max="8" width="26.421875" style="310" bestFit="1" customWidth="1"/>
    <col min="9" max="16384" width="13.57421875" style="309" customWidth="1"/>
  </cols>
  <sheetData>
    <row r="1" spans="1:8" s="287" customFormat="1" ht="20.25">
      <c r="A1" s="420" t="s">
        <v>43</v>
      </c>
      <c r="B1" s="291"/>
      <c r="C1" s="291"/>
      <c r="D1" s="291"/>
      <c r="E1" s="291"/>
      <c r="F1" s="410"/>
      <c r="G1" s="325"/>
      <c r="H1" s="325"/>
    </row>
    <row r="2" spans="1:8" s="134" customFormat="1" ht="12.75">
      <c r="A2" s="441"/>
      <c r="D2" s="300"/>
      <c r="F2" s="411"/>
      <c r="G2" s="333"/>
      <c r="H2" s="290" t="s">
        <v>44</v>
      </c>
    </row>
    <row r="3" spans="1:8" s="319" customFormat="1" ht="15.75">
      <c r="A3" s="442" t="s">
        <v>29</v>
      </c>
      <c r="C3" s="321"/>
      <c r="F3" s="412"/>
      <c r="G3" s="321"/>
      <c r="H3" s="320" t="s">
        <v>11</v>
      </c>
    </row>
    <row r="4" spans="1:11" s="204" customFormat="1" ht="12.75" customHeight="1">
      <c r="A4" s="422"/>
      <c r="B4" s="211"/>
      <c r="C4" s="210"/>
      <c r="D4" s="210"/>
      <c r="E4" s="209"/>
      <c r="F4" s="413"/>
      <c r="G4" s="249"/>
      <c r="H4" s="304"/>
      <c r="I4" s="207"/>
      <c r="J4" s="206"/>
      <c r="K4" s="208"/>
    </row>
    <row r="5" spans="1:11" s="204" customFormat="1" ht="6" customHeight="1">
      <c r="A5" s="422"/>
      <c r="D5" s="205"/>
      <c r="E5" s="205"/>
      <c r="F5" s="413"/>
      <c r="G5" s="249"/>
      <c r="H5" s="207"/>
      <c r="I5" s="207"/>
      <c r="J5" s="206"/>
      <c r="K5" s="205"/>
    </row>
    <row r="6" spans="1:8" ht="12.75" customHeight="1">
      <c r="A6" s="423" t="s">
        <v>432</v>
      </c>
      <c r="B6" s="318" t="s">
        <v>9</v>
      </c>
      <c r="C6" s="314" t="s">
        <v>8</v>
      </c>
      <c r="D6" s="317" t="s">
        <v>7</v>
      </c>
      <c r="E6" s="317" t="s">
        <v>6</v>
      </c>
      <c r="F6" s="414" t="s">
        <v>13</v>
      </c>
      <c r="G6" s="335" t="s">
        <v>3</v>
      </c>
      <c r="H6" s="316" t="s">
        <v>2</v>
      </c>
    </row>
    <row r="7" spans="1:8" ht="17.25" customHeight="1">
      <c r="A7" s="414" t="s">
        <v>250</v>
      </c>
      <c r="B7" s="315" t="s">
        <v>341</v>
      </c>
      <c r="C7" s="314" t="s">
        <v>434</v>
      </c>
      <c r="D7" s="313" t="s">
        <v>365</v>
      </c>
      <c r="E7" s="312" t="s">
        <v>366</v>
      </c>
      <c r="F7" s="415">
        <v>0.0023969907407407408</v>
      </c>
      <c r="G7" s="137" t="str">
        <f>IF(ISBLANK(F7),"",IF(F7&lt;=0.00173032407407407,"KSM",IF(F7&lt;=0.00182291666666667,"I A",IF(F7&lt;=0.00196180555555556,"II A",IF(F7&lt;=0.00211226851851852,"III A",IF(F7&lt;=0.00228587962962963,"I JA",IF(F7&lt;=0.00245949074074074,"II JA",IF(F7&lt;=0.00259837962962963,"III JA"))))))))</f>
        <v>II JA</v>
      </c>
      <c r="H7" s="311" t="s">
        <v>367</v>
      </c>
    </row>
    <row r="8" spans="1:8" ht="17.25" customHeight="1">
      <c r="A8" s="414" t="s">
        <v>260</v>
      </c>
      <c r="B8" s="315" t="s">
        <v>97</v>
      </c>
      <c r="C8" s="314" t="s">
        <v>360</v>
      </c>
      <c r="D8" s="313" t="s">
        <v>361</v>
      </c>
      <c r="E8" s="312" t="s">
        <v>132</v>
      </c>
      <c r="F8" s="415">
        <v>0.0024224537037037036</v>
      </c>
      <c r="G8" s="137" t="str">
        <f>IF(ISBLANK(F8),"",IF(F8&lt;=0.00173032407407407,"KSM",IF(F8&lt;=0.00182291666666667,"I A",IF(F8&lt;=0.00196180555555556,"II A",IF(F8&lt;=0.00211226851851852,"III A",IF(F8&lt;=0.00228587962962963,"I JA",IF(F8&lt;=0.00245949074074074,"II JA",IF(F8&lt;=0.00259837962962963,"III JA"))))))))</f>
        <v>II JA</v>
      </c>
      <c r="H8" s="311" t="s">
        <v>133</v>
      </c>
    </row>
    <row r="9" spans="1:8" ht="17.25" customHeight="1">
      <c r="A9" s="414" t="s">
        <v>261</v>
      </c>
      <c r="B9" s="315" t="s">
        <v>357</v>
      </c>
      <c r="C9" s="314" t="s">
        <v>358</v>
      </c>
      <c r="D9" s="313" t="s">
        <v>359</v>
      </c>
      <c r="E9" s="312" t="s">
        <v>60</v>
      </c>
      <c r="F9" s="415">
        <v>0.0024814814814814816</v>
      </c>
      <c r="G9" s="137" t="str">
        <f>IF(ISBLANK(F9),"",IF(F9&lt;=0.00173032407407407,"KSM",IF(F9&lt;=0.00182291666666667,"I A",IF(F9&lt;=0.00196180555555556,"II A",IF(F9&lt;=0.00211226851851852,"III A",IF(F9&lt;=0.00228587962962963,"I JA",IF(F9&lt;=0.00245949074074074,"II JA",IF(F9&lt;=0.00259837962962963,"III JA"))))))))</f>
        <v>III JA</v>
      </c>
      <c r="H9" s="311" t="s">
        <v>61</v>
      </c>
    </row>
    <row r="10" spans="1:8" ht="17.25" customHeight="1">
      <c r="A10" s="414" t="s">
        <v>262</v>
      </c>
      <c r="B10" s="315" t="s">
        <v>351</v>
      </c>
      <c r="C10" s="314" t="s">
        <v>352</v>
      </c>
      <c r="D10" s="313" t="s">
        <v>353</v>
      </c>
      <c r="E10" s="312" t="s">
        <v>54</v>
      </c>
      <c r="F10" s="415">
        <v>0.0026643518518518518</v>
      </c>
      <c r="G10" s="137"/>
      <c r="H10" s="311" t="s">
        <v>275</v>
      </c>
    </row>
    <row r="11" spans="1:8" ht="17.25" customHeight="1">
      <c r="A11" s="414" t="s">
        <v>263</v>
      </c>
      <c r="B11" s="315" t="s">
        <v>362</v>
      </c>
      <c r="C11" s="314" t="s">
        <v>363</v>
      </c>
      <c r="D11" s="313" t="s">
        <v>364</v>
      </c>
      <c r="E11" s="312" t="s">
        <v>64</v>
      </c>
      <c r="F11" s="415">
        <v>0.0026770833333333334</v>
      </c>
      <c r="G11" s="137"/>
      <c r="H11" s="311" t="s">
        <v>65</v>
      </c>
    </row>
    <row r="12" spans="1:8" ht="17.25" customHeight="1">
      <c r="A12" s="414" t="s">
        <v>5</v>
      </c>
      <c r="B12" s="315" t="s">
        <v>354</v>
      </c>
      <c r="C12" s="314" t="s">
        <v>355</v>
      </c>
      <c r="D12" s="313" t="s">
        <v>356</v>
      </c>
      <c r="E12" s="312" t="s">
        <v>54</v>
      </c>
      <c r="F12" s="415">
        <v>0.002976851851851852</v>
      </c>
      <c r="G12" s="137"/>
      <c r="H12" s="311" t="s">
        <v>275</v>
      </c>
    </row>
    <row r="13" spans="1:8" ht="17.25" customHeight="1">
      <c r="A13" s="443"/>
      <c r="B13" s="315" t="s">
        <v>97</v>
      </c>
      <c r="C13" s="314" t="s">
        <v>98</v>
      </c>
      <c r="D13" s="313">
        <v>37111</v>
      </c>
      <c r="E13" s="312" t="s">
        <v>88</v>
      </c>
      <c r="F13" s="415" t="s">
        <v>454</v>
      </c>
      <c r="G13" s="137"/>
      <c r="H13" s="311" t="s">
        <v>89</v>
      </c>
    </row>
    <row r="14" spans="1:8" ht="17.25" customHeight="1">
      <c r="A14" s="443" t="s">
        <v>85</v>
      </c>
      <c r="B14" s="315" t="s">
        <v>370</v>
      </c>
      <c r="C14" s="314" t="s">
        <v>371</v>
      </c>
      <c r="D14" s="313">
        <v>36914</v>
      </c>
      <c r="E14" s="312" t="s">
        <v>83</v>
      </c>
      <c r="F14" s="415">
        <v>0.0023819444444444448</v>
      </c>
      <c r="G14" s="137" t="str">
        <f>IF(ISBLANK(F14),"",IF(F14&lt;=0.00173032407407407,"KSM",IF(F14&lt;=0.00182291666666667,"I A",IF(F14&lt;=0.00196180555555556,"II A",IF(F14&lt;=0.00211226851851852,"III A",IF(F14&lt;=0.00228587962962963,"I JA",IF(F14&lt;=0.00245949074074074,"II JA",IF(F14&lt;=0.00259837962962963,"III JA"))))))))</f>
        <v>II JA</v>
      </c>
      <c r="H14" s="311" t="s">
        <v>192</v>
      </c>
    </row>
    <row r="15" spans="1:8" ht="17.25" customHeight="1">
      <c r="A15" s="443" t="s">
        <v>85</v>
      </c>
      <c r="B15" s="315" t="s">
        <v>368</v>
      </c>
      <c r="C15" s="314" t="s">
        <v>369</v>
      </c>
      <c r="D15" s="313">
        <v>37188</v>
      </c>
      <c r="E15" s="312" t="s">
        <v>83</v>
      </c>
      <c r="F15" s="415">
        <v>0.002519675925925926</v>
      </c>
      <c r="G15" s="137" t="str">
        <f>IF(ISBLANK(F15),"",IF(F15&lt;=0.00173032407407407,"KSM",IF(F15&lt;=0.00182291666666667,"I A",IF(F15&lt;=0.00196180555555556,"II A",IF(F15&lt;=0.00211226851851852,"III A",IF(F15&lt;=0.00228587962962963,"I JA",IF(F15&lt;=0.00245949074074074,"II JA",IF(F15&lt;=0.00259837962962963,"III JA"))))))))</f>
        <v>III JA</v>
      </c>
      <c r="H15" s="311" t="s">
        <v>84</v>
      </c>
    </row>
  </sheetData>
  <sheetProtection/>
  <printOptions horizontalCentered="1"/>
  <pageMargins left="0.25" right="0.34" top="0.3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Zaliems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Remigijus</dc:creator>
  <cp:keywords/>
  <dc:description/>
  <cp:lastModifiedBy>Steponas</cp:lastModifiedBy>
  <cp:lastPrinted>2014-02-12T12:53:38Z</cp:lastPrinted>
  <dcterms:created xsi:type="dcterms:W3CDTF">2005-11-19T19:26:54Z</dcterms:created>
  <dcterms:modified xsi:type="dcterms:W3CDTF">2014-02-13T11:42:55Z</dcterms:modified>
  <cp:category/>
  <cp:version/>
  <cp:contentType/>
  <cp:contentStatus/>
</cp:coreProperties>
</file>