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0" windowWidth="15135" windowHeight="7845" tabRatio="598" activeTab="2"/>
  </bookViews>
  <sheets>
    <sheet name="Viršelis" sheetId="1" r:id="rId1"/>
    <sheet name="60bb M" sheetId="2" r:id="rId2"/>
    <sheet name="60bb V" sheetId="3" r:id="rId3"/>
    <sheet name="60 Mj pb" sheetId="4" r:id="rId4"/>
    <sheet name="60 Mj (g)" sheetId="5" r:id="rId5"/>
    <sheet name="60 M pb" sheetId="6" r:id="rId6"/>
    <sheet name="60 M (g)" sheetId="7" r:id="rId7"/>
    <sheet name="60 Vj pb" sheetId="8" r:id="rId8"/>
    <sheet name="60 Vj (g)" sheetId="9" r:id="rId9"/>
    <sheet name="60 V pb" sheetId="10" r:id="rId10"/>
    <sheet name="60 V (g)" sheetId="11" r:id="rId11"/>
    <sheet name="200 Mj pb" sheetId="12" r:id="rId12"/>
    <sheet name="200 Mj (g)" sheetId="13" r:id="rId13"/>
    <sheet name="200 M pb" sheetId="14" r:id="rId14"/>
    <sheet name="200 M (g)" sheetId="15" r:id="rId15"/>
    <sheet name="200 Vj pb" sheetId="16" r:id="rId16"/>
    <sheet name="200 Vj (g)" sheetId="17" r:id="rId17"/>
    <sheet name="200 V pb" sheetId="18" r:id="rId18"/>
    <sheet name="200 V (g)" sheetId="19" r:id="rId19"/>
    <sheet name="600 Mj " sheetId="20" r:id="rId20"/>
    <sheet name="600 Mj  (g)" sheetId="21" r:id="rId21"/>
    <sheet name="600 M" sheetId="22" r:id="rId22"/>
    <sheet name="600 M (g)" sheetId="23" r:id="rId23"/>
    <sheet name="600 Vj" sheetId="24" r:id="rId24"/>
    <sheet name="600 Vj (g)" sheetId="25" r:id="rId25"/>
    <sheet name="600 V pb" sheetId="26" r:id="rId26"/>
    <sheet name="1000 Mj" sheetId="27" r:id="rId27"/>
    <sheet name="1000 M" sheetId="28" r:id="rId28"/>
    <sheet name="1000 Vj" sheetId="29" r:id="rId29"/>
    <sheet name="1000 V" sheetId="30" r:id="rId30"/>
    <sheet name="4x200 M " sheetId="31" r:id="rId31"/>
    <sheet name="4x200 V" sheetId="32" r:id="rId32"/>
    <sheet name="Aukštis Mj" sheetId="33" r:id="rId33"/>
    <sheet name="Aukštis M" sheetId="34" r:id="rId34"/>
    <sheet name="AukštisVj" sheetId="35" r:id="rId35"/>
    <sheet name="AukštisV" sheetId="36" r:id="rId36"/>
    <sheet name="Tolis Mj" sheetId="37" r:id="rId37"/>
    <sheet name="Tolis M" sheetId="38" r:id="rId38"/>
    <sheet name="Tolis Vj" sheetId="39" r:id="rId39"/>
    <sheet name="Tolis V" sheetId="40" r:id="rId40"/>
    <sheet name="Rutulys Mj" sheetId="41" r:id="rId41"/>
    <sheet name="Rutulys M" sheetId="42" r:id="rId42"/>
    <sheet name="Rutulys Vj" sheetId="43" r:id="rId43"/>
    <sheet name="Rutulys V" sheetId="44" r:id="rId44"/>
    <sheet name="Lapas1" sheetId="45" r:id="rId45"/>
  </sheets>
  <definedNames/>
  <calcPr fullCalcOnLoad="1"/>
</workbook>
</file>

<file path=xl/sharedStrings.xml><?xml version="1.0" encoding="utf-8"?>
<sst xmlns="http://schemas.openxmlformats.org/spreadsheetml/2006/main" count="5586" uniqueCount="1056">
  <si>
    <t>LENGVOSIOS ATLETIKOS VARŽYBOS</t>
  </si>
  <si>
    <t>Panevėžys</t>
  </si>
  <si>
    <t>,,NEVĖŽIO TAURĖ"</t>
  </si>
  <si>
    <t>Varžybų vyriausiasis teisėjas</t>
  </si>
  <si>
    <t>Varžybų vyriausioji sekretorė</t>
  </si>
  <si>
    <t>Zifrida Gleveckienė</t>
  </si>
  <si>
    <t>PANEVĖŽIO LAF</t>
  </si>
  <si>
    <t>/N kategorija/</t>
  </si>
  <si>
    <t>Treneris</t>
  </si>
  <si>
    <t>Kv.l.</t>
  </si>
  <si>
    <t>Rez.</t>
  </si>
  <si>
    <t>Komanda</t>
  </si>
  <si>
    <t>Gim.data</t>
  </si>
  <si>
    <t>Pavardė</t>
  </si>
  <si>
    <t>Vardas</t>
  </si>
  <si>
    <t>Bandymai</t>
  </si>
  <si>
    <t>B gr.</t>
  </si>
  <si>
    <t xml:space="preserve">Varžybų rekordas </t>
  </si>
  <si>
    <t>1,70</t>
  </si>
  <si>
    <t>1,65</t>
  </si>
  <si>
    <t>1,60</t>
  </si>
  <si>
    <t>1,55</t>
  </si>
  <si>
    <t>1,50</t>
  </si>
  <si>
    <t>Gimimo data</t>
  </si>
  <si>
    <t>A gr.</t>
  </si>
  <si>
    <t>Kaunas</t>
  </si>
  <si>
    <t>V. Bagamolovas</t>
  </si>
  <si>
    <t>Biržų raj.</t>
  </si>
  <si>
    <t>Rokas</t>
  </si>
  <si>
    <t>1,75</t>
  </si>
  <si>
    <t xml:space="preserve">  2006 m., Baiba Krauklite (Murjani)</t>
  </si>
  <si>
    <t>2008 m., Airinė Palšytė (Vilnius)</t>
  </si>
  <si>
    <t xml:space="preserve">2003 m., Vitalijus Mišinas (Kaunas) </t>
  </si>
  <si>
    <t>2004 m., Raivydas Stanys (Rokiškis)</t>
  </si>
  <si>
    <t>2004 m., Artūras Gurklys (Panevėžys)</t>
  </si>
  <si>
    <t>2006 m., Artūras Gurklys (Panevėžys)</t>
  </si>
  <si>
    <t xml:space="preserve">       2009 m., Laura Gedminaitė (Vilnius - Tauragė)</t>
  </si>
  <si>
    <t>Agnė</t>
  </si>
  <si>
    <t xml:space="preserve">Panevėžys </t>
  </si>
  <si>
    <t>b/k</t>
  </si>
  <si>
    <t>Pasvalys</t>
  </si>
  <si>
    <t xml:space="preserve">Aistė </t>
  </si>
  <si>
    <t>Anastasija</t>
  </si>
  <si>
    <t>R. Šinkūnas</t>
  </si>
  <si>
    <t>Komkaitė</t>
  </si>
  <si>
    <t>Arnas</t>
  </si>
  <si>
    <t>Mantas</t>
  </si>
  <si>
    <t>R. Jakubauskas</t>
  </si>
  <si>
    <t>S.Sabajevs</t>
  </si>
  <si>
    <t>Tautvydas</t>
  </si>
  <si>
    <t>Aivaras</t>
  </si>
  <si>
    <t>Domantas</t>
  </si>
  <si>
    <t>1 lapas iš 2</t>
  </si>
  <si>
    <t>bėgimas iš</t>
  </si>
  <si>
    <t>Takas</t>
  </si>
  <si>
    <t>Nr.</t>
  </si>
  <si>
    <t>Šeštokas</t>
  </si>
  <si>
    <t>Laura</t>
  </si>
  <si>
    <t>Rezultatas</t>
  </si>
  <si>
    <t>Deimantė</t>
  </si>
  <si>
    <t>5,52</t>
  </si>
  <si>
    <t>2009 m., Jogailė Petrokaitė (Raseiniai)</t>
  </si>
  <si>
    <t>2009 m., Mikas Beliackas (Panevėžys)</t>
  </si>
  <si>
    <t xml:space="preserve">                           2007m., Taavi Sarapuu (Voru)</t>
  </si>
  <si>
    <t>I.Zālīte</t>
  </si>
  <si>
    <t>J.Iļjušina</t>
  </si>
  <si>
    <t>Utena</t>
  </si>
  <si>
    <t>E.Žilys</t>
  </si>
  <si>
    <t>Z. Gleveckienė</t>
  </si>
  <si>
    <t>A. Dobregienė</t>
  </si>
  <si>
    <t>Joniškio raj.</t>
  </si>
  <si>
    <t>Greta</t>
  </si>
  <si>
    <t>Miglė</t>
  </si>
  <si>
    <t>Marija</t>
  </si>
  <si>
    <t>S.Petrakova</t>
  </si>
  <si>
    <t>Krista</t>
  </si>
  <si>
    <t>Rutkupa</t>
  </si>
  <si>
    <t>A. Sniečkus</t>
  </si>
  <si>
    <t>Ekaterina</t>
  </si>
  <si>
    <t>Justina</t>
  </si>
  <si>
    <t>Rekašiūtė</t>
  </si>
  <si>
    <t>Alytus</t>
  </si>
  <si>
    <t>Šiauliai</t>
  </si>
  <si>
    <t>J. Baikštienė</t>
  </si>
  <si>
    <t>Vita Zarankienė</t>
  </si>
  <si>
    <t>Erika</t>
  </si>
  <si>
    <t>V. Ščevinskas, J. Auga</t>
  </si>
  <si>
    <t>Ermina</t>
  </si>
  <si>
    <t>Tautkutė</t>
  </si>
  <si>
    <t>Kibickaitė</t>
  </si>
  <si>
    <t>Šyvytė</t>
  </si>
  <si>
    <t>Donatas</t>
  </si>
  <si>
    <t>V. Datenis</t>
  </si>
  <si>
    <t>Panevėžio raj.</t>
  </si>
  <si>
    <t>Paulius</t>
  </si>
  <si>
    <t>Tadas</t>
  </si>
  <si>
    <t>Karolis</t>
  </si>
  <si>
    <t>Olšauskas</t>
  </si>
  <si>
    <t>Matas</t>
  </si>
  <si>
    <t>Kirill</t>
  </si>
  <si>
    <t>Deividas</t>
  </si>
  <si>
    <t>Lukas</t>
  </si>
  <si>
    <t>Tomas</t>
  </si>
  <si>
    <t>Dominykas</t>
  </si>
  <si>
    <t>Mickevičius</t>
  </si>
  <si>
    <t>Ignas</t>
  </si>
  <si>
    <t>Maceina</t>
  </si>
  <si>
    <t>Tacionis</t>
  </si>
  <si>
    <t>Bogdan</t>
  </si>
  <si>
    <t>Gaevoi</t>
  </si>
  <si>
    <t>Dobrega</t>
  </si>
  <si>
    <t>Alexander</t>
  </si>
  <si>
    <t>Aurimas</t>
  </si>
  <si>
    <t>Urbonas</t>
  </si>
  <si>
    <t>Augustinas</t>
  </si>
  <si>
    <t>Petrikauskas</t>
  </si>
  <si>
    <t>Vakaris</t>
  </si>
  <si>
    <t>Indrekus</t>
  </si>
  <si>
    <t>J. Baltrušaitis</t>
  </si>
  <si>
    <t>Linas</t>
  </si>
  <si>
    <t>Gausmanas</t>
  </si>
  <si>
    <t>Rytis</t>
  </si>
  <si>
    <t>Indrašius</t>
  </si>
  <si>
    <t>Lelevičius</t>
  </si>
  <si>
    <t>Geštautas</t>
  </si>
  <si>
    <t>Krikštanas</t>
  </si>
  <si>
    <t>Gustas</t>
  </si>
  <si>
    <t>Raupys</t>
  </si>
  <si>
    <t>A. Viduolis</t>
  </si>
  <si>
    <t>Gologoljevas</t>
  </si>
  <si>
    <t>Jatužis</t>
  </si>
  <si>
    <t>Airidas</t>
  </si>
  <si>
    <t>Kulys</t>
  </si>
  <si>
    <t>Elektrėnai</t>
  </si>
  <si>
    <t>1,80</t>
  </si>
  <si>
    <t>1,85</t>
  </si>
  <si>
    <t>1,90</t>
  </si>
  <si>
    <t>Jurgita Kirilovienė</t>
  </si>
  <si>
    <t>Buslavičiūtė</t>
  </si>
  <si>
    <t>V. Rasiukevičienė</t>
  </si>
  <si>
    <t>V. Gumauskas</t>
  </si>
  <si>
    <t>V. Šmidtas</t>
  </si>
  <si>
    <t>Tauragė</t>
  </si>
  <si>
    <t>Vilaikis</t>
  </si>
  <si>
    <t xml:space="preserve">2012 m., Dovilė Stoškutė (Panevėžys) </t>
  </si>
  <si>
    <t>1:34.96</t>
  </si>
  <si>
    <t xml:space="preserve">  2004 m., Marina Kotovič (Kaliningradas)</t>
  </si>
  <si>
    <t>Skaistė</t>
  </si>
  <si>
    <t>Bajorinaitė</t>
  </si>
  <si>
    <t>1:22,85</t>
  </si>
  <si>
    <t xml:space="preserve">   2004 m., Dimitrijs Jurkevičs (Daugavpils)</t>
  </si>
  <si>
    <t xml:space="preserve">     2012 m., Neringa Gedaminskaitė (Pasvalys)</t>
  </si>
  <si>
    <t>Renata</t>
  </si>
  <si>
    <t>2004 m., Sergej Nikolajev (Kaliningradas)</t>
  </si>
  <si>
    <t>Vytenis</t>
  </si>
  <si>
    <t>Arlikevičius</t>
  </si>
  <si>
    <t>Laurynas</t>
  </si>
  <si>
    <t>Gytis</t>
  </si>
  <si>
    <t>2007 m., Živilė Brokoriūtė (Klaipėda)</t>
  </si>
  <si>
    <t>2014 metų kovo 1 diena</t>
  </si>
  <si>
    <t>Remigijus Jakubauskas</t>
  </si>
  <si>
    <t xml:space="preserve">XXVI TARPTAUTINĖS </t>
  </si>
  <si>
    <t>2014 m. kovo 1 d.</t>
  </si>
  <si>
    <t>200 m bėgimas jaunutėms (1999 m. g. ir jaunesnėms)</t>
  </si>
  <si>
    <t>600 m bėgimas jaunutėms (1999 m. ir jaunesnėms)</t>
  </si>
  <si>
    <t>Šuolis į aukštį jaunutėms (1999 m. g. ir jaunesnėms)</t>
  </si>
  <si>
    <t>Šuolis į aukštį jaunučiams (1999 m. g. ir jaunesniems)</t>
  </si>
  <si>
    <t>Šuolis į tolį jaunutėms  (1999 m. g. ir jaunesnėms)</t>
  </si>
  <si>
    <t>Šuolis į tolį jaunučiams (1999 m.g. ir jaunesniems)</t>
  </si>
  <si>
    <t xml:space="preserve">Rutulio stūmimas jaunutėms (1999 m.g. ir jaunesnėms) (3 kg) </t>
  </si>
  <si>
    <t>Rutulio stūmimas jauniams (1997- 1998 m.g.) (5kg)</t>
  </si>
  <si>
    <t xml:space="preserve">Rutulio stūmimas jaunėms (1997- 1998 m.g.) (3 kg.) </t>
  </si>
  <si>
    <t>Šuolis į tolį jauniams (1997- 1998 m.g.)</t>
  </si>
  <si>
    <t>Šuolis į tolį jaunėms  (1997- 1998 m.g.)</t>
  </si>
  <si>
    <t>Šuolis į aukštį jauniams (1997- 1998 m.g.)</t>
  </si>
  <si>
    <t>Šuolis į aukštį jaunėms (1997- 1998 m.g.)</t>
  </si>
  <si>
    <t>600 m bėgimas jauniams (1997- 1998 m.g.)</t>
  </si>
  <si>
    <t>600 m bėgimas jaunėms (1997- 1998 m.g.)</t>
  </si>
  <si>
    <t>Taisija</t>
  </si>
  <si>
    <t>Palaščenko</t>
  </si>
  <si>
    <t>Sima</t>
  </si>
  <si>
    <t>Špakauskaitė</t>
  </si>
  <si>
    <t>Pakruojo raj.</t>
  </si>
  <si>
    <t>A.Macevičius</t>
  </si>
  <si>
    <t>Anasatasija</t>
  </si>
  <si>
    <t>Knorringa</t>
  </si>
  <si>
    <t>SS„Arkādija”   Riga</t>
  </si>
  <si>
    <t>A.Saņņikovs, G.Ļebedevs</t>
  </si>
  <si>
    <t>Petraitytė</t>
  </si>
  <si>
    <t>Palanga</t>
  </si>
  <si>
    <t>I. Apanavičiūtė</t>
  </si>
  <si>
    <t xml:space="preserve">  Daria</t>
  </si>
  <si>
    <t>Bulakina</t>
  </si>
  <si>
    <t>Kaliningradas</t>
  </si>
  <si>
    <t>Monika</t>
  </si>
  <si>
    <t>Augustė</t>
  </si>
  <si>
    <t>Rečiūnaitė</t>
  </si>
  <si>
    <t xml:space="preserve">Revizonskaia </t>
  </si>
  <si>
    <t>Julita</t>
  </si>
  <si>
    <t>Bikulčiūtė</t>
  </si>
  <si>
    <t>Jurbarko r.</t>
  </si>
  <si>
    <t>L. Stanienė</t>
  </si>
  <si>
    <t xml:space="preserve">Paulina </t>
  </si>
  <si>
    <t>Lukoševičiutė</t>
  </si>
  <si>
    <t>Simona</t>
  </si>
  <si>
    <t>Eigėlytė</t>
  </si>
  <si>
    <t>Cvekelytė</t>
  </si>
  <si>
    <t>Jonava</t>
  </si>
  <si>
    <t>V.Lebeckiene</t>
  </si>
  <si>
    <t>Amanda</t>
  </si>
  <si>
    <t>Jundase</t>
  </si>
  <si>
    <t>Gintarė</t>
  </si>
  <si>
    <t>Šedaitytė</t>
  </si>
  <si>
    <t>R. Razmaitė</t>
  </si>
  <si>
    <t>Elza</t>
  </si>
  <si>
    <t>Zālīte</t>
  </si>
  <si>
    <t>Šimkutė</t>
  </si>
  <si>
    <t xml:space="preserve">Austėja </t>
  </si>
  <si>
    <t>Lekavičiutė</t>
  </si>
  <si>
    <t>A. Šlepavičius</t>
  </si>
  <si>
    <t>Goda</t>
  </si>
  <si>
    <t>Papaurėlytė</t>
  </si>
  <si>
    <t>Elizabete</t>
  </si>
  <si>
    <t>Šņore</t>
  </si>
  <si>
    <t>L.Romanova</t>
  </si>
  <si>
    <t xml:space="preserve"> Inese </t>
  </si>
  <si>
    <t>Tītmane</t>
  </si>
  <si>
    <t>Toliušytė</t>
  </si>
  <si>
    <t>V. Kokarskaja</t>
  </si>
  <si>
    <t xml:space="preserve">Marija </t>
  </si>
  <si>
    <t>Znatnaja</t>
  </si>
  <si>
    <t>Ana</t>
  </si>
  <si>
    <t>Anisimovaitė</t>
  </si>
  <si>
    <t>V. Butautienė</t>
  </si>
  <si>
    <t>Ivanauskaitė</t>
  </si>
  <si>
    <t xml:space="preserve"> Alise Anna</t>
  </si>
  <si>
    <t>Ziemele</t>
  </si>
  <si>
    <t>Gurauskaitė</t>
  </si>
  <si>
    <t>Jasevičiūtė</t>
  </si>
  <si>
    <t>Sonora</t>
  </si>
  <si>
    <t>Skudra</t>
  </si>
  <si>
    <t>Ilūkstes novada SS</t>
  </si>
  <si>
    <t>Betija</t>
  </si>
  <si>
    <t>Peiča</t>
  </si>
  <si>
    <t>Gabija</t>
  </si>
  <si>
    <t>Elzė</t>
  </si>
  <si>
    <t>Gražulevičiūtė</t>
  </si>
  <si>
    <t xml:space="preserve"> Emīlija</t>
  </si>
  <si>
    <t>Rozenšteina</t>
  </si>
  <si>
    <t>Eglė</t>
  </si>
  <si>
    <t>Strautnikaitė</t>
  </si>
  <si>
    <t>Nausėdaitė</t>
  </si>
  <si>
    <t>Auksė</t>
  </si>
  <si>
    <t>Vaidilauskaitė</t>
  </si>
  <si>
    <t>Rimkūnaitė</t>
  </si>
  <si>
    <t>I.Jakubaitytė</t>
  </si>
  <si>
    <t>Meikšāne</t>
  </si>
  <si>
    <t>Ieva</t>
  </si>
  <si>
    <t>Petkutė</t>
  </si>
  <si>
    <t>N.Milbrete</t>
  </si>
  <si>
    <t>Ugnė</t>
  </si>
  <si>
    <t>Balčiūnaitė</t>
  </si>
  <si>
    <t>Kiaušaitė</t>
  </si>
  <si>
    <t>Stalidzēna</t>
  </si>
  <si>
    <t>Vaiva</t>
  </si>
  <si>
    <t>Ramanauskaitė</t>
  </si>
  <si>
    <t>Beatriče</t>
  </si>
  <si>
    <t>Černiūtė</t>
  </si>
  <si>
    <t>Ubeikaitė</t>
  </si>
  <si>
    <t>M.Saliamonas</t>
  </si>
  <si>
    <t>Anna Marija</t>
  </si>
  <si>
    <t>Petrakova</t>
  </si>
  <si>
    <t>Arneta</t>
  </si>
  <si>
    <t xml:space="preserve">Liberytė </t>
  </si>
  <si>
    <t>P. Fedorenka, Z. Gleveckienė</t>
  </si>
  <si>
    <t>Stupuraitė</t>
  </si>
  <si>
    <t>L. Ušanovaitė</t>
  </si>
  <si>
    <t>Malinauskaitė</t>
  </si>
  <si>
    <t xml:space="preserve">Izabella </t>
  </si>
  <si>
    <t>Bogdanova</t>
  </si>
  <si>
    <t>Jaroša</t>
  </si>
  <si>
    <t>Karolina</t>
  </si>
  <si>
    <t>Malūkaitė</t>
  </si>
  <si>
    <t>Rutkauskaitė</t>
  </si>
  <si>
    <t xml:space="preserve">G.Šerėnienė </t>
  </si>
  <si>
    <t>R. Kergytė</t>
  </si>
  <si>
    <t>K.Šaulys</t>
  </si>
  <si>
    <t xml:space="preserve">Marina </t>
  </si>
  <si>
    <t>Andrejeva</t>
  </si>
  <si>
    <t>Daugavpils novada SS</t>
  </si>
  <si>
    <t>D.Hadakovs</t>
  </si>
  <si>
    <t>Jogailė</t>
  </si>
  <si>
    <t>Ručinskaitė</t>
  </si>
  <si>
    <t>Žukauskaitė</t>
  </si>
  <si>
    <t xml:space="preserve"> Elizabete</t>
  </si>
  <si>
    <t>Čodare</t>
  </si>
  <si>
    <t>Bubulytė</t>
  </si>
  <si>
    <t>Katinaitė</t>
  </si>
  <si>
    <t>Asta</t>
  </si>
  <si>
    <t>Strumbylaitė</t>
  </si>
  <si>
    <t>Z. Gleveckienė, K. Šaulys</t>
  </si>
  <si>
    <t>Belous</t>
  </si>
  <si>
    <t>Inna</t>
  </si>
  <si>
    <t>Spaska</t>
  </si>
  <si>
    <t>Žeglytė</t>
  </si>
  <si>
    <t>Viktorija</t>
  </si>
  <si>
    <t>Šumskytė</t>
  </si>
  <si>
    <t>Krasavina</t>
  </si>
  <si>
    <t xml:space="preserve"> Marija</t>
  </si>
  <si>
    <t>Mitrofonova</t>
  </si>
  <si>
    <t xml:space="preserve"> Patrīcija</t>
  </si>
  <si>
    <t xml:space="preserve"> Muravjova</t>
  </si>
  <si>
    <t>Milana</t>
  </si>
  <si>
    <t>Dedoviča</t>
  </si>
  <si>
    <t>S.  Bajorinaitė</t>
  </si>
  <si>
    <t>Paula</t>
  </si>
  <si>
    <t>Dovilė</t>
  </si>
  <si>
    <t>Stoškutė</t>
  </si>
  <si>
    <t>K.Šaulys, Z. Gleveckienė</t>
  </si>
  <si>
    <t>Verkelytė</t>
  </si>
  <si>
    <t>Vilija</t>
  </si>
  <si>
    <t>Parimskytė</t>
  </si>
  <si>
    <t>Z.Balčiauskas</t>
  </si>
  <si>
    <t>Šuliauskaitė</t>
  </si>
  <si>
    <t>Gabrielė</t>
  </si>
  <si>
    <t>Brusokaitė</t>
  </si>
  <si>
    <t>Kapustaitė</t>
  </si>
  <si>
    <t>I.Juodeškienė,R.Norkus</t>
  </si>
  <si>
    <t>Anna Frančeska</t>
  </si>
  <si>
    <t>Slaidiņa</t>
  </si>
  <si>
    <t>Madara</t>
  </si>
  <si>
    <t>Balta  </t>
  </si>
  <si>
    <t>Tatiana</t>
  </si>
  <si>
    <t xml:space="preserve">Demkina  </t>
  </si>
  <si>
    <t xml:space="preserve">  Anastasiia</t>
  </si>
  <si>
    <t>Ledneva</t>
  </si>
  <si>
    <t>Vilma</t>
  </si>
  <si>
    <t>Marcinkevičiūtė</t>
  </si>
  <si>
    <t>Vasiliauskaitė</t>
  </si>
  <si>
    <t>Sandra</t>
  </si>
  <si>
    <t>Lukošiūnaitė</t>
  </si>
  <si>
    <t>Damijonaitytė</t>
  </si>
  <si>
    <t>D.Jankauskaitė,N.Sabaliauskienė</t>
  </si>
  <si>
    <t>Diana</t>
  </si>
  <si>
    <t>Dabrišiūtė</t>
  </si>
  <si>
    <t>Kornelija</t>
  </si>
  <si>
    <t>Meilutytė</t>
  </si>
  <si>
    <t>K. Sabalytė, R. Smilgys</t>
  </si>
  <si>
    <t>Beatričė</t>
  </si>
  <si>
    <t>Laurutavičiūtė</t>
  </si>
  <si>
    <t xml:space="preserve">  Aleksandra</t>
  </si>
  <si>
    <t>Sukhriakova</t>
  </si>
  <si>
    <t>Beatrise Agnija</t>
  </si>
  <si>
    <t>Veinšteine</t>
  </si>
  <si>
    <t xml:space="preserve">Milita </t>
  </si>
  <si>
    <t>Vaitkutė</t>
  </si>
  <si>
    <t>R.Norkus</t>
  </si>
  <si>
    <t>Morkūnaitė</t>
  </si>
  <si>
    <t>Samanta</t>
  </si>
  <si>
    <t>Možajevaitė</t>
  </si>
  <si>
    <t xml:space="preserve">Kėdainiai </t>
  </si>
  <si>
    <t>Z.Peleckienė</t>
  </si>
  <si>
    <t>P. Šaučikovas</t>
  </si>
  <si>
    <t>Emilija</t>
  </si>
  <si>
    <t>Balsytė</t>
  </si>
  <si>
    <t>R. Prokopenko</t>
  </si>
  <si>
    <t>Kazlauskaitė</t>
  </si>
  <si>
    <t>Akmenės raj. SC</t>
  </si>
  <si>
    <t>R. Mačiuvienė</t>
  </si>
  <si>
    <t>Austėja</t>
  </si>
  <si>
    <t>O.Pavilionienė,N.Gedgaudienė</t>
  </si>
  <si>
    <t>Martyna</t>
  </si>
  <si>
    <t>Šiaučiūnaitė</t>
  </si>
  <si>
    <t>Rokiškis</t>
  </si>
  <si>
    <t>V. Čereška</t>
  </si>
  <si>
    <t>Česnauskytė</t>
  </si>
  <si>
    <t>L. Maceika</t>
  </si>
  <si>
    <t>Urtė</t>
  </si>
  <si>
    <t>Bačianskaitė</t>
  </si>
  <si>
    <t>Lukšaitė</t>
  </si>
  <si>
    <t xml:space="preserve"> Gretė</t>
  </si>
  <si>
    <t>Lukošaitytė</t>
  </si>
  <si>
    <t>Radviliškis</t>
  </si>
  <si>
    <t>V. Novikovas</t>
  </si>
  <si>
    <t>Lina</t>
  </si>
  <si>
    <t>Buziliauskaitė</t>
  </si>
  <si>
    <t>1,20</t>
  </si>
  <si>
    <t>1,30</t>
  </si>
  <si>
    <t>Kancevičiūtė</t>
  </si>
  <si>
    <t>V.Kiaulakis</t>
  </si>
  <si>
    <t>Baikštytė</t>
  </si>
  <si>
    <t>Alėjūnaitė</t>
  </si>
  <si>
    <t xml:space="preserve"> Anna</t>
  </si>
  <si>
    <t>Strukova</t>
  </si>
  <si>
    <t>Agnietė</t>
  </si>
  <si>
    <t>Gumauskaitė</t>
  </si>
  <si>
    <t>Vaida</t>
  </si>
  <si>
    <t>Padimanskaitė</t>
  </si>
  <si>
    <t>Vėjūnė</t>
  </si>
  <si>
    <t>Maceikaitė</t>
  </si>
  <si>
    <t>D.Maceikienė</t>
  </si>
  <si>
    <t>D. Maceikienė</t>
  </si>
  <si>
    <t>Melisa</t>
  </si>
  <si>
    <t>Beitika</t>
  </si>
  <si>
    <t>Meda</t>
  </si>
  <si>
    <t>Majauskaitė</t>
  </si>
  <si>
    <t>V. ir L. Maleckiai</t>
  </si>
  <si>
    <t xml:space="preserve">  Polina</t>
  </si>
  <si>
    <t>Egorova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</si>
  <si>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</si>
  <si>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</si>
  <si>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</si>
  <si>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</si>
  <si>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</si>
  <si>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</si>
  <si>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</si>
  <si>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</si>
  <si>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</si>
  <si>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</si>
  <si>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</si>
  <si>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</si>
  <si>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</si>
  <si>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</si>
  <si>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</si>
  <si>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</si>
  <si>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Akvilė</t>
  </si>
  <si>
    <t>Gedminaitė</t>
  </si>
  <si>
    <t>Kaunas,Klaipėda</t>
  </si>
  <si>
    <t>I.Jakubaitytė,A.Šilauskas</t>
  </si>
  <si>
    <t>Kamile</t>
  </si>
  <si>
    <t>Turskytė</t>
  </si>
  <si>
    <t>R.Morkūnienė, J.Kalvaitienė</t>
  </si>
  <si>
    <t>Kunickaitė</t>
  </si>
  <si>
    <t>Šarūnė</t>
  </si>
  <si>
    <t>Gustatytė</t>
  </si>
  <si>
    <t>G. Poška</t>
  </si>
  <si>
    <t>Karnackaitė</t>
  </si>
  <si>
    <t>Aleksandra</t>
  </si>
  <si>
    <t xml:space="preserve">Burinskaia  </t>
  </si>
  <si>
    <t>Gerda</t>
  </si>
  <si>
    <t>Tamašauskaitė</t>
  </si>
  <si>
    <t xml:space="preserve">Vestina </t>
  </si>
  <si>
    <t>Liobikaitė</t>
  </si>
  <si>
    <t>Jurevičiūtė</t>
  </si>
  <si>
    <t>K. Giedraitis</t>
  </si>
  <si>
    <t>Makarevičiutė</t>
  </si>
  <si>
    <t>Šeikutė</t>
  </si>
  <si>
    <t>Bagdžiūtė</t>
  </si>
  <si>
    <t xml:space="preserve">Gabija </t>
  </si>
  <si>
    <t>Norbutaitė</t>
  </si>
  <si>
    <t>Vosytė</t>
  </si>
  <si>
    <t>Kasputytė</t>
  </si>
  <si>
    <t>Borisaitė</t>
  </si>
  <si>
    <t>Dubininkaitė</t>
  </si>
  <si>
    <t>S.Obelienienė</t>
  </si>
  <si>
    <t>2000-04-09</t>
  </si>
  <si>
    <t>L.Maceika</t>
  </si>
  <si>
    <t>Žygimantas</t>
  </si>
  <si>
    <t>Gabulas</t>
  </si>
  <si>
    <t xml:space="preserve">Eimantas </t>
  </si>
  <si>
    <t xml:space="preserve"> Česnelis</t>
  </si>
  <si>
    <t xml:space="preserve">Matīss Rihards </t>
  </si>
  <si>
    <t>Mītins</t>
  </si>
  <si>
    <t>Iecava SS ,,Dartija"</t>
  </si>
  <si>
    <t>D.Vizule</t>
  </si>
  <si>
    <t>D.Dambrauskienė</t>
  </si>
  <si>
    <t xml:space="preserve">Ivans </t>
  </si>
  <si>
    <t>Borodins</t>
  </si>
  <si>
    <t>Petrosevičius</t>
  </si>
  <si>
    <t>Charunov</t>
  </si>
  <si>
    <t xml:space="preserve">Žanis </t>
  </si>
  <si>
    <t>Sevastjanovs</t>
  </si>
  <si>
    <t>Vitovas</t>
  </si>
  <si>
    <t xml:space="preserve">Karolis </t>
  </si>
  <si>
    <t>Mačius</t>
  </si>
  <si>
    <t xml:space="preserve">Gytis </t>
  </si>
  <si>
    <t xml:space="preserve">Jaunius </t>
  </si>
  <si>
    <t>Risakovas</t>
  </si>
  <si>
    <t>Puronis</t>
  </si>
  <si>
    <t>Vičas</t>
  </si>
  <si>
    <t xml:space="preserve">Mika Māris </t>
  </si>
  <si>
    <t>Lejnieks</t>
  </si>
  <si>
    <t>Barasa</t>
  </si>
  <si>
    <t>Jankauskas</t>
  </si>
  <si>
    <t>Varnas</t>
  </si>
  <si>
    <t xml:space="preserve">  Igor</t>
  </si>
  <si>
    <t>Kovalskii</t>
  </si>
  <si>
    <t xml:space="preserve">Daniels </t>
  </si>
  <si>
    <t>Fjodorovs</t>
  </si>
  <si>
    <t>Mintautas</t>
  </si>
  <si>
    <t>Ulinskas</t>
  </si>
  <si>
    <t>  Romans</t>
  </si>
  <si>
    <t>Kistners</t>
  </si>
  <si>
    <t>Vladislav</t>
  </si>
  <si>
    <t>Sheykin</t>
  </si>
  <si>
    <t>Morkūnas</t>
  </si>
  <si>
    <t>Eitvidas</t>
  </si>
  <si>
    <t>Karpavičius</t>
  </si>
  <si>
    <t xml:space="preserve">  Andrey</t>
  </si>
  <si>
    <t>Filimonov</t>
  </si>
  <si>
    <t>Dmitrijs</t>
  </si>
  <si>
    <t>Jefimovs</t>
  </si>
  <si>
    <t>Kostas</t>
  </si>
  <si>
    <t>Knašys</t>
  </si>
  <si>
    <t>Striška</t>
  </si>
  <si>
    <t>Kievinas</t>
  </si>
  <si>
    <t>Georgs</t>
  </si>
  <si>
    <t>Kreislers</t>
  </si>
  <si>
    <t>Urbonavičius</t>
  </si>
  <si>
    <t>Vytautas</t>
  </si>
  <si>
    <t>Savickas</t>
  </si>
  <si>
    <t>Saulius</t>
  </si>
  <si>
    <t>Ratkevičius</t>
  </si>
  <si>
    <t>Dovydas</t>
  </si>
  <si>
    <t>Faustas</t>
  </si>
  <si>
    <t>Kopūstas</t>
  </si>
  <si>
    <t>Vaidotas</t>
  </si>
  <si>
    <t>Žižys</t>
  </si>
  <si>
    <t>Domas</t>
  </si>
  <si>
    <t>Puidokas</t>
  </si>
  <si>
    <t>Aštrauskas</t>
  </si>
  <si>
    <t>R. Jakubauskas,A. Sniečkus</t>
  </si>
  <si>
    <t>Ričardas</t>
  </si>
  <si>
    <t>Budrius</t>
  </si>
  <si>
    <t>Valentinas</t>
  </si>
  <si>
    <t>Starkovas</t>
  </si>
  <si>
    <t>Jakimavičius</t>
  </si>
  <si>
    <t>Justas</t>
  </si>
  <si>
    <t>Čepukas</t>
  </si>
  <si>
    <t xml:space="preserve">  Maksim</t>
  </si>
  <si>
    <t>Olefirenko</t>
  </si>
  <si>
    <t>Armandas</t>
  </si>
  <si>
    <t>Osvaldas</t>
  </si>
  <si>
    <t>Kuokštis</t>
  </si>
  <si>
    <t>Edgaras</t>
  </si>
  <si>
    <t>Benkunskas</t>
  </si>
  <si>
    <t>Egīls</t>
  </si>
  <si>
    <t>Taranda</t>
  </si>
  <si>
    <t xml:space="preserve"> Deniss</t>
  </si>
  <si>
    <t>Petrušins</t>
  </si>
  <si>
    <t>Ramūnas</t>
  </si>
  <si>
    <t>Pilipūnas</t>
  </si>
  <si>
    <t>P. Veikalas</t>
  </si>
  <si>
    <t>Pijus</t>
  </si>
  <si>
    <t>Bradulskis</t>
  </si>
  <si>
    <t>Edvinas</t>
  </si>
  <si>
    <t>Tumalavičius</t>
  </si>
  <si>
    <t>Žostautas</t>
  </si>
  <si>
    <t>Klimas</t>
  </si>
  <si>
    <t xml:space="preserve">Kirils </t>
  </si>
  <si>
    <t>Ahrems</t>
  </si>
  <si>
    <t>Artjoms</t>
  </si>
  <si>
    <t>Ksendzovs</t>
  </si>
  <si>
    <t>Edijs</t>
  </si>
  <si>
    <t>Lācis</t>
  </si>
  <si>
    <t>Miežys</t>
  </si>
  <si>
    <t>Martynas</t>
  </si>
  <si>
    <t>Berulis</t>
  </si>
  <si>
    <t>Petrusevičius</t>
  </si>
  <si>
    <t>Mindaugas</t>
  </si>
  <si>
    <t>Vijeikis</t>
  </si>
  <si>
    <t>Gaižauskas</t>
  </si>
  <si>
    <t>Simas</t>
  </si>
  <si>
    <t>Sventickas</t>
  </si>
  <si>
    <t>Staniulis</t>
  </si>
  <si>
    <t xml:space="preserve">Modestas </t>
  </si>
  <si>
    <t>Žakys</t>
  </si>
  <si>
    <t>Ņikita</t>
  </si>
  <si>
    <t>Končakovs</t>
  </si>
  <si>
    <t>Daknys</t>
  </si>
  <si>
    <t>Roberts Jānis</t>
  </si>
  <si>
    <t>Zālītis</t>
  </si>
  <si>
    <t xml:space="preserve">Osvaldas </t>
  </si>
  <si>
    <t>Kiminius</t>
  </si>
  <si>
    <t>Renaldas</t>
  </si>
  <si>
    <t>Balčiūnas</t>
  </si>
  <si>
    <t>Streikus</t>
  </si>
  <si>
    <t>Rutka</t>
  </si>
  <si>
    <t>Garmus</t>
  </si>
  <si>
    <t>Vilmārs</t>
  </si>
  <si>
    <t>Settarovs</t>
  </si>
  <si>
    <t>Vasiļjevs</t>
  </si>
  <si>
    <t xml:space="preserve">Dovydas </t>
  </si>
  <si>
    <t>Normantas</t>
  </si>
  <si>
    <t>Adriāns</t>
  </si>
  <si>
    <t>Kreiss</t>
  </si>
  <si>
    <t>Edvards</t>
  </si>
  <si>
    <t>Strazds</t>
  </si>
  <si>
    <t>Arminas</t>
  </si>
  <si>
    <t>Bataitis</t>
  </si>
  <si>
    <t>1999-</t>
  </si>
  <si>
    <t>Rauckis</t>
  </si>
  <si>
    <t>Banevičius</t>
  </si>
  <si>
    <t>1999-09-01</t>
  </si>
  <si>
    <t>Evaldas</t>
  </si>
  <si>
    <t>Artūrs</t>
  </si>
  <si>
    <t>Smirnovs</t>
  </si>
  <si>
    <t>P. Fedorenka</t>
  </si>
  <si>
    <t>Pinas</t>
  </si>
  <si>
    <t xml:space="preserve">Edgaras </t>
  </si>
  <si>
    <t>Stripeikis</t>
  </si>
  <si>
    <t>R.Kančys,I.Juodeškienė</t>
  </si>
  <si>
    <t>Veršulis</t>
  </si>
  <si>
    <t>R. Kondratienė</t>
  </si>
  <si>
    <t>Mantvydas</t>
  </si>
  <si>
    <t xml:space="preserve">Rūdolfs </t>
  </si>
  <si>
    <t>Einius</t>
  </si>
  <si>
    <t>Vyšniauskas</t>
  </si>
  <si>
    <t>N.Skorupkienė</t>
  </si>
  <si>
    <t>Masevičius</t>
  </si>
  <si>
    <t>Shornikov</t>
  </si>
  <si>
    <t>Klaid</t>
  </si>
  <si>
    <t>Aleksandrov</t>
  </si>
  <si>
    <t>Jakubauskas</t>
  </si>
  <si>
    <t>Giedrius</t>
  </si>
  <si>
    <t>Astrauskas</t>
  </si>
  <si>
    <t>Rutkauskas</t>
  </si>
  <si>
    <t>Simonas</t>
  </si>
  <si>
    <t>Žalnierius</t>
  </si>
  <si>
    <t>Ganusauskas</t>
  </si>
  <si>
    <t>1:37,72</t>
  </si>
  <si>
    <t>Babrauskas</t>
  </si>
  <si>
    <t>Jasiūnas</t>
  </si>
  <si>
    <t>Balčius</t>
  </si>
  <si>
    <t>Gumauskas</t>
  </si>
  <si>
    <t>Victor</t>
  </si>
  <si>
    <t xml:space="preserve">Umanskiy  </t>
  </si>
  <si>
    <t>Pikšrys</t>
  </si>
  <si>
    <t>Užkuras</t>
  </si>
  <si>
    <t>Gustavs</t>
  </si>
  <si>
    <t>Zvirgzdiņš</t>
  </si>
  <si>
    <t>Modestas</t>
  </si>
  <si>
    <t>Katinas</t>
  </si>
  <si>
    <t>1.38,0</t>
  </si>
  <si>
    <t>Mangirdas</t>
  </si>
  <si>
    <t>Mačiulis</t>
  </si>
  <si>
    <t>Edvardas</t>
  </si>
  <si>
    <t>T. Belko</t>
  </si>
  <si>
    <t>Ernestas</t>
  </si>
  <si>
    <t>Ēriks</t>
  </si>
  <si>
    <t>Gusevs</t>
  </si>
  <si>
    <t>Matuza</t>
  </si>
  <si>
    <t>Kupčiūnas</t>
  </si>
  <si>
    <t>Algirdas</t>
  </si>
  <si>
    <t>Strelčiūnas</t>
  </si>
  <si>
    <t>Zubrus</t>
  </si>
  <si>
    <t>Salvijus</t>
  </si>
  <si>
    <t>Jurgaitis</t>
  </si>
  <si>
    <t>R. Kazlausklas /I.Apanavičiūtė</t>
  </si>
  <si>
    <t>Dambrauskas</t>
  </si>
  <si>
    <t>Klaudijus</t>
  </si>
  <si>
    <t>Skriveckas</t>
  </si>
  <si>
    <t>Sabašinskas</t>
  </si>
  <si>
    <t xml:space="preserve">Andrius </t>
  </si>
  <si>
    <t>Kožikis</t>
  </si>
  <si>
    <t>Bružas</t>
  </si>
  <si>
    <t>Trumpa</t>
  </si>
  <si>
    <t>Dominauskas</t>
  </si>
  <si>
    <t>Remigijus</t>
  </si>
  <si>
    <t>Viskintas</t>
  </si>
  <si>
    <t>Glazauskas</t>
  </si>
  <si>
    <t>Giedraitis</t>
  </si>
  <si>
    <t>Šarūnas</t>
  </si>
  <si>
    <t>Breivė</t>
  </si>
  <si>
    <t>V. Ščevinskas</t>
  </si>
  <si>
    <t>Nerijus</t>
  </si>
  <si>
    <t>Bertalis</t>
  </si>
  <si>
    <t>Grižas</t>
  </si>
  <si>
    <t>Belazaras</t>
  </si>
  <si>
    <t>Silkaitis</t>
  </si>
  <si>
    <t>Balnionis</t>
  </si>
  <si>
    <t>Mažvydas</t>
  </si>
  <si>
    <t>Paurys</t>
  </si>
  <si>
    <t>Kibickis</t>
  </si>
  <si>
    <t>Bertašius</t>
  </si>
  <si>
    <t>Bobulis</t>
  </si>
  <si>
    <t>Tacilauskas</t>
  </si>
  <si>
    <t>Andriušis</t>
  </si>
  <si>
    <t>Vadišius</t>
  </si>
  <si>
    <t>Vrubliauskas</t>
  </si>
  <si>
    <t xml:space="preserve">Kristupas </t>
  </si>
  <si>
    <t>Belko</t>
  </si>
  <si>
    <t>Vaidas</t>
  </si>
  <si>
    <t>Žukauskas</t>
  </si>
  <si>
    <t xml:space="preserve">  Sergey</t>
  </si>
  <si>
    <t>Victorov</t>
  </si>
  <si>
    <t>S.Petrakovs</t>
  </si>
  <si>
    <t>Kristīne</t>
  </si>
  <si>
    <t xml:space="preserve">Jevsejeva </t>
  </si>
  <si>
    <t>Daugpilis</t>
  </si>
  <si>
    <t>2 lapas</t>
  </si>
  <si>
    <t>600 m bėgimas jaunučiams (1999 m.g. ir jaunesniems)</t>
  </si>
  <si>
    <t>I.Juodeškienė, G. Dagevičiūtė</t>
  </si>
  <si>
    <t>Balniūtė</t>
  </si>
  <si>
    <t>Pocius</t>
  </si>
  <si>
    <t>1996-</t>
  </si>
  <si>
    <t>Jansonas</t>
  </si>
  <si>
    <t>184</t>
  </si>
  <si>
    <t xml:space="preserve">Rutulio stūmimas jaunučiams (1999 m. g. ir jaunesniems) (4 kg) </t>
  </si>
  <si>
    <t>Gelažius</t>
  </si>
  <si>
    <t>J. Radžius, R. Prokopenko</t>
  </si>
  <si>
    <t>Vilnius - Joniškis</t>
  </si>
  <si>
    <t>Pranskaitis</t>
  </si>
  <si>
    <t>Jonkutė</t>
  </si>
  <si>
    <t>J. Radžius, V. Kokarskaja</t>
  </si>
  <si>
    <t>Elina</t>
  </si>
  <si>
    <t>N. Milbrete</t>
  </si>
  <si>
    <t>1997-</t>
  </si>
  <si>
    <t>X</t>
  </si>
  <si>
    <t xml:space="preserve">Vieta </t>
  </si>
  <si>
    <t>1,35</t>
  </si>
  <si>
    <t>1,40</t>
  </si>
  <si>
    <t>1,45</t>
  </si>
  <si>
    <t>O</t>
  </si>
  <si>
    <t>Vieta</t>
  </si>
  <si>
    <t>Rupeikaitė</t>
  </si>
  <si>
    <t>x</t>
  </si>
  <si>
    <t>7,92 sek.</t>
  </si>
  <si>
    <t>2005 m., Jana Nosova (Kaunas)</t>
  </si>
  <si>
    <t>60 m bėgimas jaunutėms (1999 m. g. ir jaunesnėms)</t>
  </si>
  <si>
    <t>Rez.p.b.</t>
  </si>
  <si>
    <t>Rez.fin.</t>
  </si>
  <si>
    <t>Rugilė</t>
  </si>
  <si>
    <t>Mažeikaitė</t>
  </si>
  <si>
    <t>Gitana</t>
  </si>
  <si>
    <t>Davidavičiūtė</t>
  </si>
  <si>
    <t>I. Ivoškienė</t>
  </si>
  <si>
    <t>DQ</t>
  </si>
  <si>
    <t xml:space="preserve"> Elīna</t>
  </si>
  <si>
    <t>Novika</t>
  </si>
  <si>
    <t>DNS</t>
  </si>
  <si>
    <t>Ariadna</t>
  </si>
  <si>
    <t>Ivanova</t>
  </si>
  <si>
    <t>Antončikaitė</t>
  </si>
  <si>
    <t>Raminta</t>
  </si>
  <si>
    <t>Vaidinauskatė</t>
  </si>
  <si>
    <t>Strelčiūnaitė</t>
  </si>
  <si>
    <t>Finalas</t>
  </si>
  <si>
    <t>IIA</t>
  </si>
  <si>
    <t>2010 m., Arnas Dilinskis (Kėdainiai)</t>
  </si>
  <si>
    <t>60 m bėgimas jaunučiams  (1999 m.g. ir jaunesniems)</t>
  </si>
  <si>
    <t>Rez.f.</t>
  </si>
  <si>
    <t xml:space="preserve">  Vladimir</t>
  </si>
  <si>
    <t>Ignatenko</t>
  </si>
  <si>
    <t xml:space="preserve">Mantas </t>
  </si>
  <si>
    <t>Stirbys</t>
  </si>
  <si>
    <t>Venslovas</t>
  </si>
  <si>
    <t>K.Mačėnas</t>
  </si>
  <si>
    <t xml:space="preserve">  Vladislav</t>
  </si>
  <si>
    <t>Ryabov</t>
  </si>
  <si>
    <t>Henrikas</t>
  </si>
  <si>
    <t>Volvačiovas</t>
  </si>
  <si>
    <t>Žeglys</t>
  </si>
  <si>
    <t>Gricius</t>
  </si>
  <si>
    <t>Petkevičius</t>
  </si>
  <si>
    <t>7,87</t>
  </si>
  <si>
    <t>2004 m., Silva Pesackaitė (Pasvalys)</t>
  </si>
  <si>
    <t xml:space="preserve">                                 2008 m., Živilė Brokoriūtė Klaipėda)</t>
  </si>
  <si>
    <t>60 m bėgimas jaunėms (1997 - 1998 m. g.)</t>
  </si>
  <si>
    <t>1997-05- 16`</t>
  </si>
  <si>
    <t>I.Apanavičiūtė</t>
  </si>
  <si>
    <t>Valeriia</t>
  </si>
  <si>
    <t>Kuzmina</t>
  </si>
  <si>
    <t>60 m bėgimas jauniams (1997- 1998 m.g.)</t>
  </si>
  <si>
    <t xml:space="preserve">  Pavel</t>
  </si>
  <si>
    <t>Plikauskas</t>
  </si>
  <si>
    <t>7,55</t>
  </si>
  <si>
    <t>Vincentas</t>
  </si>
  <si>
    <t>Liškauskas</t>
  </si>
  <si>
    <t xml:space="preserve">       Gedaminas</t>
  </si>
  <si>
    <t>I.Apanavičiūtė /St. Kašinskas</t>
  </si>
  <si>
    <t>Andrei</t>
  </si>
  <si>
    <t>Kravetc</t>
  </si>
  <si>
    <t>Grigaliūnas</t>
  </si>
  <si>
    <t>8,01</t>
  </si>
  <si>
    <t>7,95</t>
  </si>
  <si>
    <t>Jurevičius</t>
  </si>
  <si>
    <t>7,65</t>
  </si>
  <si>
    <t>Titas</t>
  </si>
  <si>
    <t>7,90</t>
  </si>
  <si>
    <t>Nikita</t>
  </si>
  <si>
    <t xml:space="preserve">Markov  </t>
  </si>
  <si>
    <t>Ragažinskas</t>
  </si>
  <si>
    <t>2 lapas iš 2</t>
  </si>
  <si>
    <t>1,25</t>
  </si>
  <si>
    <t>VIETA</t>
  </si>
  <si>
    <t>II</t>
  </si>
  <si>
    <t>I</t>
  </si>
  <si>
    <t>III</t>
  </si>
  <si>
    <t xml:space="preserve">Tomas </t>
  </si>
  <si>
    <t>Jašinskas</t>
  </si>
  <si>
    <t>1,71</t>
  </si>
  <si>
    <t xml:space="preserve">   2008 m., Domantas Žalga (Panevėžys)</t>
  </si>
  <si>
    <t>200 m bėgimas jaunučiams (1999 m. g. ir jaunesniems)</t>
  </si>
  <si>
    <t>Vilius</t>
  </si>
  <si>
    <t>Kuokalas</t>
  </si>
  <si>
    <t>Jakubaitis</t>
  </si>
  <si>
    <t>D. Šaučikovas</t>
  </si>
  <si>
    <t>Dičius</t>
  </si>
  <si>
    <t>Nedas</t>
  </si>
  <si>
    <t>Martinaitis</t>
  </si>
  <si>
    <t>Pakruojo raj.-Panevėžys</t>
  </si>
  <si>
    <t>A.Macevičius, K.Sabalytė</t>
  </si>
  <si>
    <t>Vaičeliūnas</t>
  </si>
  <si>
    <t>Justinas</t>
  </si>
  <si>
    <t>Augustinavičius</t>
  </si>
  <si>
    <t>Lysechko</t>
  </si>
  <si>
    <t>Kavaliauskas</t>
  </si>
  <si>
    <t>Ąžuolas</t>
  </si>
  <si>
    <t>Truncė</t>
  </si>
  <si>
    <t>Kajus</t>
  </si>
  <si>
    <t>Andriuškevičius</t>
  </si>
  <si>
    <t>Erikas</t>
  </si>
  <si>
    <t>Dāvis</t>
  </si>
  <si>
    <t>2008 m., Živilė Brokoriūtė (Klaipėda)</t>
  </si>
  <si>
    <t>200 m bėgimas jaunėms (1997 - 1998 m. g.)</t>
  </si>
  <si>
    <t>Ančiulytė</t>
  </si>
  <si>
    <t>Pelėdaitė</t>
  </si>
  <si>
    <t>Justė</t>
  </si>
  <si>
    <t xml:space="preserve">Pacevičiūtė </t>
  </si>
  <si>
    <t xml:space="preserve">         Karolina</t>
  </si>
  <si>
    <t>Tania</t>
  </si>
  <si>
    <t>Romena</t>
  </si>
  <si>
    <t>Andrėjauskaitė</t>
  </si>
  <si>
    <t>Judita</t>
  </si>
  <si>
    <t>Mackelytė</t>
  </si>
  <si>
    <t>Pacevičiūtė</t>
  </si>
  <si>
    <t>200 m bėgimas jauniams (1997 - 1998 m. g.)</t>
  </si>
  <si>
    <t>Kanapeckas</t>
  </si>
  <si>
    <t>Pranevičius</t>
  </si>
  <si>
    <t>Saukaitis</t>
  </si>
  <si>
    <t>Kristupas</t>
  </si>
  <si>
    <t>Macevičius</t>
  </si>
  <si>
    <t xml:space="preserve"> Leons</t>
  </si>
  <si>
    <t>Gunajevs</t>
  </si>
  <si>
    <t>Gudanavičius</t>
  </si>
  <si>
    <t>N.Skorupskienė</t>
  </si>
  <si>
    <t>Tamošaitis</t>
  </si>
  <si>
    <t>V. Venckus</t>
  </si>
  <si>
    <t>Virmantas</t>
  </si>
  <si>
    <t>Sokolovs</t>
  </si>
  <si>
    <t>Šimkūnas</t>
  </si>
  <si>
    <t>Gedaminas</t>
  </si>
  <si>
    <t>I. Apanavičiūtė / St. Kašinskas</t>
  </si>
  <si>
    <t>Navickas</t>
  </si>
  <si>
    <t>Plungė</t>
  </si>
  <si>
    <t>Gerardas</t>
  </si>
  <si>
    <t>Umbrasas</t>
  </si>
  <si>
    <t>Jakas</t>
  </si>
  <si>
    <t>Barcys</t>
  </si>
  <si>
    <t>24,6</t>
  </si>
  <si>
    <t>25,4</t>
  </si>
  <si>
    <t>Aleksejs</t>
  </si>
  <si>
    <t>Mališevs</t>
  </si>
  <si>
    <t>A.Paškevičs</t>
  </si>
  <si>
    <t>22,76</t>
  </si>
  <si>
    <t>DNF</t>
  </si>
  <si>
    <t>20</t>
  </si>
  <si>
    <t>23</t>
  </si>
  <si>
    <t>21</t>
  </si>
  <si>
    <t>18</t>
  </si>
  <si>
    <t>19</t>
  </si>
  <si>
    <t>24</t>
  </si>
  <si>
    <t>22</t>
  </si>
  <si>
    <t>25</t>
  </si>
  <si>
    <t>-</t>
  </si>
  <si>
    <t>2:52,5</t>
  </si>
  <si>
    <t xml:space="preserve"> 2004 m., Marina Kotovič (Kaliningradas)</t>
  </si>
  <si>
    <t>1000 m bėgimas jaunėms (1997- 1998 m.g.)</t>
  </si>
  <si>
    <t xml:space="preserve">  Olga</t>
  </si>
  <si>
    <t>Pestova</t>
  </si>
  <si>
    <t>Jovita</t>
  </si>
  <si>
    <t>Povilaitytė</t>
  </si>
  <si>
    <t>Aušrinė</t>
  </si>
  <si>
    <t>Maurukaitė</t>
  </si>
  <si>
    <t>Galvydytė</t>
  </si>
  <si>
    <t>Gineitytė</t>
  </si>
  <si>
    <t>R. Jakubauskas, K.Šaulys</t>
  </si>
  <si>
    <t>Magelinskaitė</t>
  </si>
  <si>
    <t>Airida</t>
  </si>
  <si>
    <t>Biliūtė</t>
  </si>
  <si>
    <t>3,26</t>
  </si>
  <si>
    <t>Otilija</t>
  </si>
  <si>
    <t>Klimavičiūtė</t>
  </si>
  <si>
    <t xml:space="preserve">Snežana </t>
  </si>
  <si>
    <t>Gibneris</t>
  </si>
  <si>
    <t>Trakai</t>
  </si>
  <si>
    <t>L. Sinkevičienė</t>
  </si>
  <si>
    <t>3:27,00</t>
  </si>
  <si>
    <t>Jelena</t>
  </si>
  <si>
    <t>Emilė</t>
  </si>
  <si>
    <t>Kaškauskaitė</t>
  </si>
  <si>
    <t xml:space="preserve">                  Vilija</t>
  </si>
  <si>
    <t>Gertaitė</t>
  </si>
  <si>
    <t>K.Šaulys, R. Jakubauskas</t>
  </si>
  <si>
    <t>3:11,52</t>
  </si>
  <si>
    <t>2006 m., Laima Cibina (Daugavpils)</t>
  </si>
  <si>
    <t>1000 m bėgimas jaunutėms (1999 m. g. ir jaunesnėms)</t>
  </si>
  <si>
    <t>Linkutė</t>
  </si>
  <si>
    <t>151</t>
  </si>
  <si>
    <t>Liukpetrytė</t>
  </si>
  <si>
    <t>K. Šaulys</t>
  </si>
  <si>
    <t>Ramunė</t>
  </si>
  <si>
    <t>Klybaitė</t>
  </si>
  <si>
    <t>M.Diliūnas</t>
  </si>
  <si>
    <t xml:space="preserve">Roberta </t>
  </si>
  <si>
    <t>Kriūnaitė</t>
  </si>
  <si>
    <t>Kęsmina</t>
  </si>
  <si>
    <t>Pečiulytė</t>
  </si>
  <si>
    <t>  Marija</t>
  </si>
  <si>
    <t xml:space="preserve"> Isahanova</t>
  </si>
  <si>
    <t>2:32,2</t>
  </si>
  <si>
    <t>2004 m., Dimitrijs Jurkevičs (Daugavpils)</t>
  </si>
  <si>
    <t>1000 m bėgimas jauniams (1997- 1998 m.g.)</t>
  </si>
  <si>
    <t>Emilis</t>
  </si>
  <si>
    <t>Klimantavičius</t>
  </si>
  <si>
    <t>Danas</t>
  </si>
  <si>
    <t>Vaškevičius</t>
  </si>
  <si>
    <t>Povilas</t>
  </si>
  <si>
    <t>Kalina</t>
  </si>
  <si>
    <t>2:50,73</t>
  </si>
  <si>
    <t>Igor</t>
  </si>
  <si>
    <t>Ionov</t>
  </si>
  <si>
    <t>Kaminskas</t>
  </si>
  <si>
    <t>Irma Ivoškienė</t>
  </si>
  <si>
    <t>2.55</t>
  </si>
  <si>
    <t>Šerpytis</t>
  </si>
  <si>
    <t>Alaburda</t>
  </si>
  <si>
    <t>2:52,32</t>
  </si>
  <si>
    <t>Žilinskas</t>
  </si>
  <si>
    <t>Arūnas Valatkevičius</t>
  </si>
  <si>
    <t>3.07</t>
  </si>
  <si>
    <t>Zebriauskas</t>
  </si>
  <si>
    <t>154</t>
  </si>
  <si>
    <t>Dalius</t>
  </si>
  <si>
    <t>Cibulskas</t>
  </si>
  <si>
    <t>2013 m., Ernest Kolendo (Vilnius)</t>
  </si>
  <si>
    <t>1000 m bėgimas jaunučiams (1999 m.g. ir jaunesniems)</t>
  </si>
  <si>
    <t>Romualdas</t>
  </si>
  <si>
    <t xml:space="preserve">Staniul </t>
  </si>
  <si>
    <t>D. Virbickas</t>
  </si>
  <si>
    <t>3:01,00</t>
  </si>
  <si>
    <t>Arnoldas</t>
  </si>
  <si>
    <t xml:space="preserve"> Gavlas</t>
  </si>
  <si>
    <t>3:00,68</t>
  </si>
  <si>
    <t xml:space="preserve">Edvinas </t>
  </si>
  <si>
    <t>Kaulavičius</t>
  </si>
  <si>
    <t>3.10</t>
  </si>
  <si>
    <t>Kurtinaitis</t>
  </si>
  <si>
    <t xml:space="preserve"> Rokas </t>
  </si>
  <si>
    <t>Sabaliauskas</t>
  </si>
  <si>
    <t>3:09,12</t>
  </si>
  <si>
    <t>Jankauskis</t>
  </si>
  <si>
    <t>Ronalds</t>
  </si>
  <si>
    <t xml:space="preserve">Plonis </t>
  </si>
  <si>
    <t>Kareiva</t>
  </si>
  <si>
    <t>Simonavičius</t>
  </si>
  <si>
    <t>Vladislavs</t>
  </si>
  <si>
    <t>Tretjakovs</t>
  </si>
  <si>
    <t>Dauknys</t>
  </si>
  <si>
    <t>2000-</t>
  </si>
  <si>
    <t>V. Šalkauskienė</t>
  </si>
  <si>
    <t xml:space="preserve">1;3:03,5 </t>
  </si>
  <si>
    <t>1:47,41</t>
  </si>
  <si>
    <t>2012 m.,</t>
  </si>
  <si>
    <t>G. Dainevičiūtė,D. Stoškutė, I. Dobregaitė, A. Staurylaitė</t>
  </si>
  <si>
    <t>(Panevėžys)</t>
  </si>
  <si>
    <t>4x200 m estafetinis bėgimas merginoms</t>
  </si>
  <si>
    <t>Kv. l.</t>
  </si>
  <si>
    <t>1997-04-28</t>
  </si>
  <si>
    <t>1997-03-26</t>
  </si>
  <si>
    <t>1997-01-03</t>
  </si>
  <si>
    <t>1998-08-11</t>
  </si>
  <si>
    <t>1999-08-07</t>
  </si>
  <si>
    <t>2000-05-21</t>
  </si>
  <si>
    <t>1998-03-18</t>
  </si>
  <si>
    <t>1999-09-06</t>
  </si>
  <si>
    <t>Jasiulytė</t>
  </si>
  <si>
    <t>1997-07-11</t>
  </si>
  <si>
    <t>1998-04-02</t>
  </si>
  <si>
    <t>2001-02-26</t>
  </si>
  <si>
    <t>1999-12-23</t>
  </si>
  <si>
    <t xml:space="preserve">Paula </t>
  </si>
  <si>
    <t xml:space="preserve">Rūta </t>
  </si>
  <si>
    <t>Venčiūtė</t>
  </si>
  <si>
    <t xml:space="preserve">Augustina </t>
  </si>
  <si>
    <t>Agurkytė</t>
  </si>
  <si>
    <t xml:space="preserve"> Pacevičiūtė</t>
  </si>
  <si>
    <t xml:space="preserve">Dominyka </t>
  </si>
  <si>
    <t>Leskauskaitė</t>
  </si>
  <si>
    <t xml:space="preserve">Rasa </t>
  </si>
  <si>
    <t>1:34,29</t>
  </si>
  <si>
    <t>2013 m., (A. Kukoris,T. Kairys, R. Palionis, M. Šeštokas)</t>
  </si>
  <si>
    <t>4x200 m estafetinis bėgimas vaikinams</t>
  </si>
  <si>
    <t>1 bėgimas</t>
  </si>
  <si>
    <t xml:space="preserve">Panevėžys-1 </t>
  </si>
  <si>
    <t>Panevėžys-2</t>
  </si>
  <si>
    <t>2000-04-12</t>
  </si>
  <si>
    <t>1999-09-08</t>
  </si>
  <si>
    <t>2000-08-21</t>
  </si>
  <si>
    <t>1998-12-04</t>
  </si>
  <si>
    <t>1997-12-17</t>
  </si>
  <si>
    <t>1998-05-06</t>
  </si>
  <si>
    <t>1999-07-23</t>
  </si>
  <si>
    <t>1999-07-16</t>
  </si>
  <si>
    <t>2000-05-19</t>
  </si>
  <si>
    <t>Pakruojo raj.-2</t>
  </si>
  <si>
    <t>2001-08-03</t>
  </si>
  <si>
    <t>Pakruojo raj.-1</t>
  </si>
  <si>
    <t>2000-06-21</t>
  </si>
  <si>
    <t>2000-03-03</t>
  </si>
  <si>
    <t>1998-04-13</t>
  </si>
  <si>
    <t>1997-03-10</t>
  </si>
  <si>
    <t>1998-03-17</t>
  </si>
  <si>
    <t>1998-09-22</t>
  </si>
  <si>
    <t>1 lapas iš2</t>
  </si>
  <si>
    <t>2 lapas iš2</t>
  </si>
  <si>
    <t>2013 m., Mantas Šeštokas (Panevėžys)</t>
  </si>
  <si>
    <t>1:38,65</t>
  </si>
  <si>
    <t>2013 m.,Ernest Kolendo (Vilnius)</t>
  </si>
  <si>
    <t>2:45,27</t>
  </si>
  <si>
    <t>NM</t>
  </si>
  <si>
    <t>KSM</t>
  </si>
  <si>
    <t>14,94 LR</t>
  </si>
  <si>
    <r>
      <t xml:space="preserve">13,37 </t>
    </r>
    <r>
      <rPr>
        <sz val="8"/>
        <rFont val="Arial"/>
        <family val="2"/>
      </rPr>
      <t>(4 kg.)</t>
    </r>
  </si>
  <si>
    <r>
      <t xml:space="preserve">13,97 </t>
    </r>
    <r>
      <rPr>
        <sz val="8"/>
        <rFont val="Arial"/>
        <family val="2"/>
      </rPr>
      <t>(3 kg.)</t>
    </r>
  </si>
  <si>
    <t xml:space="preserve">       2014 m., Akvilė Gedminaitė (Kaunas - Klaipėda)</t>
  </si>
  <si>
    <t>2014 m., Agnė Jonkutė (Vilnius-Joniškis)</t>
  </si>
  <si>
    <t>1:27,65</t>
  </si>
  <si>
    <t>2012 m., Valeriya Matskevichiute (Kaliningradas)</t>
  </si>
  <si>
    <t>60 m barjerinis bėgimas jaunėms</t>
  </si>
  <si>
    <t>R.fin.</t>
  </si>
  <si>
    <t>Mickevičiūtė</t>
  </si>
  <si>
    <t>Gedvilė</t>
  </si>
  <si>
    <t>Orintaitė</t>
  </si>
  <si>
    <t>Kazanavičiūtė</t>
  </si>
  <si>
    <t>Zutkytė</t>
  </si>
  <si>
    <t>2012 m., Algirdas Stuknys (Kaunas)</t>
  </si>
  <si>
    <t>Žigas</t>
  </si>
  <si>
    <t>Gineitis</t>
  </si>
  <si>
    <t>Daividas</t>
  </si>
  <si>
    <t>Juknevičiūtė</t>
  </si>
  <si>
    <t>Juškevičiūtė</t>
  </si>
  <si>
    <t>Milda</t>
  </si>
  <si>
    <t>2013 m., Greta Plečkaitytė (Kaunas)</t>
  </si>
  <si>
    <t>60 m barjerinis bėgimas jaunutėms (1999 m. g. ir jaunesnėms)</t>
  </si>
  <si>
    <r>
      <t xml:space="preserve">(0.762-8.00)      </t>
    </r>
    <r>
      <rPr>
        <b/>
        <sz val="12"/>
        <rFont val="Times New Roman"/>
        <family val="1"/>
      </rPr>
      <t>A gr</t>
    </r>
    <r>
      <rPr>
        <sz val="12"/>
        <rFont val="Times New Roman"/>
        <family val="1"/>
      </rPr>
      <t>.</t>
    </r>
  </si>
  <si>
    <t>(0.762-8.50)</t>
  </si>
  <si>
    <t>2014 m., Faustas Kavaliauskas (Šiauliai)</t>
  </si>
  <si>
    <t>60 m barjerinis bėgimas jauniams</t>
  </si>
  <si>
    <t>Adamonis</t>
  </si>
  <si>
    <t>(0.914-9.14)</t>
  </si>
  <si>
    <t>60 m barjerinis bėgimas jaunučiams (1999 m. g. ir jaunesniems)</t>
  </si>
  <si>
    <r>
      <t xml:space="preserve">(0,84-8,50)      </t>
    </r>
    <r>
      <rPr>
        <b/>
        <sz val="12"/>
        <color indexed="8"/>
        <rFont val="Times New Roman"/>
        <family val="1"/>
      </rPr>
      <t>A gr.</t>
    </r>
  </si>
  <si>
    <t xml:space="preserve">           B gr.</t>
  </si>
  <si>
    <t xml:space="preserve">             B gr.</t>
  </si>
</sst>
</file>

<file path=xl/styles.xml><?xml version="1.0" encoding="utf-8"?>
<styleSheet xmlns="http://schemas.openxmlformats.org/spreadsheetml/2006/main">
  <numFmts count="3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yyyy\-mm\-dd;@"/>
    <numFmt numFmtId="171" formatCode="m:ss.00"/>
    <numFmt numFmtId="172" formatCode="_-* #,##0_-;\-* #,##0_-;_-* &quot;-&quot;_-;_-@_-"/>
    <numFmt numFmtId="173" formatCode="_-* #,##0.00_-;\-* #,##0.00_-;_-* &quot;-&quot;??_-;_-@_-"/>
    <numFmt numFmtId="174" formatCode="[m]:ss.00"/>
    <numFmt numFmtId="175" formatCode="hh:mm;@"/>
    <numFmt numFmtId="176" formatCode="#,##0;\-#,##0;&quot;-&quot;"/>
    <numFmt numFmtId="177" formatCode="#,##0.00;\-#,##0.00;&quot;-&quot;"/>
    <numFmt numFmtId="178" formatCode="#,##0%;\-#,##0%;&quot;- &quot;"/>
    <numFmt numFmtId="179" formatCode="#,##0.0%;\-#,##0.0%;&quot;- &quot;"/>
    <numFmt numFmtId="180" formatCode="#,##0.00%;\-#,##0.00%;&quot;- &quot;"/>
    <numFmt numFmtId="181" formatCode="#,##0.0;\-#,##0.0;&quot;-&quot;"/>
    <numFmt numFmtId="182" formatCode="[Red]0%;[Red]\(0%\)"/>
    <numFmt numFmtId="183" formatCode="[$-FC27]yyyy\ &quot;m.&quot;\ mmmm\ d\ &quot;d.&quot;;@"/>
    <numFmt numFmtId="184" formatCode="0%;\(0%\)"/>
    <numFmt numFmtId="185" formatCode="\ \ @"/>
    <numFmt numFmtId="186" formatCode="\ \ \ \ @"/>
    <numFmt numFmtId="187" formatCode="_-&quot;IRL&quot;* #,##0_-;\-&quot;IRL&quot;* #,##0_-;_-&quot;IRL&quot;* &quot;-&quot;_-;_-@_-"/>
    <numFmt numFmtId="188" formatCode="_-&quot;IRL&quot;* #,##0.00_-;\-&quot;IRL&quot;* #,##0.00_-;_-&quot;IRL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/yyyy"/>
    <numFmt numFmtId="194" formatCode="[$-427]yyyy\ &quot;m.&quot;\ mmmm\ d\ &quot;d.&quot;"/>
  </numFmts>
  <fonts count="59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8"/>
      <color indexed="18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0"/>
      <name val="Arial Baltic"/>
      <family val="2"/>
    </font>
    <font>
      <b/>
      <sz val="10"/>
      <name val="Arial Baltic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176" fontId="27" fillId="0" borderId="0" applyFill="0" applyBorder="0" applyAlignment="0">
      <protection/>
    </xf>
    <xf numFmtId="177" fontId="27" fillId="0" borderId="0" applyFill="0" applyBorder="0" applyAlignment="0">
      <protection/>
    </xf>
    <xf numFmtId="178" fontId="27" fillId="0" borderId="0" applyFill="0" applyBorder="0" applyAlignment="0">
      <protection/>
    </xf>
    <xf numFmtId="179" fontId="27" fillId="0" borderId="0" applyFill="0" applyBorder="0" applyAlignment="0">
      <protection/>
    </xf>
    <xf numFmtId="180" fontId="27" fillId="0" borderId="0" applyFill="0" applyBorder="0" applyAlignment="0">
      <protection/>
    </xf>
    <xf numFmtId="176" fontId="27" fillId="0" borderId="0" applyFill="0" applyBorder="0" applyAlignment="0">
      <protection/>
    </xf>
    <xf numFmtId="181" fontId="27" fillId="0" borderId="0" applyFill="0" applyBorder="0" applyAlignment="0">
      <protection/>
    </xf>
    <xf numFmtId="177" fontId="27" fillId="0" borderId="0" applyFill="0" applyBorder="0" applyAlignment="0">
      <protection/>
    </xf>
    <xf numFmtId="0" fontId="10" fillId="20" borderId="1" applyNumberFormat="0" applyAlignment="0" applyProtection="0"/>
    <xf numFmtId="0" fontId="11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4" fontId="27" fillId="0" borderId="0" applyFill="0" applyBorder="0" applyAlignment="0"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28" fillId="0" borderId="0" applyFill="0" applyBorder="0" applyAlignment="0">
      <protection/>
    </xf>
    <xf numFmtId="177" fontId="28" fillId="0" borderId="0" applyFill="0" applyBorder="0" applyAlignment="0">
      <protection/>
    </xf>
    <xf numFmtId="176" fontId="28" fillId="0" borderId="0" applyFill="0" applyBorder="0" applyAlignment="0">
      <protection/>
    </xf>
    <xf numFmtId="181" fontId="28" fillId="0" borderId="0" applyFill="0" applyBorder="0" applyAlignment="0">
      <protection/>
    </xf>
    <xf numFmtId="177" fontId="28" fillId="0" borderId="0" applyFill="0" applyBorder="0" applyAlignment="0">
      <protection/>
    </xf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38" fontId="29" fillId="20" borderId="0" applyNumberFormat="0" applyBorder="0" applyAlignment="0" applyProtection="0"/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10" fontId="29" fillId="22" borderId="8" applyNumberFormat="0" applyBorder="0" applyAlignment="0" applyProtection="0"/>
    <xf numFmtId="0" fontId="0" fillId="0" borderId="0">
      <alignment/>
      <protection/>
    </xf>
    <xf numFmtId="176" fontId="32" fillId="0" borderId="0" applyFill="0" applyBorder="0" applyAlignment="0">
      <protection/>
    </xf>
    <xf numFmtId="177" fontId="32" fillId="0" borderId="0" applyFill="0" applyBorder="0" applyAlignment="0">
      <protection/>
    </xf>
    <xf numFmtId="176" fontId="32" fillId="0" borderId="0" applyFill="0" applyBorder="0" applyAlignment="0">
      <protection/>
    </xf>
    <xf numFmtId="181" fontId="32" fillId="0" borderId="0" applyFill="0" applyBorder="0" applyAlignment="0">
      <protection/>
    </xf>
    <xf numFmtId="177" fontId="32" fillId="0" borderId="0" applyFill="0" applyBorder="0" applyAlignment="0">
      <protection/>
    </xf>
    <xf numFmtId="0" fontId="18" fillId="0" borderId="9" applyNumberFormat="0" applyFill="0" applyAlignment="0" applyProtection="0"/>
    <xf numFmtId="0" fontId="19" fillId="23" borderId="0" applyNumberFormat="0" applyBorder="0" applyAlignment="0" applyProtection="0"/>
    <xf numFmtId="182" fontId="33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83" fontId="0" fillId="0" borderId="0">
      <alignment/>
      <protection/>
    </xf>
    <xf numFmtId="170" fontId="7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9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83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83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83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76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2" fontId="7" fillId="0" borderId="0">
      <alignment/>
      <protection/>
    </xf>
    <xf numFmtId="174" fontId="7" fillId="0" borderId="0">
      <alignment/>
      <protection/>
    </xf>
    <xf numFmtId="182" fontId="7" fillId="0" borderId="0">
      <alignment/>
      <protection/>
    </xf>
    <xf numFmtId="175" fontId="7" fillId="0" borderId="0">
      <alignment/>
      <protection/>
    </xf>
    <xf numFmtId="175" fontId="7" fillId="0" borderId="0">
      <alignment/>
      <protection/>
    </xf>
    <xf numFmtId="175" fontId="7" fillId="0" borderId="0">
      <alignment/>
      <protection/>
    </xf>
    <xf numFmtId="175" fontId="7" fillId="0" borderId="0">
      <alignment/>
      <protection/>
    </xf>
    <xf numFmtId="175" fontId="7" fillId="0" borderId="0">
      <alignment/>
      <protection/>
    </xf>
    <xf numFmtId="175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83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83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21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21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68" fontId="7" fillId="0" borderId="0">
      <alignment/>
      <protection/>
    </xf>
    <xf numFmtId="168" fontId="7" fillId="0" borderId="0">
      <alignment/>
      <protection/>
    </xf>
    <xf numFmtId="168" fontId="7" fillId="0" borderId="0">
      <alignment/>
      <protection/>
    </xf>
    <xf numFmtId="168" fontId="7" fillId="0" borderId="0">
      <alignment/>
      <protection/>
    </xf>
    <xf numFmtId="168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21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0" applyNumberFormat="0" applyFont="0" applyAlignment="0" applyProtection="0"/>
    <xf numFmtId="0" fontId="20" fillId="20" borderId="11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6" fontId="35" fillId="0" borderId="0" applyFill="0" applyBorder="0" applyAlignment="0">
      <protection/>
    </xf>
    <xf numFmtId="177" fontId="35" fillId="0" borderId="0" applyFill="0" applyBorder="0" applyAlignment="0">
      <protection/>
    </xf>
    <xf numFmtId="176" fontId="35" fillId="0" borderId="0" applyFill="0" applyBorder="0" applyAlignment="0">
      <protection/>
    </xf>
    <xf numFmtId="181" fontId="35" fillId="0" borderId="0" applyFill="0" applyBorder="0" applyAlignment="0">
      <protection/>
    </xf>
    <xf numFmtId="177" fontId="35" fillId="0" borderId="0" applyFill="0" applyBorder="0" applyAlignment="0">
      <protection/>
    </xf>
    <xf numFmtId="49" fontId="27" fillId="0" borderId="0" applyFill="0" applyBorder="0" applyAlignment="0">
      <protection/>
    </xf>
    <xf numFmtId="185" fontId="27" fillId="0" borderId="0" applyFill="0" applyBorder="0" applyAlignment="0">
      <protection/>
    </xf>
    <xf numFmtId="186" fontId="27" fillId="0" borderId="0" applyFill="0" applyBorder="0" applyAlignment="0">
      <protection/>
    </xf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>
      <alignment/>
      <protection/>
    </xf>
  </cellStyleXfs>
  <cellXfs count="702">
    <xf numFmtId="0" fontId="0" fillId="0" borderId="0" xfId="0" applyAlignment="1">
      <alignment/>
    </xf>
    <xf numFmtId="0" fontId="4" fillId="0" borderId="13" xfId="838" applyFont="1" applyBorder="1">
      <alignment/>
      <protection/>
    </xf>
    <xf numFmtId="0" fontId="4" fillId="0" borderId="0" xfId="838" applyFont="1">
      <alignment/>
      <protection/>
    </xf>
    <xf numFmtId="0" fontId="5" fillId="0" borderId="0" xfId="838" applyFont="1">
      <alignment/>
      <protection/>
    </xf>
    <xf numFmtId="0" fontId="24" fillId="0" borderId="0" xfId="838" applyFont="1">
      <alignment/>
      <protection/>
    </xf>
    <xf numFmtId="0" fontId="25" fillId="0" borderId="0" xfId="838" applyFont="1">
      <alignment/>
      <protection/>
    </xf>
    <xf numFmtId="0" fontId="4" fillId="0" borderId="4" xfId="838" applyFont="1" applyBorder="1">
      <alignment/>
      <protection/>
    </xf>
    <xf numFmtId="0" fontId="4" fillId="0" borderId="0" xfId="838" applyFont="1" applyBorder="1">
      <alignment/>
      <protection/>
    </xf>
    <xf numFmtId="0" fontId="3" fillId="0" borderId="0" xfId="838" applyFont="1">
      <alignment/>
      <protection/>
    </xf>
    <xf numFmtId="49" fontId="5" fillId="0" borderId="0" xfId="838" applyNumberFormat="1" applyFont="1">
      <alignment/>
      <protection/>
    </xf>
    <xf numFmtId="0" fontId="4" fillId="0" borderId="14" xfId="838" applyFont="1" applyBorder="1">
      <alignment/>
      <protection/>
    </xf>
    <xf numFmtId="0" fontId="4" fillId="0" borderId="15" xfId="838" applyFont="1" applyBorder="1">
      <alignment/>
      <protection/>
    </xf>
    <xf numFmtId="0" fontId="6" fillId="0" borderId="0" xfId="838" applyFont="1">
      <alignment/>
      <protection/>
    </xf>
    <xf numFmtId="0" fontId="26" fillId="0" borderId="0" xfId="0" applyFont="1" applyAlignment="1">
      <alignment/>
    </xf>
    <xf numFmtId="49" fontId="4" fillId="0" borderId="0" xfId="833" applyNumberFormat="1" applyFont="1">
      <alignment/>
      <protection/>
    </xf>
    <xf numFmtId="49" fontId="37" fillId="0" borderId="0" xfId="833" applyNumberFormat="1" applyFont="1">
      <alignment/>
      <protection/>
    </xf>
    <xf numFmtId="49" fontId="37" fillId="0" borderId="0" xfId="833" applyNumberFormat="1" applyFont="1">
      <alignment/>
      <protection/>
    </xf>
    <xf numFmtId="49" fontId="4" fillId="0" borderId="0" xfId="834" applyNumberFormat="1" applyFont="1" applyAlignment="1">
      <alignment horizontal="center"/>
      <protection/>
    </xf>
    <xf numFmtId="49" fontId="4" fillId="0" borderId="0" xfId="834" applyNumberFormat="1" applyFont="1">
      <alignment/>
      <protection/>
    </xf>
    <xf numFmtId="49" fontId="6" fillId="0" borderId="8" xfId="833" applyNumberFormat="1" applyFont="1" applyBorder="1">
      <alignment/>
      <protection/>
    </xf>
    <xf numFmtId="2" fontId="38" fillId="0" borderId="8" xfId="127" applyNumberFormat="1" applyFont="1" applyFill="1" applyBorder="1" applyAlignment="1">
      <alignment horizontal="center"/>
      <protection/>
    </xf>
    <xf numFmtId="2" fontId="4" fillId="0" borderId="8" xfId="834" applyNumberFormat="1" applyFont="1" applyBorder="1" applyAlignment="1">
      <alignment horizontal="center"/>
      <protection/>
    </xf>
    <xf numFmtId="170" fontId="6" fillId="0" borderId="8" xfId="834" applyNumberFormat="1" applyFont="1" applyBorder="1" applyAlignment="1">
      <alignment horizontal="center"/>
      <protection/>
    </xf>
    <xf numFmtId="49" fontId="37" fillId="0" borderId="4" xfId="834" applyNumberFormat="1" applyFont="1" applyBorder="1" applyAlignment="1">
      <alignment horizontal="left"/>
      <protection/>
    </xf>
    <xf numFmtId="49" fontId="4" fillId="0" borderId="16" xfId="834" applyNumberFormat="1" applyFont="1" applyBorder="1" applyAlignment="1">
      <alignment horizontal="right"/>
      <protection/>
    </xf>
    <xf numFmtId="0" fontId="4" fillId="0" borderId="8" xfId="834" applyNumberFormat="1" applyFont="1" applyBorder="1" applyAlignment="1">
      <alignment horizontal="center"/>
      <protection/>
    </xf>
    <xf numFmtId="49" fontId="39" fillId="0" borderId="0" xfId="833" applyNumberFormat="1" applyFont="1" applyAlignment="1">
      <alignment horizontal="right"/>
      <protection/>
    </xf>
    <xf numFmtId="49" fontId="5" fillId="0" borderId="0" xfId="822" applyNumberFormat="1" applyFont="1">
      <alignment/>
      <protection/>
    </xf>
    <xf numFmtId="49" fontId="40" fillId="0" borderId="0" xfId="822" applyNumberFormat="1" applyFont="1">
      <alignment/>
      <protection/>
    </xf>
    <xf numFmtId="0" fontId="40" fillId="0" borderId="0" xfId="822" applyFont="1">
      <alignment/>
      <protection/>
    </xf>
    <xf numFmtId="49" fontId="40" fillId="0" borderId="0" xfId="834" applyNumberFormat="1" applyFont="1" applyAlignment="1">
      <alignment horizontal="center"/>
      <protection/>
    </xf>
    <xf numFmtId="49" fontId="5" fillId="0" borderId="0" xfId="834" applyNumberFormat="1" applyFont="1">
      <alignment/>
      <protection/>
    </xf>
    <xf numFmtId="49" fontId="4" fillId="0" borderId="0" xfId="814" applyNumberFormat="1" applyFont="1">
      <alignment/>
      <protection/>
    </xf>
    <xf numFmtId="49" fontId="37" fillId="0" borderId="0" xfId="814" applyNumberFormat="1" applyFont="1">
      <alignment/>
      <protection/>
    </xf>
    <xf numFmtId="49" fontId="4" fillId="0" borderId="0" xfId="814" applyNumberFormat="1" applyFont="1" applyAlignment="1">
      <alignment horizontal="center"/>
      <protection/>
    </xf>
    <xf numFmtId="49" fontId="37" fillId="0" borderId="0" xfId="834" applyNumberFormat="1" applyFont="1">
      <alignment/>
      <protection/>
    </xf>
    <xf numFmtId="49" fontId="41" fillId="0" borderId="0" xfId="834" applyNumberFormat="1" applyFont="1" applyAlignment="1">
      <alignment horizontal="right"/>
      <protection/>
    </xf>
    <xf numFmtId="49" fontId="42" fillId="0" borderId="0" xfId="834" applyNumberFormat="1" applyFont="1" applyAlignment="1">
      <alignment horizontal="center"/>
      <protection/>
    </xf>
    <xf numFmtId="49" fontId="42" fillId="0" borderId="0" xfId="834" applyNumberFormat="1" applyFont="1" applyAlignment="1">
      <alignment horizontal="center"/>
      <protection/>
    </xf>
    <xf numFmtId="0" fontId="4" fillId="0" borderId="0" xfId="127" applyFont="1" applyAlignment="1">
      <alignment horizontal="center"/>
      <protection/>
    </xf>
    <xf numFmtId="0" fontId="4" fillId="0" borderId="0" xfId="127" applyFont="1" applyAlignment="1">
      <alignment horizontal="left"/>
      <protection/>
    </xf>
    <xf numFmtId="0" fontId="0" fillId="0" borderId="0" xfId="127" applyAlignment="1">
      <alignment horizontal="center" vertical="center"/>
      <protection/>
    </xf>
    <xf numFmtId="0" fontId="4" fillId="0" borderId="0" xfId="127" applyFont="1" applyAlignment="1">
      <alignment horizontal="center" vertical="center"/>
      <protection/>
    </xf>
    <xf numFmtId="49" fontId="41" fillId="0" borderId="0" xfId="822" applyNumberFormat="1" applyFont="1" applyAlignment="1">
      <alignment horizontal="right"/>
      <protection/>
    </xf>
    <xf numFmtId="49" fontId="37" fillId="0" borderId="0" xfId="822" applyNumberFormat="1" applyFont="1" applyAlignment="1">
      <alignment horizontal="right"/>
      <protection/>
    </xf>
    <xf numFmtId="49" fontId="4" fillId="0" borderId="0" xfId="831" applyNumberFormat="1" applyFont="1">
      <alignment/>
      <protection/>
    </xf>
    <xf numFmtId="49" fontId="37" fillId="0" borderId="0" xfId="831" applyNumberFormat="1" applyFont="1">
      <alignment/>
      <protection/>
    </xf>
    <xf numFmtId="49" fontId="37" fillId="0" borderId="0" xfId="831" applyNumberFormat="1" applyFont="1">
      <alignment/>
      <protection/>
    </xf>
    <xf numFmtId="49" fontId="6" fillId="0" borderId="8" xfId="831" applyNumberFormat="1" applyFont="1" applyBorder="1">
      <alignment/>
      <protection/>
    </xf>
    <xf numFmtId="0" fontId="4" fillId="0" borderId="8" xfId="127" applyFont="1" applyBorder="1" applyAlignment="1">
      <alignment horizontal="center"/>
      <protection/>
    </xf>
    <xf numFmtId="49" fontId="39" fillId="0" borderId="0" xfId="831" applyNumberFormat="1" applyFont="1" applyAlignment="1">
      <alignment horizontal="right"/>
      <protection/>
    </xf>
    <xf numFmtId="0" fontId="0" fillId="0" borderId="0" xfId="127" applyAlignment="1">
      <alignment horizontal="center"/>
      <protection/>
    </xf>
    <xf numFmtId="0" fontId="4" fillId="0" borderId="0" xfId="827" applyFont="1" applyAlignment="1">
      <alignment horizontal="center"/>
      <protection/>
    </xf>
    <xf numFmtId="49" fontId="37" fillId="0" borderId="0" xfId="827" applyNumberFormat="1" applyFont="1" applyAlignment="1">
      <alignment horizontal="center"/>
      <protection/>
    </xf>
    <xf numFmtId="49" fontId="37" fillId="0" borderId="0" xfId="827" applyNumberFormat="1" applyFont="1" applyAlignment="1">
      <alignment horizontal="center"/>
      <protection/>
    </xf>
    <xf numFmtId="49" fontId="4" fillId="0" borderId="0" xfId="827" applyNumberFormat="1" applyFont="1" applyAlignment="1">
      <alignment horizontal="center"/>
      <protection/>
    </xf>
    <xf numFmtId="0" fontId="6" fillId="0" borderId="0" xfId="827" applyFont="1" applyAlignment="1">
      <alignment horizontal="center"/>
      <protection/>
    </xf>
    <xf numFmtId="170" fontId="6" fillId="0" borderId="0" xfId="827" applyNumberFormat="1" applyFont="1" applyAlignment="1">
      <alignment horizontal="center"/>
      <protection/>
    </xf>
    <xf numFmtId="0" fontId="6" fillId="0" borderId="8" xfId="827" applyFont="1" applyBorder="1" applyAlignment="1">
      <alignment horizontal="left"/>
      <protection/>
    </xf>
    <xf numFmtId="0" fontId="38" fillId="0" borderId="8" xfId="127" applyNumberFormat="1" applyFont="1" applyFill="1" applyBorder="1" applyAlignment="1">
      <alignment horizontal="center" vertical="center"/>
      <protection/>
    </xf>
    <xf numFmtId="2" fontId="37" fillId="0" borderId="17" xfId="127" applyNumberFormat="1" applyFont="1" applyFill="1" applyBorder="1" applyAlignment="1">
      <alignment horizontal="center" vertical="center"/>
      <protection/>
    </xf>
    <xf numFmtId="170" fontId="6" fillId="0" borderId="8" xfId="827" applyNumberFormat="1" applyFont="1" applyBorder="1" applyAlignment="1">
      <alignment horizontal="center"/>
      <protection/>
    </xf>
    <xf numFmtId="0" fontId="37" fillId="0" borderId="17" xfId="827" applyFont="1" applyBorder="1" applyAlignment="1">
      <alignment horizontal="left"/>
      <protection/>
    </xf>
    <xf numFmtId="0" fontId="4" fillId="0" borderId="16" xfId="827" applyFont="1" applyBorder="1" applyAlignment="1">
      <alignment horizontal="right"/>
      <protection/>
    </xf>
    <xf numFmtId="49" fontId="4" fillId="0" borderId="8" xfId="827" applyNumberFormat="1" applyFont="1" applyBorder="1" applyAlignment="1">
      <alignment horizontal="center"/>
      <protection/>
    </xf>
    <xf numFmtId="49" fontId="4" fillId="0" borderId="0" xfId="823" applyNumberFormat="1" applyFont="1" applyBorder="1">
      <alignment/>
      <protection/>
    </xf>
    <xf numFmtId="49" fontId="37" fillId="0" borderId="0" xfId="823" applyNumberFormat="1" applyFont="1" applyBorder="1">
      <alignment/>
      <protection/>
    </xf>
    <xf numFmtId="49" fontId="37" fillId="0" borderId="0" xfId="823" applyNumberFormat="1" applyFont="1" applyBorder="1" applyAlignment="1">
      <alignment horizontal="center"/>
      <protection/>
    </xf>
    <xf numFmtId="49" fontId="37" fillId="0" borderId="0" xfId="823" applyNumberFormat="1" applyFont="1" applyBorder="1" applyAlignment="1">
      <alignment horizontal="right"/>
      <protection/>
    </xf>
    <xf numFmtId="49" fontId="40" fillId="0" borderId="0" xfId="827" applyNumberFormat="1" applyFont="1" applyAlignment="1">
      <alignment horizontal="center"/>
      <protection/>
    </xf>
    <xf numFmtId="49" fontId="5" fillId="0" borderId="0" xfId="823" applyNumberFormat="1" applyFont="1">
      <alignment/>
      <protection/>
    </xf>
    <xf numFmtId="0" fontId="40" fillId="0" borderId="0" xfId="827" applyFont="1">
      <alignment/>
      <protection/>
    </xf>
    <xf numFmtId="0" fontId="40" fillId="0" borderId="0" xfId="827" applyFont="1" applyAlignment="1">
      <alignment horizontal="center"/>
      <protection/>
    </xf>
    <xf numFmtId="170" fontId="40" fillId="0" borderId="0" xfId="827" applyNumberFormat="1" applyFont="1" applyAlignment="1">
      <alignment horizontal="center"/>
      <protection/>
    </xf>
    <xf numFmtId="0" fontId="5" fillId="0" borderId="0" xfId="827" applyFont="1" applyAlignment="1">
      <alignment horizontal="left"/>
      <protection/>
    </xf>
    <xf numFmtId="2" fontId="0" fillId="0" borderId="0" xfId="127" applyNumberFormat="1" applyAlignment="1">
      <alignment horizontal="center"/>
      <protection/>
    </xf>
    <xf numFmtId="0" fontId="42" fillId="0" borderId="0" xfId="826" applyFont="1">
      <alignment/>
      <protection/>
    </xf>
    <xf numFmtId="49" fontId="41" fillId="0" borderId="0" xfId="826" applyNumberFormat="1" applyFont="1" applyAlignment="1">
      <alignment horizontal="right"/>
      <protection/>
    </xf>
    <xf numFmtId="49" fontId="42" fillId="0" borderId="0" xfId="826" applyNumberFormat="1" applyFont="1" applyAlignment="1">
      <alignment horizontal="center"/>
      <protection/>
    </xf>
    <xf numFmtId="49" fontId="42" fillId="0" borderId="0" xfId="826" applyNumberFormat="1" applyFont="1" applyAlignment="1">
      <alignment horizontal="center"/>
      <protection/>
    </xf>
    <xf numFmtId="49" fontId="3" fillId="0" borderId="0" xfId="826" applyNumberFormat="1" applyFont="1" applyAlignment="1">
      <alignment/>
      <protection/>
    </xf>
    <xf numFmtId="49" fontId="4" fillId="0" borderId="0" xfId="832" applyNumberFormat="1" applyFont="1">
      <alignment/>
      <protection/>
    </xf>
    <xf numFmtId="49" fontId="37" fillId="0" borderId="0" xfId="832" applyNumberFormat="1" applyFont="1">
      <alignment/>
      <protection/>
    </xf>
    <xf numFmtId="49" fontId="37" fillId="0" borderId="0" xfId="832" applyNumberFormat="1" applyFont="1">
      <alignment/>
      <protection/>
    </xf>
    <xf numFmtId="49" fontId="6" fillId="0" borderId="8" xfId="832" applyNumberFormat="1" applyFont="1" applyBorder="1">
      <alignment/>
      <protection/>
    </xf>
    <xf numFmtId="49" fontId="39" fillId="0" borderId="0" xfId="832" applyNumberFormat="1" applyFont="1" applyAlignment="1">
      <alignment horizontal="right"/>
      <protection/>
    </xf>
    <xf numFmtId="49" fontId="4" fillId="0" borderId="18" xfId="301" applyNumberFormat="1" applyFont="1" applyBorder="1" applyAlignment="1">
      <alignment horizontal="center"/>
      <protection/>
    </xf>
    <xf numFmtId="49" fontId="4" fillId="0" borderId="0" xfId="830" applyNumberFormat="1" applyFont="1">
      <alignment/>
      <protection/>
    </xf>
    <xf numFmtId="49" fontId="37" fillId="0" borderId="0" xfId="830" applyNumberFormat="1" applyFont="1">
      <alignment/>
      <protection/>
    </xf>
    <xf numFmtId="49" fontId="37" fillId="0" borderId="0" xfId="830" applyNumberFormat="1" applyFont="1">
      <alignment/>
      <protection/>
    </xf>
    <xf numFmtId="49" fontId="39" fillId="0" borderId="0" xfId="830" applyNumberFormat="1" applyFont="1" applyAlignment="1">
      <alignment horizontal="right"/>
      <protection/>
    </xf>
    <xf numFmtId="0" fontId="4" fillId="0" borderId="0" xfId="826" applyFont="1" applyAlignment="1">
      <alignment horizontal="center"/>
      <protection/>
    </xf>
    <xf numFmtId="49" fontId="4" fillId="0" borderId="0" xfId="826" applyNumberFormat="1" applyFont="1" applyAlignment="1">
      <alignment horizontal="center"/>
      <protection/>
    </xf>
    <xf numFmtId="49" fontId="37" fillId="0" borderId="0" xfId="826" applyNumberFormat="1" applyFont="1" applyAlignment="1">
      <alignment horizontal="center"/>
      <protection/>
    </xf>
    <xf numFmtId="0" fontId="6" fillId="0" borderId="0" xfId="826" applyFont="1" applyAlignment="1">
      <alignment horizontal="center"/>
      <protection/>
    </xf>
    <xf numFmtId="49" fontId="40" fillId="0" borderId="0" xfId="826" applyNumberFormat="1" applyFont="1" applyAlignment="1">
      <alignment horizontal="center"/>
      <protection/>
    </xf>
    <xf numFmtId="0" fontId="40" fillId="0" borderId="0" xfId="826" applyFont="1">
      <alignment/>
      <protection/>
    </xf>
    <xf numFmtId="0" fontId="40" fillId="0" borderId="0" xfId="826" applyFont="1" applyAlignment="1">
      <alignment horizontal="center"/>
      <protection/>
    </xf>
    <xf numFmtId="0" fontId="5" fillId="0" borderId="0" xfId="826" applyFont="1" applyAlignment="1">
      <alignment horizontal="left"/>
      <protection/>
    </xf>
    <xf numFmtId="49" fontId="3" fillId="0" borderId="0" xfId="822" applyNumberFormat="1" applyFont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829" applyFont="1" applyAlignment="1">
      <alignment horizontal="center"/>
      <protection/>
    </xf>
    <xf numFmtId="49" fontId="4" fillId="0" borderId="0" xfId="829" applyNumberFormat="1" applyFont="1" applyAlignment="1">
      <alignment horizontal="center"/>
      <protection/>
    </xf>
    <xf numFmtId="49" fontId="37" fillId="0" borderId="0" xfId="829" applyNumberFormat="1" applyFont="1" applyAlignment="1">
      <alignment horizontal="center"/>
      <protection/>
    </xf>
    <xf numFmtId="0" fontId="6" fillId="0" borderId="0" xfId="829" applyFont="1" applyAlignment="1">
      <alignment horizontal="center"/>
      <protection/>
    </xf>
    <xf numFmtId="0" fontId="38" fillId="0" borderId="8" xfId="0" applyNumberFormat="1" applyFont="1" applyFill="1" applyBorder="1" applyAlignment="1">
      <alignment horizontal="center" vertical="center"/>
    </xf>
    <xf numFmtId="2" fontId="37" fillId="0" borderId="17" xfId="0" applyNumberFormat="1" applyFont="1" applyBorder="1" applyAlignment="1">
      <alignment horizontal="center" vertical="center"/>
    </xf>
    <xf numFmtId="0" fontId="43" fillId="0" borderId="8" xfId="829" applyFont="1" applyBorder="1" applyAlignment="1">
      <alignment horizontal="left"/>
      <protection/>
    </xf>
    <xf numFmtId="170" fontId="6" fillId="0" borderId="8" xfId="829" applyNumberFormat="1" applyFont="1" applyBorder="1" applyAlignment="1">
      <alignment horizontal="center"/>
      <protection/>
    </xf>
    <xf numFmtId="0" fontId="37" fillId="0" borderId="17" xfId="829" applyFont="1" applyBorder="1" applyAlignment="1">
      <alignment horizontal="left"/>
      <protection/>
    </xf>
    <xf numFmtId="0" fontId="4" fillId="0" borderId="16" xfId="829" applyFont="1" applyBorder="1" applyAlignment="1">
      <alignment horizontal="right"/>
      <protection/>
    </xf>
    <xf numFmtId="0" fontId="4" fillId="0" borderId="8" xfId="829" applyFont="1" applyBorder="1" applyAlignment="1">
      <alignment horizontal="center"/>
      <protection/>
    </xf>
    <xf numFmtId="0" fontId="37" fillId="0" borderId="0" xfId="829" applyFont="1" applyAlignment="1">
      <alignment horizontal="center"/>
      <protection/>
    </xf>
    <xf numFmtId="0" fontId="4" fillId="0" borderId="0" xfId="828" applyFont="1" applyAlignment="1">
      <alignment horizontal="center"/>
      <protection/>
    </xf>
    <xf numFmtId="49" fontId="4" fillId="0" borderId="0" xfId="828" applyNumberFormat="1" applyFont="1" applyAlignment="1">
      <alignment horizontal="center"/>
      <protection/>
    </xf>
    <xf numFmtId="49" fontId="37" fillId="0" borderId="0" xfId="828" applyNumberFormat="1" applyFont="1" applyAlignment="1">
      <alignment horizontal="center"/>
      <protection/>
    </xf>
    <xf numFmtId="0" fontId="6" fillId="0" borderId="0" xfId="828" applyFont="1" applyAlignment="1">
      <alignment horizontal="center"/>
      <protection/>
    </xf>
    <xf numFmtId="170" fontId="6" fillId="0" borderId="0" xfId="828" applyNumberFormat="1" applyFont="1" applyAlignment="1">
      <alignment horizontal="center"/>
      <protection/>
    </xf>
    <xf numFmtId="0" fontId="6" fillId="0" borderId="8" xfId="828" applyFont="1" applyBorder="1" applyAlignment="1">
      <alignment horizontal="left"/>
      <protection/>
    </xf>
    <xf numFmtId="0" fontId="43" fillId="0" borderId="8" xfId="828" applyFont="1" applyBorder="1" applyAlignment="1">
      <alignment horizontal="left"/>
      <protection/>
    </xf>
    <xf numFmtId="170" fontId="6" fillId="0" borderId="8" xfId="828" applyNumberFormat="1" applyFont="1" applyBorder="1" applyAlignment="1">
      <alignment horizontal="center"/>
      <protection/>
    </xf>
    <xf numFmtId="0" fontId="37" fillId="0" borderId="17" xfId="828" applyFont="1" applyBorder="1" applyAlignment="1">
      <alignment horizontal="left"/>
      <protection/>
    </xf>
    <xf numFmtId="0" fontId="4" fillId="0" borderId="16" xfId="828" applyFont="1" applyBorder="1" applyAlignment="1">
      <alignment horizontal="right"/>
      <protection/>
    </xf>
    <xf numFmtId="0" fontId="4" fillId="0" borderId="8" xfId="828" applyFont="1" applyBorder="1" applyAlignment="1">
      <alignment horizontal="center"/>
      <protection/>
    </xf>
    <xf numFmtId="0" fontId="37" fillId="0" borderId="0" xfId="828" applyFont="1" applyAlignment="1">
      <alignment horizontal="center"/>
      <protection/>
    </xf>
    <xf numFmtId="0" fontId="40" fillId="0" borderId="0" xfId="828" applyFont="1" applyAlignment="1">
      <alignment horizontal="center"/>
      <protection/>
    </xf>
    <xf numFmtId="170" fontId="40" fillId="0" borderId="0" xfId="828" applyNumberFormat="1" applyFont="1" applyAlignment="1">
      <alignment horizontal="center"/>
      <protection/>
    </xf>
    <xf numFmtId="0" fontId="5" fillId="0" borderId="0" xfId="828" applyFont="1" applyAlignment="1">
      <alignment horizontal="left"/>
      <protection/>
    </xf>
    <xf numFmtId="0" fontId="0" fillId="0" borderId="0" xfId="0" applyFont="1" applyAlignment="1">
      <alignment horizontal="center"/>
    </xf>
    <xf numFmtId="49" fontId="4" fillId="0" borderId="8" xfId="828" applyNumberFormat="1" applyFont="1" applyBorder="1" applyAlignment="1">
      <alignment horizontal="center"/>
      <protection/>
    </xf>
    <xf numFmtId="0" fontId="43" fillId="0" borderId="16" xfId="827" applyFont="1" applyBorder="1" applyAlignment="1">
      <alignment horizontal="left"/>
      <protection/>
    </xf>
    <xf numFmtId="49" fontId="4" fillId="0" borderId="19" xfId="827" applyNumberFormat="1" applyFont="1" applyBorder="1" applyAlignment="1">
      <alignment horizontal="center"/>
      <protection/>
    </xf>
    <xf numFmtId="49" fontId="4" fillId="0" borderId="20" xfId="827" applyNumberFormat="1" applyFont="1" applyBorder="1" applyAlignment="1">
      <alignment horizontal="center"/>
      <protection/>
    </xf>
    <xf numFmtId="49" fontId="4" fillId="0" borderId="19" xfId="828" applyNumberFormat="1" applyFont="1" applyBorder="1" applyAlignment="1">
      <alignment horizontal="center"/>
      <protection/>
    </xf>
    <xf numFmtId="49" fontId="4" fillId="0" borderId="20" xfId="828" applyNumberFormat="1" applyFont="1" applyBorder="1" applyAlignment="1">
      <alignment horizontal="center"/>
      <protection/>
    </xf>
    <xf numFmtId="49" fontId="4" fillId="0" borderId="21" xfId="827" applyNumberFormat="1" applyFont="1" applyBorder="1" applyAlignment="1">
      <alignment horizontal="center"/>
      <protection/>
    </xf>
    <xf numFmtId="49" fontId="4" fillId="0" borderId="15" xfId="827" applyNumberFormat="1" applyFont="1" applyBorder="1" applyAlignment="1">
      <alignment horizontal="center"/>
      <protection/>
    </xf>
    <xf numFmtId="49" fontId="4" fillId="0" borderId="22" xfId="827" applyNumberFormat="1" applyFont="1" applyBorder="1" applyAlignment="1">
      <alignment horizontal="center"/>
      <protection/>
    </xf>
    <xf numFmtId="49" fontId="37" fillId="0" borderId="0" xfId="822" applyNumberFormat="1" applyFont="1">
      <alignment/>
      <protection/>
    </xf>
    <xf numFmtId="49" fontId="42" fillId="0" borderId="0" xfId="822" applyNumberFormat="1" applyFont="1" applyAlignment="1">
      <alignment horizontal="center"/>
      <protection/>
    </xf>
    <xf numFmtId="49" fontId="4" fillId="0" borderId="0" xfId="823" applyNumberFormat="1" applyFont="1">
      <alignment/>
      <protection/>
    </xf>
    <xf numFmtId="49" fontId="4" fillId="0" borderId="0" xfId="823" applyNumberFormat="1" applyFont="1" applyAlignment="1">
      <alignment horizontal="center"/>
      <protection/>
    </xf>
    <xf numFmtId="49" fontId="37" fillId="0" borderId="0" xfId="823" applyNumberFormat="1" applyFont="1">
      <alignment/>
      <protection/>
    </xf>
    <xf numFmtId="49" fontId="40" fillId="0" borderId="0" xfId="825" applyNumberFormat="1" applyFont="1">
      <alignment/>
      <protection/>
    </xf>
    <xf numFmtId="49" fontId="40" fillId="0" borderId="0" xfId="824" applyNumberFormat="1" applyFont="1">
      <alignment/>
      <protection/>
    </xf>
    <xf numFmtId="49" fontId="5" fillId="0" borderId="0" xfId="824" applyNumberFormat="1" applyFont="1">
      <alignment/>
      <protection/>
    </xf>
    <xf numFmtId="0" fontId="0" fillId="0" borderId="0" xfId="127" applyFont="1" applyAlignment="1">
      <alignment horizontal="center"/>
      <protection/>
    </xf>
    <xf numFmtId="0" fontId="40" fillId="0" borderId="0" xfId="822" applyFont="1" applyAlignment="1">
      <alignment horizontal="center"/>
      <protection/>
    </xf>
    <xf numFmtId="0" fontId="40" fillId="0" borderId="0" xfId="824" applyFont="1" applyAlignment="1">
      <alignment horizontal="center"/>
      <protection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37" fillId="0" borderId="17" xfId="0" applyFont="1" applyBorder="1" applyAlignment="1">
      <alignment horizontal="left"/>
    </xf>
    <xf numFmtId="170" fontId="6" fillId="0" borderId="8" xfId="0" applyNumberFormat="1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9" fontId="4" fillId="0" borderId="8" xfId="0" applyNumberFormat="1" applyFont="1" applyFill="1" applyBorder="1" applyAlignment="1">
      <alignment horizontal="center"/>
    </xf>
    <xf numFmtId="49" fontId="37" fillId="0" borderId="8" xfId="815" applyNumberFormat="1" applyFont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49" fontId="4" fillId="0" borderId="16" xfId="834" applyNumberFormat="1" applyFont="1" applyFill="1" applyBorder="1" applyAlignment="1">
      <alignment horizontal="right"/>
      <protection/>
    </xf>
    <xf numFmtId="49" fontId="37" fillId="0" borderId="4" xfId="834" applyNumberFormat="1" applyFont="1" applyFill="1" applyBorder="1" applyAlignment="1">
      <alignment horizontal="left"/>
      <protection/>
    </xf>
    <xf numFmtId="170" fontId="6" fillId="0" borderId="8" xfId="834" applyNumberFormat="1" applyFont="1" applyFill="1" applyBorder="1" applyAlignment="1">
      <alignment horizontal="center"/>
      <protection/>
    </xf>
    <xf numFmtId="2" fontId="4" fillId="0" borderId="8" xfId="834" applyNumberFormat="1" applyFont="1" applyFill="1" applyBorder="1" applyAlignment="1">
      <alignment horizontal="center"/>
      <protection/>
    </xf>
    <xf numFmtId="2" fontId="38" fillId="0" borderId="8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2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45" fillId="0" borderId="8" xfId="0" applyFont="1" applyBorder="1" applyAlignment="1">
      <alignment horizontal="center"/>
    </xf>
    <xf numFmtId="0" fontId="37" fillId="0" borderId="4" xfId="0" applyFont="1" applyBorder="1" applyAlignment="1">
      <alignment horizontal="right"/>
    </xf>
    <xf numFmtId="0" fontId="37" fillId="0" borderId="17" xfId="0" applyFont="1" applyBorder="1" applyAlignment="1">
      <alignment horizontal="left"/>
    </xf>
    <xf numFmtId="0" fontId="44" fillId="0" borderId="16" xfId="0" applyFont="1" applyBorder="1" applyAlignment="1">
      <alignment horizontal="center"/>
    </xf>
    <xf numFmtId="2" fontId="44" fillId="0" borderId="8" xfId="0" applyNumberFormat="1" applyFont="1" applyBorder="1" applyAlignment="1">
      <alignment horizontal="center"/>
    </xf>
    <xf numFmtId="49" fontId="44" fillId="0" borderId="8" xfId="0" applyNumberFormat="1" applyFont="1" applyFill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7" fillId="0" borderId="0" xfId="834" applyNumberFormat="1" applyFont="1">
      <alignment/>
      <protection/>
    </xf>
    <xf numFmtId="49" fontId="39" fillId="0" borderId="0" xfId="834" applyNumberFormat="1" applyFont="1" applyAlignment="1">
      <alignment horizontal="right"/>
      <protection/>
    </xf>
    <xf numFmtId="49" fontId="6" fillId="0" borderId="8" xfId="834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49" fontId="37" fillId="0" borderId="0" xfId="836" applyNumberFormat="1" applyFont="1">
      <alignment/>
      <protection/>
    </xf>
    <xf numFmtId="49" fontId="37" fillId="0" borderId="0" xfId="836" applyNumberFormat="1" applyFont="1">
      <alignment/>
      <protection/>
    </xf>
    <xf numFmtId="49" fontId="4" fillId="0" borderId="0" xfId="836" applyNumberFormat="1" applyFont="1">
      <alignment/>
      <protection/>
    </xf>
    <xf numFmtId="49" fontId="6" fillId="0" borderId="8" xfId="836" applyNumberFormat="1" applyFont="1" applyFill="1" applyBorder="1">
      <alignment/>
      <protection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49" fontId="37" fillId="0" borderId="17" xfId="814" applyNumberFormat="1" applyFont="1" applyBorder="1" applyAlignment="1">
      <alignment horizontal="left"/>
      <protection/>
    </xf>
    <xf numFmtId="49" fontId="6" fillId="0" borderId="8" xfId="814" applyNumberFormat="1" applyFont="1" applyBorder="1" applyAlignment="1">
      <alignment horizontal="left"/>
      <protection/>
    </xf>
    <xf numFmtId="1" fontId="4" fillId="0" borderId="14" xfId="504" applyNumberFormat="1" applyFont="1" applyFill="1" applyBorder="1" applyAlignment="1">
      <alignment horizontal="center"/>
      <protection/>
    </xf>
    <xf numFmtId="49" fontId="5" fillId="0" borderId="0" xfId="834" applyNumberFormat="1" applyFont="1" applyAlignment="1">
      <alignment horizontal="center"/>
      <protection/>
    </xf>
    <xf numFmtId="49" fontId="37" fillId="0" borderId="0" xfId="836" applyNumberFormat="1" applyFont="1" applyAlignment="1">
      <alignment horizontal="right"/>
      <protection/>
    </xf>
    <xf numFmtId="0" fontId="4" fillId="0" borderId="0" xfId="127" applyFont="1">
      <alignment/>
      <protection/>
    </xf>
    <xf numFmtId="0" fontId="5" fillId="0" borderId="0" xfId="127" applyFont="1">
      <alignment/>
      <protection/>
    </xf>
    <xf numFmtId="0" fontId="44" fillId="0" borderId="0" xfId="127" applyFont="1">
      <alignment/>
      <protection/>
    </xf>
    <xf numFmtId="2" fontId="4" fillId="0" borderId="0" xfId="127" applyNumberFormat="1" applyFont="1">
      <alignment/>
      <protection/>
    </xf>
    <xf numFmtId="49" fontId="4" fillId="0" borderId="0" xfId="127" applyNumberFormat="1" applyFont="1" applyFill="1">
      <alignment/>
      <protection/>
    </xf>
    <xf numFmtId="0" fontId="6" fillId="0" borderId="0" xfId="127" applyFont="1">
      <alignment/>
      <protection/>
    </xf>
    <xf numFmtId="0" fontId="46" fillId="0" borderId="0" xfId="127" applyFont="1">
      <alignment/>
      <protection/>
    </xf>
    <xf numFmtId="0" fontId="4" fillId="0" borderId="0" xfId="127" applyFont="1">
      <alignment/>
      <protection/>
    </xf>
    <xf numFmtId="0" fontId="6" fillId="0" borderId="8" xfId="0" applyFont="1" applyBorder="1" applyAlignment="1">
      <alignment horizontal="center"/>
    </xf>
    <xf numFmtId="0" fontId="4" fillId="0" borderId="16" xfId="127" applyFont="1" applyBorder="1" applyAlignment="1">
      <alignment horizontal="right"/>
      <protection/>
    </xf>
    <xf numFmtId="0" fontId="37" fillId="0" borderId="17" xfId="127" applyFont="1" applyBorder="1" applyAlignment="1">
      <alignment horizontal="left"/>
      <protection/>
    </xf>
    <xf numFmtId="170" fontId="6" fillId="0" borderId="8" xfId="127" applyNumberFormat="1" applyFont="1" applyBorder="1" applyAlignment="1">
      <alignment horizontal="left"/>
      <protection/>
    </xf>
    <xf numFmtId="49" fontId="40" fillId="0" borderId="0" xfId="823" applyNumberFormat="1" applyFont="1">
      <alignment/>
      <protection/>
    </xf>
    <xf numFmtId="0" fontId="4" fillId="0" borderId="4" xfId="127" applyFont="1" applyBorder="1" applyAlignment="1">
      <alignment horizontal="right"/>
      <protection/>
    </xf>
    <xf numFmtId="0" fontId="6" fillId="0" borderId="8" xfId="127" applyFont="1" applyBorder="1" applyAlignment="1">
      <alignment horizontal="left"/>
      <protection/>
    </xf>
    <xf numFmtId="2" fontId="4" fillId="24" borderId="23" xfId="127" applyNumberFormat="1" applyFont="1" applyFill="1" applyBorder="1" applyAlignment="1">
      <alignment horizontal="center"/>
      <protection/>
    </xf>
    <xf numFmtId="2" fontId="37" fillId="24" borderId="23" xfId="127" applyNumberFormat="1" applyFont="1" applyFill="1" applyBorder="1" applyAlignment="1">
      <alignment horizontal="center"/>
      <protection/>
    </xf>
    <xf numFmtId="0" fontId="40" fillId="0" borderId="0" xfId="825" applyFont="1" applyAlignment="1">
      <alignment horizontal="center"/>
      <protection/>
    </xf>
    <xf numFmtId="49" fontId="4" fillId="0" borderId="0" xfId="818" applyNumberFormat="1" applyFont="1">
      <alignment/>
      <protection/>
    </xf>
    <xf numFmtId="47" fontId="0" fillId="0" borderId="0" xfId="127" applyNumberFormat="1" applyAlignment="1">
      <alignment horizontal="center"/>
      <protection/>
    </xf>
    <xf numFmtId="49" fontId="5" fillId="0" borderId="0" xfId="821" applyNumberFormat="1" applyFont="1">
      <alignment/>
      <protection/>
    </xf>
    <xf numFmtId="49" fontId="40" fillId="0" borderId="0" xfId="821" applyNumberFormat="1" applyFont="1">
      <alignment/>
      <protection/>
    </xf>
    <xf numFmtId="49" fontId="4" fillId="0" borderId="0" xfId="821" applyNumberFormat="1" applyFont="1">
      <alignment/>
      <protection/>
    </xf>
    <xf numFmtId="171" fontId="4" fillId="0" borderId="0" xfId="127" applyNumberFormat="1" applyFont="1">
      <alignment/>
      <protection/>
    </xf>
    <xf numFmtId="49" fontId="37" fillId="0" borderId="16" xfId="815" applyNumberFormat="1" applyFont="1" applyBorder="1" applyAlignment="1">
      <alignment horizontal="center"/>
      <protection/>
    </xf>
    <xf numFmtId="49" fontId="37" fillId="0" borderId="16" xfId="815" applyNumberFormat="1" applyFont="1" applyBorder="1" applyAlignment="1">
      <alignment horizontal="right"/>
      <protection/>
    </xf>
    <xf numFmtId="49" fontId="37" fillId="0" borderId="17" xfId="815" applyNumberFormat="1" applyFont="1" applyBorder="1" applyAlignment="1">
      <alignment horizontal="left"/>
      <protection/>
    </xf>
    <xf numFmtId="170" fontId="37" fillId="0" borderId="8" xfId="815" applyNumberFormat="1" applyFont="1" applyBorder="1" applyAlignment="1">
      <alignment horizontal="center"/>
      <protection/>
    </xf>
    <xf numFmtId="49" fontId="44" fillId="0" borderId="8" xfId="815" applyNumberFormat="1" applyFont="1" applyBorder="1" applyAlignment="1">
      <alignment horizontal="center"/>
      <protection/>
    </xf>
    <xf numFmtId="49" fontId="4" fillId="0" borderId="8" xfId="127" applyNumberFormat="1" applyFont="1" applyFill="1" applyBorder="1" applyAlignment="1">
      <alignment horizontal="center"/>
      <protection/>
    </xf>
    <xf numFmtId="49" fontId="5" fillId="0" borderId="0" xfId="819" applyNumberFormat="1" applyFont="1">
      <alignment/>
      <protection/>
    </xf>
    <xf numFmtId="49" fontId="40" fillId="0" borderId="0" xfId="819" applyNumberFormat="1" applyFont="1">
      <alignment/>
      <protection/>
    </xf>
    <xf numFmtId="170" fontId="40" fillId="0" borderId="0" xfId="823" applyNumberFormat="1" applyFont="1" applyAlignment="1">
      <alignment horizontal="center"/>
      <protection/>
    </xf>
    <xf numFmtId="49" fontId="4" fillId="0" borderId="0" xfId="819" applyNumberFormat="1" applyFont="1">
      <alignment/>
      <protection/>
    </xf>
    <xf numFmtId="49" fontId="37" fillId="0" borderId="0" xfId="818" applyNumberFormat="1" applyFont="1">
      <alignment/>
      <protection/>
    </xf>
    <xf numFmtId="49" fontId="5" fillId="0" borderId="0" xfId="820" applyNumberFormat="1" applyFont="1">
      <alignment/>
      <protection/>
    </xf>
    <xf numFmtId="49" fontId="40" fillId="0" borderId="0" xfId="820" applyNumberFormat="1" applyFont="1">
      <alignment/>
      <protection/>
    </xf>
    <xf numFmtId="49" fontId="37" fillId="0" borderId="0" xfId="835" applyNumberFormat="1" applyFont="1">
      <alignment/>
      <protection/>
    </xf>
    <xf numFmtId="49" fontId="37" fillId="0" borderId="0" xfId="835" applyNumberFormat="1" applyFont="1">
      <alignment/>
      <protection/>
    </xf>
    <xf numFmtId="49" fontId="39" fillId="0" borderId="0" xfId="835" applyNumberFormat="1" applyFont="1" applyAlignment="1">
      <alignment horizontal="right"/>
      <protection/>
    </xf>
    <xf numFmtId="49" fontId="4" fillId="0" borderId="0" xfId="835" applyNumberFormat="1" applyFont="1">
      <alignment/>
      <protection/>
    </xf>
    <xf numFmtId="49" fontId="6" fillId="0" borderId="8" xfId="835" applyNumberFormat="1" applyFont="1" applyFill="1" applyBorder="1">
      <alignment/>
      <protection/>
    </xf>
    <xf numFmtId="49" fontId="37" fillId="0" borderId="0" xfId="837" applyNumberFormat="1" applyFont="1">
      <alignment/>
      <protection/>
    </xf>
    <xf numFmtId="49" fontId="37" fillId="0" borderId="0" xfId="837" applyNumberFormat="1" applyFont="1">
      <alignment/>
      <protection/>
    </xf>
    <xf numFmtId="49" fontId="39" fillId="0" borderId="0" xfId="837" applyNumberFormat="1" applyFont="1" applyAlignment="1">
      <alignment horizontal="right"/>
      <protection/>
    </xf>
    <xf numFmtId="49" fontId="4" fillId="0" borderId="0" xfId="837" applyNumberFormat="1" applyFont="1">
      <alignment/>
      <protection/>
    </xf>
    <xf numFmtId="49" fontId="6" fillId="0" borderId="8" xfId="837" applyNumberFormat="1" applyFont="1" applyBorder="1">
      <alignment/>
      <protection/>
    </xf>
    <xf numFmtId="49" fontId="5" fillId="0" borderId="0" xfId="815" applyNumberFormat="1" applyFont="1">
      <alignment/>
      <protection/>
    </xf>
    <xf numFmtId="0" fontId="4" fillId="0" borderId="0" xfId="0" applyFont="1" applyAlignment="1">
      <alignment horizontal="center"/>
    </xf>
    <xf numFmtId="2" fontId="4" fillId="0" borderId="24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46" fillId="0" borderId="8" xfId="827" applyFont="1" applyBorder="1" applyAlignment="1">
      <alignment horizontal="left"/>
      <protection/>
    </xf>
    <xf numFmtId="0" fontId="43" fillId="0" borderId="8" xfId="827" applyFont="1" applyBorder="1" applyAlignment="1">
      <alignment horizontal="left"/>
      <protection/>
    </xf>
    <xf numFmtId="1" fontId="38" fillId="0" borderId="8" xfId="127" applyNumberFormat="1" applyFont="1" applyFill="1" applyBorder="1" applyAlignment="1">
      <alignment horizontal="center"/>
      <protection/>
    </xf>
    <xf numFmtId="0" fontId="4" fillId="0" borderId="16" xfId="0" applyFont="1" applyBorder="1" applyAlignment="1">
      <alignment horizontal="right"/>
    </xf>
    <xf numFmtId="0" fontId="37" fillId="0" borderId="4" xfId="0" applyFont="1" applyBorder="1" applyAlignment="1">
      <alignment horizontal="left"/>
    </xf>
    <xf numFmtId="170" fontId="6" fillId="0" borderId="8" xfId="0" applyNumberFormat="1" applyFont="1" applyBorder="1" applyAlignment="1">
      <alignment/>
    </xf>
    <xf numFmtId="0" fontId="43" fillId="0" borderId="1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38" fillId="0" borderId="0" xfId="127" applyFont="1" applyAlignment="1">
      <alignment horizontal="left"/>
      <protection/>
    </xf>
    <xf numFmtId="49" fontId="4" fillId="0" borderId="0" xfId="822" applyNumberFormat="1" applyFont="1">
      <alignment/>
      <protection/>
    </xf>
    <xf numFmtId="0" fontId="6" fillId="0" borderId="0" xfId="127" applyFont="1" applyAlignment="1">
      <alignment horizontal="center"/>
      <protection/>
    </xf>
    <xf numFmtId="49" fontId="4" fillId="0" borderId="0" xfId="127" applyNumberFormat="1" applyFont="1" applyFill="1" applyAlignment="1">
      <alignment horizontal="center"/>
      <protection/>
    </xf>
    <xf numFmtId="0" fontId="45" fillId="0" borderId="0" xfId="127" applyFont="1">
      <alignment/>
      <protection/>
    </xf>
    <xf numFmtId="0" fontId="45" fillId="0" borderId="0" xfId="127" applyFont="1" applyAlignment="1">
      <alignment horizontal="left"/>
      <protection/>
    </xf>
    <xf numFmtId="0" fontId="4" fillId="0" borderId="0" xfId="127" applyFont="1" applyAlignment="1">
      <alignment horizontal="center"/>
      <protection/>
    </xf>
    <xf numFmtId="0" fontId="45" fillId="0" borderId="8" xfId="127" applyFont="1" applyBorder="1" applyAlignment="1">
      <alignment horizontal="center"/>
      <protection/>
    </xf>
    <xf numFmtId="0" fontId="37" fillId="0" borderId="4" xfId="127" applyFont="1" applyBorder="1" applyAlignment="1">
      <alignment horizontal="right"/>
      <protection/>
    </xf>
    <xf numFmtId="0" fontId="37" fillId="0" borderId="17" xfId="127" applyFont="1" applyBorder="1" applyAlignment="1">
      <alignment horizontal="left"/>
      <protection/>
    </xf>
    <xf numFmtId="0" fontId="44" fillId="0" borderId="16" xfId="127" applyFont="1" applyBorder="1" applyAlignment="1">
      <alignment horizontal="center"/>
      <protection/>
    </xf>
    <xf numFmtId="2" fontId="44" fillId="0" borderId="8" xfId="127" applyNumberFormat="1" applyFont="1" applyBorder="1" applyAlignment="1">
      <alignment horizontal="center"/>
      <protection/>
    </xf>
    <xf numFmtId="49" fontId="44" fillId="0" borderId="8" xfId="127" applyNumberFormat="1" applyFont="1" applyFill="1" applyBorder="1" applyAlignment="1">
      <alignment horizontal="center"/>
      <protection/>
    </xf>
    <xf numFmtId="0" fontId="44" fillId="0" borderId="8" xfId="127" applyFont="1" applyBorder="1" applyAlignment="1">
      <alignment horizontal="center"/>
      <protection/>
    </xf>
    <xf numFmtId="49" fontId="4" fillId="0" borderId="8" xfId="127" applyNumberFormat="1" applyFont="1" applyFill="1" applyBorder="1" applyAlignment="1">
      <alignment horizontal="center"/>
      <protection/>
    </xf>
    <xf numFmtId="49" fontId="4" fillId="0" borderId="0" xfId="825" applyNumberFormat="1" applyFont="1">
      <alignment/>
      <protection/>
    </xf>
    <xf numFmtId="49" fontId="37" fillId="0" borderId="0" xfId="825" applyNumberFormat="1" applyFont="1">
      <alignment/>
      <protection/>
    </xf>
    <xf numFmtId="49" fontId="37" fillId="0" borderId="0" xfId="825" applyNumberFormat="1" applyFont="1" applyAlignment="1">
      <alignment horizontal="left"/>
      <protection/>
    </xf>
    <xf numFmtId="0" fontId="4" fillId="0" borderId="8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 vertical="center"/>
    </xf>
    <xf numFmtId="49" fontId="37" fillId="0" borderId="2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2" fontId="4" fillId="24" borderId="24" xfId="127" applyNumberFormat="1" applyFont="1" applyFill="1" applyBorder="1" applyAlignment="1">
      <alignment horizontal="center"/>
      <protection/>
    </xf>
    <xf numFmtId="2" fontId="37" fillId="24" borderId="24" xfId="127" applyNumberFormat="1" applyFont="1" applyFill="1" applyBorder="1" applyAlignment="1">
      <alignment horizontal="center"/>
      <protection/>
    </xf>
    <xf numFmtId="0" fontId="4" fillId="0" borderId="4" xfId="0" applyFont="1" applyBorder="1" applyAlignment="1">
      <alignment horizontal="center"/>
    </xf>
    <xf numFmtId="0" fontId="0" fillId="0" borderId="0" xfId="127" applyAlignment="1">
      <alignment horizontal="left"/>
      <protection/>
    </xf>
    <xf numFmtId="0" fontId="40" fillId="0" borderId="0" xfId="823" applyFont="1" applyAlignment="1">
      <alignment horizontal="center"/>
      <protection/>
    </xf>
    <xf numFmtId="169" fontId="6" fillId="0" borderId="8" xfId="127" applyNumberFormat="1" applyFont="1" applyBorder="1" applyAlignment="1">
      <alignment horizontal="left"/>
      <protection/>
    </xf>
    <xf numFmtId="49" fontId="5" fillId="0" borderId="0" xfId="825" applyNumberFormat="1" applyFont="1">
      <alignment/>
      <protection/>
    </xf>
    <xf numFmtId="49" fontId="4" fillId="0" borderId="0" xfId="824" applyNumberFormat="1" applyFont="1">
      <alignment/>
      <protection/>
    </xf>
    <xf numFmtId="0" fontId="44" fillId="0" borderId="0" xfId="127" applyFont="1" applyAlignment="1">
      <alignment horizontal="right"/>
      <protection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/>
    </xf>
    <xf numFmtId="0" fontId="37" fillId="0" borderId="4" xfId="127" applyFont="1" applyBorder="1" applyAlignment="1">
      <alignment horizontal="left"/>
      <protection/>
    </xf>
    <xf numFmtId="0" fontId="6" fillId="0" borderId="17" xfId="127" applyFont="1" applyBorder="1" applyAlignment="1">
      <alignment horizontal="left"/>
      <protection/>
    </xf>
    <xf numFmtId="49" fontId="4" fillId="0" borderId="17" xfId="127" applyNumberFormat="1" applyFont="1" applyFill="1" applyBorder="1" applyAlignment="1">
      <alignment horizontal="center"/>
      <protection/>
    </xf>
    <xf numFmtId="0" fontId="4" fillId="0" borderId="8" xfId="127" applyFont="1" applyBorder="1">
      <alignment/>
      <protection/>
    </xf>
    <xf numFmtId="0" fontId="4" fillId="0" borderId="16" xfId="0" applyFont="1" applyBorder="1" applyAlignment="1">
      <alignment horizontal="right"/>
    </xf>
    <xf numFmtId="0" fontId="37" fillId="0" borderId="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2" fontId="37" fillId="24" borderId="17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3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2" fontId="37" fillId="24" borderId="23" xfId="0" applyNumberFormat="1" applyFont="1" applyFill="1" applyBorder="1" applyAlignment="1">
      <alignment horizontal="center"/>
    </xf>
    <xf numFmtId="49" fontId="4" fillId="0" borderId="8" xfId="814" applyNumberFormat="1" applyFont="1" applyFill="1" applyBorder="1" applyAlignment="1">
      <alignment horizontal="center"/>
      <protection/>
    </xf>
    <xf numFmtId="49" fontId="4" fillId="0" borderId="4" xfId="814" applyNumberFormat="1" applyFont="1" applyBorder="1" applyAlignment="1">
      <alignment horizontal="right"/>
      <protection/>
    </xf>
    <xf numFmtId="0" fontId="4" fillId="0" borderId="16" xfId="127" applyFont="1" applyBorder="1" applyAlignment="1">
      <alignment horizontal="center"/>
      <protection/>
    </xf>
    <xf numFmtId="49" fontId="3" fillId="0" borderId="0" xfId="822" applyNumberFormat="1" applyFont="1" applyAlignment="1">
      <alignment horizontal="left"/>
      <protection/>
    </xf>
    <xf numFmtId="0" fontId="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8" xfId="0" applyFont="1" applyBorder="1" applyAlignment="1">
      <alignment horizontal="center"/>
    </xf>
    <xf numFmtId="0" fontId="47" fillId="0" borderId="4" xfId="0" applyFont="1" applyBorder="1" applyAlignment="1">
      <alignment horizontal="right"/>
    </xf>
    <xf numFmtId="0" fontId="48" fillId="0" borderId="17" xfId="0" applyFont="1" applyBorder="1" applyAlignment="1">
      <alignment horizontal="left"/>
    </xf>
    <xf numFmtId="170" fontId="49" fillId="0" borderId="8" xfId="0" applyNumberFormat="1" applyFont="1" applyBorder="1" applyAlignment="1">
      <alignment horizontal="left"/>
    </xf>
    <xf numFmtId="0" fontId="49" fillId="0" borderId="8" xfId="0" applyFont="1" applyBorder="1" applyAlignment="1">
      <alignment horizontal="center"/>
    </xf>
    <xf numFmtId="2" fontId="47" fillId="0" borderId="24" xfId="0" applyNumberFormat="1" applyFont="1" applyBorder="1" applyAlignment="1">
      <alignment horizontal="center" vertical="center"/>
    </xf>
    <xf numFmtId="49" fontId="47" fillId="0" borderId="24" xfId="0" applyNumberFormat="1" applyFont="1" applyFill="1" applyBorder="1" applyAlignment="1">
      <alignment horizontal="center" vertical="center"/>
    </xf>
    <xf numFmtId="0" fontId="49" fillId="0" borderId="8" xfId="0" applyFont="1" applyBorder="1" applyAlignment="1">
      <alignment horizontal="left"/>
    </xf>
    <xf numFmtId="0" fontId="6" fillId="0" borderId="8" xfId="127" applyFont="1" applyBorder="1" applyAlignment="1">
      <alignment horizontal="center"/>
      <protection/>
    </xf>
    <xf numFmtId="49" fontId="4" fillId="0" borderId="0" xfId="127" applyNumberFormat="1" applyFont="1" applyFill="1" applyAlignment="1">
      <alignment horizontal="center"/>
      <protection/>
    </xf>
    <xf numFmtId="49" fontId="4" fillId="0" borderId="0" xfId="823" applyNumberFormat="1" applyFont="1">
      <alignment/>
      <protection/>
    </xf>
    <xf numFmtId="49" fontId="5" fillId="0" borderId="0" xfId="824" applyNumberFormat="1" applyFont="1">
      <alignment/>
      <protection/>
    </xf>
    <xf numFmtId="49" fontId="44" fillId="0" borderId="8" xfId="127" applyNumberFormat="1" applyFont="1" applyFill="1" applyBorder="1" applyAlignment="1">
      <alignment horizontal="center"/>
      <protection/>
    </xf>
    <xf numFmtId="0" fontId="4" fillId="0" borderId="8" xfId="0" applyFont="1" applyBorder="1" applyAlignment="1">
      <alignment horizontal="center"/>
    </xf>
    <xf numFmtId="0" fontId="6" fillId="0" borderId="8" xfId="127" applyFont="1" applyBorder="1" applyAlignment="1">
      <alignment horizontal="left"/>
      <protection/>
    </xf>
    <xf numFmtId="49" fontId="4" fillId="0" borderId="8" xfId="0" applyNumberFormat="1" applyFont="1" applyFill="1" applyBorder="1" applyAlignment="1">
      <alignment horizontal="center"/>
    </xf>
    <xf numFmtId="49" fontId="5" fillId="0" borderId="0" xfId="816" applyNumberFormat="1" applyFont="1">
      <alignment/>
      <protection/>
    </xf>
    <xf numFmtId="170" fontId="40" fillId="0" borderId="0" xfId="822" applyNumberFormat="1" applyFont="1" applyAlignment="1">
      <alignment horizontal="center"/>
      <protection/>
    </xf>
    <xf numFmtId="49" fontId="4" fillId="0" borderId="0" xfId="815" applyNumberFormat="1" applyFont="1">
      <alignment/>
      <protection/>
    </xf>
    <xf numFmtId="169" fontId="6" fillId="0" borderId="8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49" fontId="40" fillId="0" borderId="0" xfId="822" applyNumberFormat="1" applyFont="1" applyAlignment="1">
      <alignment horizontal="right"/>
      <protection/>
    </xf>
    <xf numFmtId="0" fontId="4" fillId="24" borderId="8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7" fillId="0" borderId="4" xfId="827" applyFont="1" applyBorder="1" applyAlignment="1">
      <alignment horizontal="left"/>
      <protection/>
    </xf>
    <xf numFmtId="49" fontId="4" fillId="0" borderId="0" xfId="812" applyNumberFormat="1" applyFont="1">
      <alignment/>
      <protection/>
    </xf>
    <xf numFmtId="170" fontId="4" fillId="0" borderId="0" xfId="812" applyNumberFormat="1" applyFont="1" applyAlignment="1">
      <alignment horizontal="center"/>
      <protection/>
    </xf>
    <xf numFmtId="49" fontId="37" fillId="0" borderId="0" xfId="812" applyNumberFormat="1" applyFont="1" applyAlignment="1">
      <alignment horizontal="center"/>
      <protection/>
    </xf>
    <xf numFmtId="49" fontId="5" fillId="0" borderId="0" xfId="822" applyNumberFormat="1" applyFont="1" applyAlignment="1">
      <alignment horizontal="left"/>
      <protection/>
    </xf>
    <xf numFmtId="49" fontId="37" fillId="0" borderId="8" xfId="0" applyNumberFormat="1" applyFont="1" applyFill="1" applyBorder="1" applyAlignment="1">
      <alignment horizontal="center"/>
    </xf>
    <xf numFmtId="49" fontId="37" fillId="0" borderId="16" xfId="812" applyNumberFormat="1" applyFont="1" applyBorder="1" applyAlignment="1">
      <alignment horizontal="right"/>
      <protection/>
    </xf>
    <xf numFmtId="49" fontId="37" fillId="0" borderId="17" xfId="812" applyNumberFormat="1" applyFont="1" applyBorder="1" applyAlignment="1">
      <alignment horizontal="left"/>
      <protection/>
    </xf>
    <xf numFmtId="170" fontId="37" fillId="0" borderId="8" xfId="812" applyNumberFormat="1" applyFont="1" applyBorder="1" applyAlignment="1">
      <alignment horizontal="center"/>
      <protection/>
    </xf>
    <xf numFmtId="49" fontId="37" fillId="0" borderId="8" xfId="812" applyNumberFormat="1" applyFont="1" applyBorder="1" applyAlignment="1">
      <alignment horizontal="center"/>
      <protection/>
    </xf>
    <xf numFmtId="49" fontId="44" fillId="0" borderId="8" xfId="812" applyNumberFormat="1" applyFont="1" applyBorder="1" applyAlignment="1">
      <alignment horizontal="center"/>
      <protection/>
    </xf>
    <xf numFmtId="49" fontId="44" fillId="0" borderId="8" xfId="812" applyNumberFormat="1" applyFont="1" applyBorder="1" applyAlignment="1">
      <alignment horizontal="center"/>
      <protection/>
    </xf>
    <xf numFmtId="0" fontId="4" fillId="0" borderId="8" xfId="814" applyNumberFormat="1" applyFont="1" applyBorder="1" applyAlignment="1">
      <alignment horizontal="center"/>
      <protection/>
    </xf>
    <xf numFmtId="49" fontId="4" fillId="0" borderId="16" xfId="814" applyNumberFormat="1" applyFont="1" applyBorder="1" applyAlignment="1">
      <alignment horizontal="center"/>
      <protection/>
    </xf>
    <xf numFmtId="49" fontId="4" fillId="0" borderId="16" xfId="814" applyNumberFormat="1" applyFont="1" applyBorder="1" applyAlignment="1">
      <alignment horizontal="right"/>
      <protection/>
    </xf>
    <xf numFmtId="170" fontId="6" fillId="0" borderId="8" xfId="814" applyNumberFormat="1" applyFont="1" applyBorder="1" applyAlignment="1">
      <alignment horizontal="center"/>
      <protection/>
    </xf>
    <xf numFmtId="49" fontId="4" fillId="0" borderId="16" xfId="813" applyNumberFormat="1" applyFont="1" applyBorder="1" applyAlignment="1">
      <alignment horizontal="center"/>
      <protection/>
    </xf>
    <xf numFmtId="49" fontId="4" fillId="0" borderId="16" xfId="813" applyNumberFormat="1" applyFont="1" applyBorder="1" applyAlignment="1">
      <alignment horizontal="right"/>
      <protection/>
    </xf>
    <xf numFmtId="49" fontId="37" fillId="0" borderId="17" xfId="813" applyNumberFormat="1" applyFont="1" applyBorder="1" applyAlignment="1">
      <alignment horizontal="left"/>
      <protection/>
    </xf>
    <xf numFmtId="170" fontId="6" fillId="0" borderId="8" xfId="813" applyNumberFormat="1" applyFont="1" applyBorder="1" applyAlignment="1">
      <alignment horizontal="center"/>
      <protection/>
    </xf>
    <xf numFmtId="49" fontId="6" fillId="0" borderId="8" xfId="813" applyNumberFormat="1" applyFont="1" applyBorder="1" applyAlignment="1">
      <alignment horizontal="left"/>
      <protection/>
    </xf>
    <xf numFmtId="0" fontId="4" fillId="0" borderId="0" xfId="814" applyNumberFormat="1" applyFont="1" applyBorder="1" applyAlignment="1">
      <alignment horizontal="center"/>
      <protection/>
    </xf>
    <xf numFmtId="49" fontId="4" fillId="0" borderId="0" xfId="811" applyNumberFormat="1" applyFont="1">
      <alignment/>
      <protection/>
    </xf>
    <xf numFmtId="49" fontId="4" fillId="0" borderId="0" xfId="811" applyNumberFormat="1" applyFont="1" applyAlignment="1">
      <alignment horizontal="center"/>
      <protection/>
    </xf>
    <xf numFmtId="49" fontId="37" fillId="0" borderId="0" xfId="811" applyNumberFormat="1" applyFont="1" applyAlignment="1">
      <alignment horizontal="center"/>
      <protection/>
    </xf>
    <xf numFmtId="49" fontId="5" fillId="0" borderId="0" xfId="811" applyNumberFormat="1" applyFont="1">
      <alignment/>
      <protection/>
    </xf>
    <xf numFmtId="49" fontId="40" fillId="0" borderId="0" xfId="811" applyNumberFormat="1" applyFont="1">
      <alignment/>
      <protection/>
    </xf>
    <xf numFmtId="49" fontId="5" fillId="0" borderId="0" xfId="822" applyNumberFormat="1" applyFont="1" applyAlignment="1">
      <alignment horizontal="center"/>
      <protection/>
    </xf>
    <xf numFmtId="49" fontId="37" fillId="0" borderId="16" xfId="811" applyNumberFormat="1" applyFont="1" applyBorder="1" applyAlignment="1">
      <alignment horizontal="center"/>
      <protection/>
    </xf>
    <xf numFmtId="49" fontId="37" fillId="0" borderId="16" xfId="811" applyNumberFormat="1" applyFont="1" applyBorder="1" applyAlignment="1">
      <alignment horizontal="right"/>
      <protection/>
    </xf>
    <xf numFmtId="49" fontId="37" fillId="0" borderId="17" xfId="811" applyNumberFormat="1" applyFont="1" applyBorder="1" applyAlignment="1">
      <alignment horizontal="left"/>
      <protection/>
    </xf>
    <xf numFmtId="49" fontId="37" fillId="0" borderId="8" xfId="811" applyNumberFormat="1" applyFont="1" applyBorder="1" applyAlignment="1">
      <alignment horizontal="center"/>
      <protection/>
    </xf>
    <xf numFmtId="49" fontId="44" fillId="0" borderId="8" xfId="811" applyNumberFormat="1" applyFont="1" applyBorder="1" applyAlignment="1">
      <alignment horizontal="center"/>
      <protection/>
    </xf>
    <xf numFmtId="49" fontId="44" fillId="0" borderId="8" xfId="811" applyNumberFormat="1" applyFont="1" applyBorder="1" applyAlignment="1">
      <alignment horizontal="center"/>
      <protection/>
    </xf>
    <xf numFmtId="0" fontId="4" fillId="0" borderId="8" xfId="813" applyNumberFormat="1" applyFont="1" applyBorder="1" applyAlignment="1">
      <alignment horizontal="center"/>
      <protection/>
    </xf>
    <xf numFmtId="49" fontId="4" fillId="0" borderId="0" xfId="813" applyNumberFormat="1" applyFont="1">
      <alignment/>
      <protection/>
    </xf>
    <xf numFmtId="49" fontId="5" fillId="0" borderId="0" xfId="814" applyNumberFormat="1" applyFont="1">
      <alignment/>
      <protection/>
    </xf>
    <xf numFmtId="49" fontId="40" fillId="0" borderId="0" xfId="814" applyNumberFormat="1" applyFont="1">
      <alignment/>
      <protection/>
    </xf>
    <xf numFmtId="49" fontId="40" fillId="0" borderId="0" xfId="814" applyNumberFormat="1" applyFont="1" applyAlignment="1">
      <alignment horizontal="center"/>
      <protection/>
    </xf>
    <xf numFmtId="0" fontId="40" fillId="0" borderId="0" xfId="825" applyFont="1">
      <alignment/>
      <protection/>
    </xf>
    <xf numFmtId="49" fontId="5" fillId="0" borderId="0" xfId="824" applyNumberFormat="1" applyFont="1">
      <alignment/>
      <protection/>
    </xf>
    <xf numFmtId="49" fontId="37" fillId="0" borderId="16" xfId="814" applyNumberFormat="1" applyFont="1" applyBorder="1" applyAlignment="1">
      <alignment horizontal="center"/>
      <protection/>
    </xf>
    <xf numFmtId="49" fontId="37" fillId="0" borderId="16" xfId="814" applyNumberFormat="1" applyFont="1" applyBorder="1" applyAlignment="1">
      <alignment horizontal="right"/>
      <protection/>
    </xf>
    <xf numFmtId="49" fontId="37" fillId="0" borderId="8" xfId="814" applyNumberFormat="1" applyFont="1" applyBorder="1" applyAlignment="1">
      <alignment horizontal="center"/>
      <protection/>
    </xf>
    <xf numFmtId="49" fontId="44" fillId="0" borderId="8" xfId="814" applyNumberFormat="1" applyFont="1" applyBorder="1" applyAlignment="1">
      <alignment horizontal="center"/>
      <protection/>
    </xf>
    <xf numFmtId="49" fontId="44" fillId="0" borderId="8" xfId="814" applyNumberFormat="1" applyFont="1" applyBorder="1" applyAlignment="1">
      <alignment horizontal="center"/>
      <protection/>
    </xf>
    <xf numFmtId="49" fontId="4" fillId="0" borderId="0" xfId="813" applyNumberFormat="1" applyFont="1" applyAlignment="1">
      <alignment horizontal="center"/>
      <protection/>
    </xf>
    <xf numFmtId="49" fontId="5" fillId="0" borderId="0" xfId="813" applyNumberFormat="1" applyFont="1">
      <alignment/>
      <protection/>
    </xf>
    <xf numFmtId="49" fontId="40" fillId="0" borderId="0" xfId="813" applyNumberFormat="1" applyFont="1">
      <alignment/>
      <protection/>
    </xf>
    <xf numFmtId="49" fontId="5" fillId="0" borderId="0" xfId="824" applyNumberFormat="1" applyFont="1" applyAlignment="1">
      <alignment horizontal="center"/>
      <protection/>
    </xf>
    <xf numFmtId="49" fontId="37" fillId="0" borderId="16" xfId="813" applyNumberFormat="1" applyFont="1" applyBorder="1" applyAlignment="1">
      <alignment horizontal="center"/>
      <protection/>
    </xf>
    <xf numFmtId="49" fontId="37" fillId="0" borderId="16" xfId="813" applyNumberFormat="1" applyFont="1" applyBorder="1" applyAlignment="1">
      <alignment horizontal="right"/>
      <protection/>
    </xf>
    <xf numFmtId="49" fontId="37" fillId="0" borderId="8" xfId="813" applyNumberFormat="1" applyFont="1" applyBorder="1" applyAlignment="1">
      <alignment horizontal="center"/>
      <protection/>
    </xf>
    <xf numFmtId="49" fontId="44" fillId="0" borderId="8" xfId="813" applyNumberFormat="1" applyFont="1" applyBorder="1" applyAlignment="1">
      <alignment horizontal="center"/>
      <protection/>
    </xf>
    <xf numFmtId="49" fontId="4" fillId="0" borderId="16" xfId="814" applyNumberFormat="1" applyFont="1" applyFill="1" applyBorder="1" applyAlignment="1">
      <alignment horizontal="center"/>
      <protection/>
    </xf>
    <xf numFmtId="0" fontId="4" fillId="0" borderId="8" xfId="814" applyNumberFormat="1" applyFont="1" applyFill="1" applyBorder="1" applyAlignment="1">
      <alignment horizontal="center"/>
      <protection/>
    </xf>
    <xf numFmtId="0" fontId="6" fillId="0" borderId="0" xfId="127" applyFont="1" applyAlignment="1">
      <alignment horizontal="left"/>
      <protection/>
    </xf>
    <xf numFmtId="49" fontId="4" fillId="0" borderId="0" xfId="823" applyNumberFormat="1" applyFont="1" applyAlignment="1">
      <alignment horizontal="left"/>
      <protection/>
    </xf>
    <xf numFmtId="49" fontId="40" fillId="0" borderId="0" xfId="825" applyNumberFormat="1" applyFont="1" applyAlignment="1">
      <alignment horizontal="left"/>
      <protection/>
    </xf>
    <xf numFmtId="0" fontId="43" fillId="0" borderId="17" xfId="0" applyFont="1" applyBorder="1" applyAlignment="1">
      <alignment horizontal="left"/>
    </xf>
    <xf numFmtId="0" fontId="43" fillId="0" borderId="8" xfId="0" applyFont="1" applyBorder="1" applyAlignment="1">
      <alignment horizontal="left"/>
    </xf>
    <xf numFmtId="49" fontId="3" fillId="0" borderId="0" xfId="817" applyNumberFormat="1" applyFont="1" applyAlignment="1">
      <alignment horizontal="left"/>
      <protection/>
    </xf>
    <xf numFmtId="0" fontId="37" fillId="0" borderId="0" xfId="127" applyFont="1">
      <alignment/>
      <protection/>
    </xf>
    <xf numFmtId="0" fontId="50" fillId="0" borderId="0" xfId="127" applyFont="1" applyAlignment="1">
      <alignment horizontal="right"/>
      <protection/>
    </xf>
    <xf numFmtId="49" fontId="0" fillId="0" borderId="0" xfId="127" applyNumberFormat="1" applyFont="1" applyAlignment="1">
      <alignment horizontal="center"/>
      <protection/>
    </xf>
    <xf numFmtId="47" fontId="0" fillId="0" borderId="0" xfId="127" applyNumberFormat="1" applyFont="1" applyAlignment="1">
      <alignment horizontal="right"/>
      <protection/>
    </xf>
    <xf numFmtId="0" fontId="0" fillId="0" borderId="0" xfId="127" applyFont="1" applyAlignment="1">
      <alignment horizontal="right"/>
      <protection/>
    </xf>
    <xf numFmtId="0" fontId="51" fillId="0" borderId="0" xfId="817" applyFont="1">
      <alignment/>
      <protection/>
    </xf>
    <xf numFmtId="0" fontId="5" fillId="0" borderId="0" xfId="817" applyFont="1">
      <alignment/>
      <protection/>
    </xf>
    <xf numFmtId="0" fontId="37" fillId="0" borderId="0" xfId="817" applyFont="1">
      <alignment/>
      <protection/>
    </xf>
    <xf numFmtId="170" fontId="4" fillId="0" borderId="0" xfId="817" applyNumberFormat="1" applyFont="1" applyAlignment="1">
      <alignment horizontal="center"/>
      <protection/>
    </xf>
    <xf numFmtId="49" fontId="51" fillId="0" borderId="0" xfId="817" applyNumberFormat="1" applyFont="1">
      <alignment/>
      <protection/>
    </xf>
    <xf numFmtId="49" fontId="52" fillId="0" borderId="0" xfId="817" applyNumberFormat="1" applyFont="1">
      <alignment/>
      <protection/>
    </xf>
    <xf numFmtId="0" fontId="0" fillId="0" borderId="0" xfId="817">
      <alignment/>
      <protection/>
    </xf>
    <xf numFmtId="49" fontId="4" fillId="0" borderId="0" xfId="127" applyNumberFormat="1" applyFont="1" applyAlignment="1">
      <alignment horizontal="center"/>
      <protection/>
    </xf>
    <xf numFmtId="49" fontId="4" fillId="0" borderId="16" xfId="833" applyNumberFormat="1" applyFont="1" applyBorder="1" applyAlignment="1">
      <alignment horizontal="right"/>
      <protection/>
    </xf>
    <xf numFmtId="49" fontId="37" fillId="0" borderId="17" xfId="833" applyNumberFormat="1" applyFont="1" applyBorder="1" applyAlignment="1">
      <alignment horizontal="left"/>
      <protection/>
    </xf>
    <xf numFmtId="170" fontId="6" fillId="0" borderId="8" xfId="833" applyNumberFormat="1" applyFont="1" applyBorder="1" applyAlignment="1">
      <alignment horizontal="center"/>
      <protection/>
    </xf>
    <xf numFmtId="0" fontId="4" fillId="25" borderId="8" xfId="0" applyFont="1" applyFill="1" applyBorder="1" applyAlignment="1">
      <alignment horizontal="right"/>
    </xf>
    <xf numFmtId="0" fontId="37" fillId="25" borderId="8" xfId="0" applyFont="1" applyFill="1" applyBorder="1" applyAlignment="1">
      <alignment/>
    </xf>
    <xf numFmtId="170" fontId="6" fillId="25" borderId="17" xfId="0" applyNumberFormat="1" applyFont="1" applyFill="1" applyBorder="1" applyAlignment="1">
      <alignment horizontal="center"/>
    </xf>
    <xf numFmtId="0" fontId="6" fillId="25" borderId="8" xfId="0" applyFont="1" applyFill="1" applyBorder="1" applyAlignment="1">
      <alignment horizontal="center"/>
    </xf>
    <xf numFmtId="0" fontId="6" fillId="25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0" fontId="37" fillId="0" borderId="8" xfId="0" applyFont="1" applyFill="1" applyBorder="1" applyAlignment="1">
      <alignment/>
    </xf>
    <xf numFmtId="170" fontId="6" fillId="0" borderId="1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49" fontId="4" fillId="0" borderId="0" xfId="127" applyNumberFormat="1" applyFont="1" applyAlignment="1">
      <alignment horizontal="left"/>
      <protection/>
    </xf>
    <xf numFmtId="0" fontId="4" fillId="0" borderId="0" xfId="127" applyNumberFormat="1" applyFont="1" applyAlignment="1">
      <alignment horizontal="left"/>
      <protection/>
    </xf>
    <xf numFmtId="171" fontId="4" fillId="0" borderId="0" xfId="127" applyNumberFormat="1" applyFont="1" applyAlignment="1">
      <alignment horizontal="center"/>
      <protection/>
    </xf>
    <xf numFmtId="0" fontId="4" fillId="0" borderId="0" xfId="127" applyFont="1" applyFill="1" applyAlignment="1">
      <alignment horizontal="center"/>
      <protection/>
    </xf>
    <xf numFmtId="0" fontId="44" fillId="0" borderId="0" xfId="127" applyFont="1" applyAlignment="1">
      <alignment horizontal="center"/>
      <protection/>
    </xf>
    <xf numFmtId="0" fontId="53" fillId="0" borderId="0" xfId="127" applyFont="1">
      <alignment/>
      <protection/>
    </xf>
    <xf numFmtId="0" fontId="4" fillId="0" borderId="25" xfId="127" applyFont="1" applyBorder="1" applyAlignment="1">
      <alignment horizontal="center"/>
      <protection/>
    </xf>
    <xf numFmtId="0" fontId="6" fillId="0" borderId="0" xfId="127" applyFont="1">
      <alignment/>
      <protection/>
    </xf>
    <xf numFmtId="49" fontId="6" fillId="0" borderId="0" xfId="127" applyNumberFormat="1" applyFont="1">
      <alignment/>
      <protection/>
    </xf>
    <xf numFmtId="0" fontId="4" fillId="0" borderId="26" xfId="127" applyFont="1" applyBorder="1" applyAlignment="1">
      <alignment horizontal="center"/>
      <protection/>
    </xf>
    <xf numFmtId="0" fontId="4" fillId="0" borderId="27" xfId="127" applyFont="1" applyBorder="1" applyAlignment="1">
      <alignment horizontal="center"/>
      <protection/>
    </xf>
    <xf numFmtId="0" fontId="37" fillId="0" borderId="0" xfId="127" applyFont="1" applyBorder="1" applyAlignment="1">
      <alignment horizontal="center" vertical="center"/>
      <protection/>
    </xf>
    <xf numFmtId="0" fontId="4" fillId="0" borderId="0" xfId="127" applyFont="1" applyBorder="1" applyAlignment="1">
      <alignment horizontal="center"/>
      <protection/>
    </xf>
    <xf numFmtId="0" fontId="4" fillId="0" borderId="0" xfId="127" applyFont="1" applyBorder="1" applyAlignment="1">
      <alignment horizontal="right"/>
      <protection/>
    </xf>
    <xf numFmtId="0" fontId="37" fillId="0" borderId="0" xfId="127" applyFont="1" applyBorder="1" applyAlignment="1">
      <alignment horizontal="left"/>
      <protection/>
    </xf>
    <xf numFmtId="170" fontId="6" fillId="0" borderId="0" xfId="127" applyNumberFormat="1" applyFont="1" applyBorder="1" applyAlignment="1">
      <alignment horizontal="left"/>
      <protection/>
    </xf>
    <xf numFmtId="0" fontId="6" fillId="0" borderId="0" xfId="817" applyFont="1" applyBorder="1" applyAlignment="1">
      <alignment horizontal="center" vertical="center"/>
      <protection/>
    </xf>
    <xf numFmtId="171" fontId="5" fillId="0" borderId="0" xfId="127" applyNumberFormat="1" applyFont="1" applyBorder="1" applyAlignment="1">
      <alignment horizontal="center" vertical="center"/>
      <protection/>
    </xf>
    <xf numFmtId="0" fontId="54" fillId="0" borderId="0" xfId="0" applyFont="1" applyBorder="1" applyAlignment="1">
      <alignment horizontal="center" vertical="center"/>
    </xf>
    <xf numFmtId="0" fontId="6" fillId="0" borderId="0" xfId="817" applyFont="1" applyBorder="1" applyAlignment="1">
      <alignment horizontal="left"/>
      <protection/>
    </xf>
    <xf numFmtId="2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2" fontId="37" fillId="0" borderId="17" xfId="0" applyNumberFormat="1" applyFont="1" applyBorder="1" applyAlignment="1">
      <alignment horizontal="center"/>
    </xf>
    <xf numFmtId="0" fontId="4" fillId="0" borderId="0" xfId="127" applyFont="1" applyAlignment="1">
      <alignment horizontal="right"/>
      <protection/>
    </xf>
    <xf numFmtId="171" fontId="4" fillId="0" borderId="8" xfId="127" applyNumberFormat="1" applyFont="1" applyFill="1" applyBorder="1" applyAlignment="1">
      <alignment horizontal="center"/>
      <protection/>
    </xf>
    <xf numFmtId="49" fontId="4" fillId="0" borderId="0" xfId="0" applyNumberFormat="1" applyFont="1" applyFill="1" applyAlignment="1">
      <alignment horizontal="center"/>
    </xf>
    <xf numFmtId="171" fontId="4" fillId="0" borderId="8" xfId="0" applyNumberFormat="1" applyFont="1" applyFill="1" applyBorder="1" applyAlignment="1">
      <alignment horizontal="center"/>
    </xf>
    <xf numFmtId="49" fontId="0" fillId="0" borderId="0" xfId="127" applyNumberFormat="1" applyAlignment="1">
      <alignment horizontal="center"/>
      <protection/>
    </xf>
    <xf numFmtId="49" fontId="0" fillId="0" borderId="0" xfId="0" applyNumberFormat="1" applyFont="1" applyAlignment="1">
      <alignment horizontal="center"/>
    </xf>
    <xf numFmtId="0" fontId="5" fillId="0" borderId="14" xfId="127" applyFont="1" applyBorder="1">
      <alignment/>
      <protection/>
    </xf>
    <xf numFmtId="0" fontId="4" fillId="0" borderId="14" xfId="127" applyFont="1" applyBorder="1">
      <alignment/>
      <protection/>
    </xf>
    <xf numFmtId="0" fontId="44" fillId="0" borderId="14" xfId="127" applyFont="1" applyBorder="1">
      <alignment/>
      <protection/>
    </xf>
    <xf numFmtId="2" fontId="4" fillId="0" borderId="14" xfId="127" applyNumberFormat="1" applyFont="1" applyBorder="1">
      <alignment/>
      <protection/>
    </xf>
    <xf numFmtId="49" fontId="4" fillId="0" borderId="14" xfId="127" applyNumberFormat="1" applyFont="1" applyFill="1" applyBorder="1">
      <alignment/>
      <protection/>
    </xf>
    <xf numFmtId="0" fontId="45" fillId="0" borderId="28" xfId="0" applyFont="1" applyBorder="1" applyAlignment="1">
      <alignment horizontal="center"/>
    </xf>
    <xf numFmtId="0" fontId="44" fillId="0" borderId="29" xfId="127" applyFont="1" applyBorder="1" applyAlignment="1">
      <alignment horizontal="right"/>
      <protection/>
    </xf>
    <xf numFmtId="0" fontId="44" fillId="0" borderId="30" xfId="127" applyFont="1" applyBorder="1" applyAlignment="1">
      <alignment horizontal="left"/>
      <protection/>
    </xf>
    <xf numFmtId="49" fontId="6" fillId="0" borderId="13" xfId="127" applyNumberFormat="1" applyFont="1" applyBorder="1" applyAlignment="1">
      <alignment horizontal="left"/>
      <protection/>
    </xf>
    <xf numFmtId="0" fontId="6" fillId="0" borderId="13" xfId="127" applyNumberFormat="1" applyFont="1" applyBorder="1" applyAlignment="1">
      <alignment horizontal="left"/>
      <protection/>
    </xf>
    <xf numFmtId="171" fontId="44" fillId="0" borderId="13" xfId="127" applyNumberFormat="1" applyFont="1" applyBorder="1" applyAlignment="1">
      <alignment horizontal="center"/>
      <protection/>
    </xf>
    <xf numFmtId="0" fontId="44" fillId="0" borderId="13" xfId="127" applyFont="1" applyFill="1" applyBorder="1" applyAlignment="1">
      <alignment horizontal="center"/>
      <protection/>
    </xf>
    <xf numFmtId="49" fontId="4" fillId="0" borderId="31" xfId="833" applyNumberFormat="1" applyFont="1" applyBorder="1" applyAlignment="1">
      <alignment horizontal="right"/>
      <protection/>
    </xf>
    <xf numFmtId="49" fontId="37" fillId="0" borderId="18" xfId="833" applyNumberFormat="1" applyFont="1" applyBorder="1" applyAlignment="1">
      <alignment horizontal="left"/>
      <protection/>
    </xf>
    <xf numFmtId="170" fontId="6" fillId="0" borderId="15" xfId="833" applyNumberFormat="1" applyFont="1" applyBorder="1" applyAlignment="1">
      <alignment horizontal="center"/>
      <protection/>
    </xf>
    <xf numFmtId="0" fontId="6" fillId="0" borderId="8" xfId="817" applyFont="1" applyBorder="1" applyAlignment="1">
      <alignment horizontal="left"/>
      <protection/>
    </xf>
    <xf numFmtId="0" fontId="4" fillId="0" borderId="29" xfId="127" applyFont="1" applyBorder="1">
      <alignment/>
      <protection/>
    </xf>
    <xf numFmtId="0" fontId="6" fillId="0" borderId="15" xfId="817" applyFont="1" applyBorder="1" applyAlignment="1">
      <alignment horizontal="left"/>
      <protection/>
    </xf>
    <xf numFmtId="0" fontId="4" fillId="0" borderId="31" xfId="127" applyFont="1" applyBorder="1" applyAlignment="1">
      <alignment horizontal="right"/>
      <protection/>
    </xf>
    <xf numFmtId="0" fontId="37" fillId="0" borderId="18" xfId="127" applyFont="1" applyBorder="1" applyAlignment="1">
      <alignment horizontal="left"/>
      <protection/>
    </xf>
    <xf numFmtId="170" fontId="6" fillId="0" borderId="15" xfId="127" applyNumberFormat="1" applyFont="1" applyBorder="1" applyAlignment="1">
      <alignment horizontal="left"/>
      <protection/>
    </xf>
    <xf numFmtId="0" fontId="4" fillId="0" borderId="29" xfId="127" applyFont="1" applyBorder="1" applyAlignment="1">
      <alignment horizontal="center"/>
      <protection/>
    </xf>
    <xf numFmtId="0" fontId="44" fillId="0" borderId="32" xfId="127" applyFont="1" applyBorder="1" applyAlignment="1">
      <alignment horizontal="center"/>
      <protection/>
    </xf>
    <xf numFmtId="0" fontId="44" fillId="0" borderId="16" xfId="127" applyFont="1" applyBorder="1" applyAlignment="1">
      <alignment horizontal="right"/>
      <protection/>
    </xf>
    <xf numFmtId="0" fontId="44" fillId="0" borderId="17" xfId="127" applyFont="1" applyBorder="1" applyAlignment="1">
      <alignment horizontal="left"/>
      <protection/>
    </xf>
    <xf numFmtId="49" fontId="6" fillId="0" borderId="8" xfId="127" applyNumberFormat="1" applyFont="1" applyBorder="1" applyAlignment="1">
      <alignment horizontal="left"/>
      <protection/>
    </xf>
    <xf numFmtId="0" fontId="6" fillId="0" borderId="8" xfId="127" applyNumberFormat="1" applyFont="1" applyBorder="1" applyAlignment="1">
      <alignment horizontal="left"/>
      <protection/>
    </xf>
    <xf numFmtId="171" fontId="44" fillId="0" borderId="8" xfId="127" applyNumberFormat="1" applyFont="1" applyBorder="1" applyAlignment="1">
      <alignment horizontal="center"/>
      <protection/>
    </xf>
    <xf numFmtId="0" fontId="44" fillId="0" borderId="8" xfId="127" applyFont="1" applyFill="1" applyBorder="1" applyAlignment="1">
      <alignment horizontal="center"/>
      <protection/>
    </xf>
    <xf numFmtId="0" fontId="44" fillId="0" borderId="8" xfId="127" applyFont="1" applyBorder="1" applyAlignment="1">
      <alignment horizontal="center"/>
      <protection/>
    </xf>
    <xf numFmtId="0" fontId="4" fillId="0" borderId="16" xfId="127" applyFont="1" applyBorder="1" applyAlignment="1">
      <alignment horizontal="center"/>
      <protection/>
    </xf>
    <xf numFmtId="0" fontId="6" fillId="0" borderId="18" xfId="817" applyFont="1" applyBorder="1" applyAlignment="1">
      <alignment horizontal="left"/>
      <protection/>
    </xf>
    <xf numFmtId="0" fontId="6" fillId="0" borderId="17" xfId="817" applyFont="1" applyBorder="1" applyAlignment="1">
      <alignment horizontal="left"/>
      <protection/>
    </xf>
    <xf numFmtId="49" fontId="4" fillId="0" borderId="14" xfId="823" applyNumberFormat="1" applyFont="1" applyBorder="1">
      <alignment/>
      <protection/>
    </xf>
    <xf numFmtId="0" fontId="4" fillId="0" borderId="31" xfId="827" applyFont="1" applyBorder="1" applyAlignment="1">
      <alignment horizontal="right"/>
      <protection/>
    </xf>
    <xf numFmtId="0" fontId="37" fillId="0" borderId="18" xfId="827" applyFont="1" applyBorder="1" applyAlignment="1">
      <alignment horizontal="left"/>
      <protection/>
    </xf>
    <xf numFmtId="170" fontId="6" fillId="0" borderId="15" xfId="827" applyNumberFormat="1" applyFont="1" applyBorder="1" applyAlignment="1">
      <alignment horizontal="center"/>
      <protection/>
    </xf>
    <xf numFmtId="0" fontId="43" fillId="0" borderId="31" xfId="827" applyFont="1" applyBorder="1" applyAlignment="1">
      <alignment horizontal="left"/>
      <protection/>
    </xf>
    <xf numFmtId="2" fontId="37" fillId="0" borderId="18" xfId="127" applyNumberFormat="1" applyFont="1" applyFill="1" applyBorder="1" applyAlignment="1">
      <alignment horizontal="center" vertical="center"/>
      <protection/>
    </xf>
    <xf numFmtId="0" fontId="38" fillId="0" borderId="15" xfId="127" applyNumberFormat="1" applyFont="1" applyFill="1" applyBorder="1" applyAlignment="1">
      <alignment horizontal="center" vertical="center"/>
      <protection/>
    </xf>
    <xf numFmtId="0" fontId="6" fillId="0" borderId="15" xfId="827" applyFont="1" applyBorder="1" applyAlignment="1">
      <alignment horizontal="left"/>
      <protection/>
    </xf>
    <xf numFmtId="49" fontId="4" fillId="0" borderId="18" xfId="827" applyNumberFormat="1" applyFont="1" applyBorder="1" applyAlignment="1">
      <alignment horizontal="center"/>
      <protection/>
    </xf>
    <xf numFmtId="49" fontId="4" fillId="0" borderId="17" xfId="827" applyNumberFormat="1" applyFont="1" applyBorder="1" applyAlignment="1">
      <alignment horizontal="center"/>
      <protection/>
    </xf>
    <xf numFmtId="49" fontId="4" fillId="0" borderId="31" xfId="827" applyNumberFormat="1" applyFont="1" applyBorder="1" applyAlignment="1">
      <alignment horizontal="center"/>
      <protection/>
    </xf>
    <xf numFmtId="49" fontId="4" fillId="0" borderId="16" xfId="827" applyNumberFormat="1" applyFont="1" applyBorder="1" applyAlignment="1">
      <alignment horizontal="center"/>
      <protection/>
    </xf>
    <xf numFmtId="0" fontId="38" fillId="0" borderId="18" xfId="127" applyNumberFormat="1" applyFont="1" applyFill="1" applyBorder="1" applyAlignment="1">
      <alignment horizontal="center" vertical="center"/>
      <protection/>
    </xf>
    <xf numFmtId="0" fontId="38" fillId="0" borderId="17" xfId="127" applyNumberFormat="1" applyFont="1" applyFill="1" applyBorder="1" applyAlignment="1">
      <alignment horizontal="center" vertical="center"/>
      <protection/>
    </xf>
    <xf numFmtId="0" fontId="43" fillId="0" borderId="20" xfId="827" applyFont="1" applyBorder="1" applyAlignment="1">
      <alignment horizontal="left"/>
      <protection/>
    </xf>
    <xf numFmtId="49" fontId="37" fillId="0" borderId="14" xfId="823" applyNumberFormat="1" applyFont="1" applyBorder="1">
      <alignment/>
      <protection/>
    </xf>
    <xf numFmtId="49" fontId="37" fillId="0" borderId="14" xfId="823" applyNumberFormat="1" applyFont="1" applyBorder="1" applyAlignment="1">
      <alignment horizontal="center"/>
      <protection/>
    </xf>
    <xf numFmtId="49" fontId="37" fillId="0" borderId="14" xfId="823" applyNumberFormat="1" applyFont="1" applyBorder="1" applyAlignment="1">
      <alignment horizontal="right"/>
      <protection/>
    </xf>
    <xf numFmtId="0" fontId="4" fillId="0" borderId="15" xfId="828" applyFont="1" applyBorder="1" applyAlignment="1">
      <alignment horizontal="center"/>
      <protection/>
    </xf>
    <xf numFmtId="0" fontId="4" fillId="0" borderId="31" xfId="828" applyFont="1" applyBorder="1" applyAlignment="1">
      <alignment horizontal="right"/>
      <protection/>
    </xf>
    <xf numFmtId="0" fontId="37" fillId="0" borderId="18" xfId="828" applyFont="1" applyBorder="1" applyAlignment="1">
      <alignment horizontal="left"/>
      <protection/>
    </xf>
    <xf numFmtId="170" fontId="6" fillId="0" borderId="15" xfId="828" applyNumberFormat="1" applyFont="1" applyBorder="1" applyAlignment="1">
      <alignment horizontal="center"/>
      <protection/>
    </xf>
    <xf numFmtId="0" fontId="43" fillId="0" borderId="15" xfId="828" applyFont="1" applyBorder="1" applyAlignment="1">
      <alignment horizontal="left"/>
      <protection/>
    </xf>
    <xf numFmtId="49" fontId="4" fillId="0" borderId="21" xfId="828" applyNumberFormat="1" applyFont="1" applyBorder="1" applyAlignment="1">
      <alignment horizontal="center"/>
      <protection/>
    </xf>
    <xf numFmtId="49" fontId="4" fillId="0" borderId="15" xfId="828" applyNumberFormat="1" applyFont="1" applyBorder="1" applyAlignment="1">
      <alignment horizontal="center"/>
      <protection/>
    </xf>
    <xf numFmtId="49" fontId="4" fillId="0" borderId="22" xfId="828" applyNumberFormat="1" applyFont="1" applyBorder="1" applyAlignment="1">
      <alignment horizontal="center"/>
      <protection/>
    </xf>
    <xf numFmtId="2" fontId="37" fillId="0" borderId="18" xfId="0" applyNumberFormat="1" applyFont="1" applyBorder="1" applyAlignment="1">
      <alignment horizontal="center" vertical="center"/>
    </xf>
    <xf numFmtId="0" fontId="38" fillId="0" borderId="15" xfId="0" applyNumberFormat="1" applyFont="1" applyFill="1" applyBorder="1" applyAlignment="1">
      <alignment horizontal="center" vertical="center"/>
    </xf>
    <xf numFmtId="0" fontId="6" fillId="0" borderId="15" xfId="828" applyFont="1" applyBorder="1" applyAlignment="1">
      <alignment horizontal="left"/>
      <protection/>
    </xf>
    <xf numFmtId="0" fontId="4" fillId="0" borderId="31" xfId="829" applyFont="1" applyBorder="1" applyAlignment="1">
      <alignment horizontal="right"/>
      <protection/>
    </xf>
    <xf numFmtId="0" fontId="37" fillId="0" borderId="18" xfId="829" applyFont="1" applyBorder="1" applyAlignment="1">
      <alignment horizontal="left"/>
      <protection/>
    </xf>
    <xf numFmtId="170" fontId="6" fillId="0" borderId="15" xfId="829" applyNumberFormat="1" applyFont="1" applyBorder="1" applyAlignment="1">
      <alignment horizontal="center"/>
      <protection/>
    </xf>
    <xf numFmtId="0" fontId="43" fillId="0" borderId="15" xfId="829" applyFont="1" applyBorder="1" applyAlignment="1">
      <alignment horizontal="left"/>
      <protection/>
    </xf>
    <xf numFmtId="0" fontId="6" fillId="0" borderId="8" xfId="829" applyFont="1" applyBorder="1" applyAlignment="1">
      <alignment horizontal="left"/>
      <protection/>
    </xf>
    <xf numFmtId="49" fontId="4" fillId="0" borderId="14" xfId="834" applyNumberFormat="1" applyFont="1" applyBorder="1">
      <alignment/>
      <protection/>
    </xf>
    <xf numFmtId="49" fontId="4" fillId="0" borderId="14" xfId="834" applyNumberFormat="1" applyFont="1" applyBorder="1" applyAlignment="1">
      <alignment horizontal="center"/>
      <protection/>
    </xf>
    <xf numFmtId="49" fontId="4" fillId="0" borderId="33" xfId="834" applyNumberFormat="1" applyFont="1" applyBorder="1">
      <alignment/>
      <protection/>
    </xf>
    <xf numFmtId="0" fontId="4" fillId="0" borderId="15" xfId="834" applyNumberFormat="1" applyFont="1" applyBorder="1" applyAlignment="1">
      <alignment horizontal="center"/>
      <protection/>
    </xf>
    <xf numFmtId="49" fontId="4" fillId="0" borderId="31" xfId="834" applyNumberFormat="1" applyFont="1" applyFill="1" applyBorder="1" applyAlignment="1">
      <alignment horizontal="right"/>
      <protection/>
    </xf>
    <xf numFmtId="49" fontId="37" fillId="0" borderId="14" xfId="834" applyNumberFormat="1" applyFont="1" applyFill="1" applyBorder="1" applyAlignment="1">
      <alignment horizontal="left"/>
      <protection/>
    </xf>
    <xf numFmtId="170" fontId="6" fillId="0" borderId="15" xfId="834" applyNumberFormat="1" applyFont="1" applyFill="1" applyBorder="1" applyAlignment="1">
      <alignment horizontal="center"/>
      <protection/>
    </xf>
    <xf numFmtId="49" fontId="37" fillId="0" borderId="19" xfId="834" applyNumberFormat="1" applyFont="1" applyBorder="1" applyAlignment="1">
      <alignment horizontal="center"/>
      <protection/>
    </xf>
    <xf numFmtId="49" fontId="37" fillId="0" borderId="16" xfId="834" applyNumberFormat="1" applyFont="1" applyBorder="1" applyAlignment="1">
      <alignment horizontal="right"/>
      <protection/>
    </xf>
    <xf numFmtId="49" fontId="37" fillId="0" borderId="17" xfId="834" applyNumberFormat="1" applyFont="1" applyBorder="1" applyAlignment="1">
      <alignment horizontal="left"/>
      <protection/>
    </xf>
    <xf numFmtId="49" fontId="37" fillId="0" borderId="8" xfId="834" applyNumberFormat="1" applyFont="1" applyBorder="1" applyAlignment="1">
      <alignment horizontal="center"/>
      <protection/>
    </xf>
    <xf numFmtId="49" fontId="37" fillId="0" borderId="20" xfId="834" applyNumberFormat="1" applyFont="1" applyBorder="1" applyAlignment="1">
      <alignment horizontal="center"/>
      <protection/>
    </xf>
    <xf numFmtId="49" fontId="37" fillId="0" borderId="4" xfId="834" applyNumberFormat="1" applyFont="1" applyBorder="1" applyAlignment="1">
      <alignment horizontal="center"/>
      <protection/>
    </xf>
    <xf numFmtId="49" fontId="37" fillId="0" borderId="34" xfId="834" applyNumberFormat="1" applyFont="1" applyBorder="1" applyAlignment="1">
      <alignment horizontal="center"/>
      <protection/>
    </xf>
    <xf numFmtId="49" fontId="37" fillId="0" borderId="28" xfId="834" applyNumberFormat="1" applyFont="1" applyBorder="1" applyAlignment="1">
      <alignment horizontal="center"/>
      <protection/>
    </xf>
    <xf numFmtId="2" fontId="4" fillId="0" borderId="17" xfId="834" applyNumberFormat="1" applyFont="1" applyFill="1" applyBorder="1" applyAlignment="1">
      <alignment horizontal="center"/>
      <protection/>
    </xf>
    <xf numFmtId="2" fontId="4" fillId="0" borderId="17" xfId="827" applyNumberFormat="1" applyFont="1" applyBorder="1" applyAlignment="1">
      <alignment horizontal="center"/>
      <protection/>
    </xf>
    <xf numFmtId="49" fontId="6" fillId="0" borderId="20" xfId="834" applyNumberFormat="1" applyFont="1" applyFill="1" applyBorder="1" applyAlignment="1">
      <alignment horizontal="left"/>
      <protection/>
    </xf>
    <xf numFmtId="49" fontId="37" fillId="0" borderId="17" xfId="834" applyNumberFormat="1" applyFont="1" applyBorder="1" applyAlignment="1">
      <alignment horizontal="center"/>
      <protection/>
    </xf>
    <xf numFmtId="2" fontId="37" fillId="0" borderId="17" xfId="834" applyNumberFormat="1" applyFont="1" applyFill="1" applyBorder="1" applyAlignment="1">
      <alignment horizontal="center"/>
      <protection/>
    </xf>
    <xf numFmtId="49" fontId="37" fillId="0" borderId="35" xfId="834" applyNumberFormat="1" applyFont="1" applyBorder="1" applyAlignment="1">
      <alignment horizontal="center"/>
      <protection/>
    </xf>
    <xf numFmtId="2" fontId="4" fillId="0" borderId="20" xfId="834" applyNumberFormat="1" applyFont="1" applyFill="1" applyBorder="1" applyAlignment="1">
      <alignment horizontal="center"/>
      <protection/>
    </xf>
    <xf numFmtId="49" fontId="4" fillId="0" borderId="0" xfId="834" applyNumberFormat="1" applyFont="1" applyBorder="1" applyAlignment="1">
      <alignment horizontal="center"/>
      <protection/>
    </xf>
    <xf numFmtId="49" fontId="4" fillId="0" borderId="0" xfId="834" applyNumberFormat="1" applyFont="1" applyBorder="1">
      <alignment/>
      <protection/>
    </xf>
    <xf numFmtId="49" fontId="37" fillId="0" borderId="14" xfId="834" applyNumberFormat="1" applyFont="1" applyBorder="1">
      <alignment/>
      <protection/>
    </xf>
    <xf numFmtId="49" fontId="4" fillId="0" borderId="36" xfId="834" applyNumberFormat="1" applyFont="1" applyBorder="1">
      <alignment/>
      <protection/>
    </xf>
    <xf numFmtId="2" fontId="37" fillId="0" borderId="17" xfId="835" applyNumberFormat="1" applyFont="1" applyFill="1" applyBorder="1" applyAlignment="1">
      <alignment horizontal="center"/>
      <protection/>
    </xf>
    <xf numFmtId="2" fontId="37" fillId="0" borderId="17" xfId="837" applyNumberFormat="1" applyFont="1" applyFill="1" applyBorder="1" applyAlignment="1">
      <alignment horizontal="center"/>
      <protection/>
    </xf>
    <xf numFmtId="49" fontId="6" fillId="0" borderId="22" xfId="834" applyNumberFormat="1" applyFont="1" applyFill="1" applyBorder="1" applyAlignment="1">
      <alignment horizontal="left"/>
      <protection/>
    </xf>
    <xf numFmtId="2" fontId="4" fillId="0" borderId="18" xfId="834" applyNumberFormat="1" applyFont="1" applyFill="1" applyBorder="1" applyAlignment="1">
      <alignment horizontal="center"/>
      <protection/>
    </xf>
    <xf numFmtId="2" fontId="4" fillId="0" borderId="15" xfId="834" applyNumberFormat="1" applyFont="1" applyFill="1" applyBorder="1" applyAlignment="1">
      <alignment horizontal="center"/>
      <protection/>
    </xf>
    <xf numFmtId="2" fontId="4" fillId="0" borderId="22" xfId="834" applyNumberFormat="1" applyFont="1" applyFill="1" applyBorder="1" applyAlignment="1">
      <alignment horizontal="center"/>
      <protection/>
    </xf>
    <xf numFmtId="2" fontId="37" fillId="0" borderId="18" xfId="835" applyNumberFormat="1" applyFont="1" applyFill="1" applyBorder="1" applyAlignment="1">
      <alignment horizontal="center"/>
      <protection/>
    </xf>
    <xf numFmtId="2" fontId="38" fillId="0" borderId="15" xfId="0" applyNumberFormat="1" applyFont="1" applyFill="1" applyBorder="1" applyAlignment="1">
      <alignment horizontal="center"/>
    </xf>
    <xf numFmtId="49" fontId="6" fillId="0" borderId="15" xfId="835" applyNumberFormat="1" applyFont="1" applyFill="1" applyBorder="1">
      <alignment/>
      <protection/>
    </xf>
    <xf numFmtId="0" fontId="37" fillId="0" borderId="8" xfId="826" applyFont="1" applyBorder="1" applyAlignment="1">
      <alignment horizontal="center" vertical="center"/>
      <protection/>
    </xf>
    <xf numFmtId="49" fontId="37" fillId="0" borderId="19" xfId="835" applyNumberFormat="1" applyFont="1" applyBorder="1" applyAlignment="1">
      <alignment horizontal="center"/>
      <protection/>
    </xf>
    <xf numFmtId="49" fontId="37" fillId="0" borderId="4" xfId="835" applyNumberFormat="1" applyFont="1" applyBorder="1" applyAlignment="1">
      <alignment horizontal="center"/>
      <protection/>
    </xf>
    <xf numFmtId="49" fontId="37" fillId="0" borderId="8" xfId="835" applyNumberFormat="1" applyFont="1" applyBorder="1" applyAlignment="1">
      <alignment horizontal="center"/>
      <protection/>
    </xf>
    <xf numFmtId="49" fontId="6" fillId="0" borderId="15" xfId="836" applyNumberFormat="1" applyFont="1" applyFill="1" applyBorder="1">
      <alignment/>
      <protection/>
    </xf>
    <xf numFmtId="0" fontId="37" fillId="0" borderId="19" xfId="826" applyFont="1" applyBorder="1" applyAlignment="1">
      <alignment horizontal="center" vertical="center"/>
      <protection/>
    </xf>
    <xf numFmtId="49" fontId="37" fillId="0" borderId="0" xfId="836" applyNumberFormat="1" applyFont="1" applyBorder="1">
      <alignment/>
      <protection/>
    </xf>
    <xf numFmtId="49" fontId="37" fillId="0" borderId="8" xfId="836" applyNumberFormat="1" applyFont="1" applyBorder="1" applyAlignment="1">
      <alignment horizontal="center"/>
      <protection/>
    </xf>
    <xf numFmtId="49" fontId="37" fillId="0" borderId="4" xfId="836" applyNumberFormat="1" applyFont="1" applyBorder="1" applyAlignment="1">
      <alignment horizontal="center"/>
      <protection/>
    </xf>
    <xf numFmtId="49" fontId="6" fillId="0" borderId="20" xfId="834" applyNumberFormat="1" applyFont="1" applyBorder="1" applyAlignment="1">
      <alignment horizontal="left"/>
      <protection/>
    </xf>
    <xf numFmtId="49" fontId="37" fillId="0" borderId="17" xfId="836" applyNumberFormat="1" applyFont="1" applyBorder="1" applyAlignment="1">
      <alignment horizontal="center"/>
      <protection/>
    </xf>
    <xf numFmtId="2" fontId="37" fillId="0" borderId="18" xfId="836" applyNumberFormat="1" applyFont="1" applyFill="1" applyBorder="1" applyAlignment="1">
      <alignment horizontal="center"/>
      <protection/>
    </xf>
    <xf numFmtId="2" fontId="37" fillId="0" borderId="17" xfId="836" applyNumberFormat="1" applyFont="1" applyFill="1" applyBorder="1" applyAlignment="1">
      <alignment horizontal="center"/>
      <protection/>
    </xf>
    <xf numFmtId="2" fontId="37" fillId="0" borderId="18" xfId="837" applyNumberFormat="1" applyFont="1" applyFill="1" applyBorder="1" applyAlignment="1">
      <alignment horizontal="center"/>
      <protection/>
    </xf>
    <xf numFmtId="49" fontId="6" fillId="0" borderId="15" xfId="837" applyNumberFormat="1" applyFont="1" applyBorder="1">
      <alignment/>
      <protection/>
    </xf>
    <xf numFmtId="0" fontId="37" fillId="0" borderId="8" xfId="834" applyNumberFormat="1" applyFont="1" applyBorder="1" applyAlignment="1">
      <alignment horizontal="center"/>
      <protection/>
    </xf>
    <xf numFmtId="49" fontId="37" fillId="0" borderId="19" xfId="837" applyNumberFormat="1" applyFont="1" applyBorder="1" applyAlignment="1">
      <alignment horizontal="center"/>
      <protection/>
    </xf>
    <xf numFmtId="49" fontId="37" fillId="0" borderId="4" xfId="837" applyNumberFormat="1" applyFont="1" applyBorder="1" applyAlignment="1">
      <alignment horizontal="center"/>
      <protection/>
    </xf>
    <xf numFmtId="49" fontId="37" fillId="0" borderId="8" xfId="837" applyNumberFormat="1" applyFont="1" applyBorder="1" applyAlignment="1">
      <alignment horizontal="center"/>
      <protection/>
    </xf>
    <xf numFmtId="49" fontId="4" fillId="0" borderId="36" xfId="834" applyNumberFormat="1" applyFont="1" applyBorder="1" applyAlignment="1">
      <alignment horizontal="center"/>
      <protection/>
    </xf>
    <xf numFmtId="49" fontId="5" fillId="0" borderId="36" xfId="822" applyNumberFormat="1" applyFont="1" applyBorder="1">
      <alignment/>
      <protection/>
    </xf>
    <xf numFmtId="2" fontId="4" fillId="0" borderId="17" xfId="834" applyNumberFormat="1" applyFont="1" applyBorder="1" applyAlignment="1">
      <alignment horizontal="center"/>
      <protection/>
    </xf>
    <xf numFmtId="2" fontId="37" fillId="0" borderId="17" xfId="831" applyNumberFormat="1" applyFont="1" applyBorder="1" applyAlignment="1">
      <alignment horizontal="center"/>
      <protection/>
    </xf>
    <xf numFmtId="2" fontId="4" fillId="0" borderId="20" xfId="834" applyNumberFormat="1" applyFont="1" applyBorder="1" applyAlignment="1">
      <alignment horizontal="center"/>
      <protection/>
    </xf>
    <xf numFmtId="49" fontId="4" fillId="0" borderId="37" xfId="834" applyNumberFormat="1" applyFont="1" applyBorder="1">
      <alignment/>
      <protection/>
    </xf>
    <xf numFmtId="49" fontId="4" fillId="0" borderId="31" xfId="834" applyNumberFormat="1" applyFont="1" applyBorder="1" applyAlignment="1">
      <alignment horizontal="right"/>
      <protection/>
    </xf>
    <xf numFmtId="49" fontId="37" fillId="0" borderId="14" xfId="834" applyNumberFormat="1" applyFont="1" applyBorder="1" applyAlignment="1">
      <alignment horizontal="left"/>
      <protection/>
    </xf>
    <xf numFmtId="170" fontId="6" fillId="0" borderId="15" xfId="834" applyNumberFormat="1" applyFont="1" applyBorder="1" applyAlignment="1">
      <alignment horizontal="center"/>
      <protection/>
    </xf>
    <xf numFmtId="49" fontId="6" fillId="0" borderId="22" xfId="834" applyNumberFormat="1" applyFont="1" applyBorder="1" applyAlignment="1">
      <alignment horizontal="left"/>
      <protection/>
    </xf>
    <xf numFmtId="2" fontId="4" fillId="0" borderId="18" xfId="834" applyNumberFormat="1" applyFont="1" applyBorder="1" applyAlignment="1">
      <alignment horizontal="center"/>
      <protection/>
    </xf>
    <xf numFmtId="2" fontId="4" fillId="0" borderId="15" xfId="834" applyNumberFormat="1" applyFont="1" applyBorder="1" applyAlignment="1">
      <alignment horizontal="center"/>
      <protection/>
    </xf>
    <xf numFmtId="2" fontId="4" fillId="0" borderId="22" xfId="834" applyNumberFormat="1" applyFont="1" applyBorder="1" applyAlignment="1">
      <alignment horizontal="center"/>
      <protection/>
    </xf>
    <xf numFmtId="2" fontId="37" fillId="0" borderId="18" xfId="831" applyNumberFormat="1" applyFont="1" applyBorder="1" applyAlignment="1">
      <alignment horizontal="center"/>
      <protection/>
    </xf>
    <xf numFmtId="49" fontId="6" fillId="0" borderId="15" xfId="833" applyNumberFormat="1" applyFont="1" applyBorder="1">
      <alignment/>
      <protection/>
    </xf>
    <xf numFmtId="49" fontId="37" fillId="0" borderId="19" xfId="830" applyNumberFormat="1" applyFont="1" applyBorder="1" applyAlignment="1">
      <alignment horizontal="center"/>
      <protection/>
    </xf>
    <xf numFmtId="49" fontId="37" fillId="0" borderId="4" xfId="830" applyNumberFormat="1" applyFont="1" applyBorder="1" applyAlignment="1">
      <alignment horizontal="center"/>
      <protection/>
    </xf>
    <xf numFmtId="49" fontId="37" fillId="0" borderId="8" xfId="830" applyNumberFormat="1" applyFont="1" applyBorder="1" applyAlignment="1">
      <alignment horizontal="center"/>
      <protection/>
    </xf>
    <xf numFmtId="49" fontId="57" fillId="0" borderId="19" xfId="834" applyNumberFormat="1" applyFont="1" applyBorder="1" applyAlignment="1">
      <alignment horizontal="left"/>
      <protection/>
    </xf>
    <xf numFmtId="0" fontId="4" fillId="0" borderId="0" xfId="127" applyFont="1" applyAlignment="1">
      <alignment horizontal="right"/>
      <protection/>
    </xf>
    <xf numFmtId="49" fontId="6" fillId="0" borderId="15" xfId="831" applyNumberFormat="1" applyFont="1" applyBorder="1">
      <alignment/>
      <protection/>
    </xf>
    <xf numFmtId="49" fontId="37" fillId="0" borderId="8" xfId="831" applyNumberFormat="1" applyFont="1" applyBorder="1" applyAlignment="1">
      <alignment horizontal="center"/>
      <protection/>
    </xf>
    <xf numFmtId="49" fontId="37" fillId="0" borderId="4" xfId="831" applyNumberFormat="1" applyFont="1" applyBorder="1" applyAlignment="1">
      <alignment horizontal="center"/>
      <protection/>
    </xf>
    <xf numFmtId="49" fontId="37" fillId="0" borderId="17" xfId="831" applyNumberFormat="1" applyFont="1" applyBorder="1" applyAlignment="1">
      <alignment horizontal="center"/>
      <protection/>
    </xf>
    <xf numFmtId="49" fontId="6" fillId="0" borderId="15" xfId="832" applyNumberFormat="1" applyFont="1" applyBorder="1">
      <alignment/>
      <protection/>
    </xf>
    <xf numFmtId="49" fontId="37" fillId="0" borderId="21" xfId="832" applyNumberFormat="1" applyFont="1" applyBorder="1" applyAlignment="1">
      <alignment horizontal="center"/>
      <protection/>
    </xf>
    <xf numFmtId="49" fontId="37" fillId="0" borderId="14" xfId="832" applyNumberFormat="1" applyFont="1" applyBorder="1" applyAlignment="1">
      <alignment horizontal="center"/>
      <protection/>
    </xf>
    <xf numFmtId="49" fontId="37" fillId="0" borderId="38" xfId="832" applyNumberFormat="1" applyFont="1" applyBorder="1">
      <alignment/>
      <protection/>
    </xf>
    <xf numFmtId="49" fontId="37" fillId="0" borderId="14" xfId="832" applyNumberFormat="1" applyFont="1" applyBorder="1">
      <alignment/>
      <protection/>
    </xf>
    <xf numFmtId="49" fontId="4" fillId="0" borderId="14" xfId="832" applyNumberFormat="1" applyFont="1" applyBorder="1">
      <alignment/>
      <protection/>
    </xf>
    <xf numFmtId="49" fontId="37" fillId="0" borderId="31" xfId="832" applyNumberFormat="1" applyFont="1" applyBorder="1" applyAlignment="1">
      <alignment horizontal="center"/>
      <protection/>
    </xf>
    <xf numFmtId="49" fontId="4" fillId="0" borderId="29" xfId="832" applyNumberFormat="1" applyFont="1" applyBorder="1">
      <alignment/>
      <protection/>
    </xf>
    <xf numFmtId="1" fontId="38" fillId="0" borderId="15" xfId="127" applyNumberFormat="1" applyFont="1" applyFill="1" applyBorder="1" applyAlignment="1">
      <alignment horizontal="center"/>
      <protection/>
    </xf>
    <xf numFmtId="2" fontId="38" fillId="0" borderId="15" xfId="127" applyNumberFormat="1" applyFont="1" applyFill="1" applyBorder="1" applyAlignment="1">
      <alignment horizontal="center"/>
      <protection/>
    </xf>
    <xf numFmtId="49" fontId="37" fillId="0" borderId="19" xfId="833" applyNumberFormat="1" applyFont="1" applyBorder="1" applyAlignment="1">
      <alignment horizontal="center"/>
      <protection/>
    </xf>
    <xf numFmtId="49" fontId="37" fillId="0" borderId="4" xfId="833" applyNumberFormat="1" applyFont="1" applyBorder="1" applyAlignment="1">
      <alignment horizontal="center"/>
      <protection/>
    </xf>
    <xf numFmtId="49" fontId="37" fillId="0" borderId="8" xfId="833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44" fillId="0" borderId="0" xfId="0" applyFont="1" applyAlignment="1">
      <alignment/>
    </xf>
    <xf numFmtId="0" fontId="37" fillId="0" borderId="0" xfId="0" applyFont="1" applyAlignment="1">
      <alignment/>
    </xf>
    <xf numFmtId="2" fontId="4" fillId="24" borderId="23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823" applyNumberFormat="1" applyFont="1" applyAlignment="1">
      <alignment horizontal="center"/>
      <protection/>
    </xf>
    <xf numFmtId="0" fontId="37" fillId="0" borderId="8" xfId="0" applyFont="1" applyBorder="1" applyAlignment="1">
      <alignment horizontal="center"/>
    </xf>
    <xf numFmtId="0" fontId="58" fillId="0" borderId="0" xfId="0" applyFont="1" applyAlignment="1">
      <alignment/>
    </xf>
    <xf numFmtId="49" fontId="24" fillId="0" borderId="0" xfId="831" applyNumberFormat="1" applyFont="1" applyAlignment="1">
      <alignment horizontal="left"/>
      <protection/>
    </xf>
    <xf numFmtId="49" fontId="3" fillId="0" borderId="0" xfId="822" applyNumberFormat="1" applyFont="1" applyAlignment="1">
      <alignment horizontal="left"/>
      <protection/>
    </xf>
    <xf numFmtId="49" fontId="3" fillId="0" borderId="0" xfId="817" applyNumberFormat="1" applyFont="1" applyAlignment="1">
      <alignment horizontal="left"/>
      <protection/>
    </xf>
    <xf numFmtId="171" fontId="40" fillId="0" borderId="28" xfId="127" applyNumberFormat="1" applyFont="1" applyBorder="1" applyAlignment="1">
      <alignment horizontal="center" vertical="center"/>
      <protection/>
    </xf>
    <xf numFmtId="171" fontId="40" fillId="0" borderId="13" xfId="127" applyNumberFormat="1" applyFont="1" applyBorder="1" applyAlignment="1">
      <alignment horizontal="center" vertical="center"/>
      <protection/>
    </xf>
    <xf numFmtId="171" fontId="40" fillId="0" borderId="15" xfId="127" applyNumberFormat="1" applyFont="1" applyBorder="1" applyAlignment="1">
      <alignment horizontal="center" vertical="center"/>
      <protection/>
    </xf>
    <xf numFmtId="0" fontId="4" fillId="0" borderId="28" xfId="127" applyFont="1" applyFill="1" applyBorder="1" applyAlignment="1">
      <alignment horizontal="center" vertical="center"/>
      <protection/>
    </xf>
    <xf numFmtId="0" fontId="4" fillId="0" borderId="13" xfId="127" applyFont="1" applyFill="1" applyBorder="1" applyAlignment="1">
      <alignment horizontal="center" vertical="center"/>
      <protection/>
    </xf>
    <xf numFmtId="0" fontId="4" fillId="0" borderId="15" xfId="127" applyFont="1" applyFill="1" applyBorder="1" applyAlignment="1">
      <alignment horizontal="center" vertical="center"/>
      <protection/>
    </xf>
    <xf numFmtId="0" fontId="52" fillId="0" borderId="28" xfId="817" applyFont="1" applyBorder="1" applyAlignment="1">
      <alignment horizontal="center" vertical="center"/>
      <protection/>
    </xf>
    <xf numFmtId="0" fontId="52" fillId="0" borderId="13" xfId="817" applyFont="1" applyBorder="1" applyAlignment="1">
      <alignment horizontal="center" vertical="center"/>
      <protection/>
    </xf>
    <xf numFmtId="0" fontId="52" fillId="0" borderId="15" xfId="817" applyFont="1" applyBorder="1" applyAlignment="1">
      <alignment horizontal="center" vertical="center"/>
      <protection/>
    </xf>
    <xf numFmtId="0" fontId="6" fillId="0" borderId="28" xfId="817" applyFont="1" applyBorder="1" applyAlignment="1">
      <alignment horizontal="center" vertical="center"/>
      <protection/>
    </xf>
    <xf numFmtId="0" fontId="6" fillId="0" borderId="13" xfId="817" applyFont="1" applyBorder="1" applyAlignment="1">
      <alignment horizontal="center" vertical="center"/>
      <protection/>
    </xf>
    <xf numFmtId="0" fontId="6" fillId="0" borderId="15" xfId="817" applyFont="1" applyBorder="1" applyAlignment="1">
      <alignment horizontal="center" vertical="center"/>
      <protection/>
    </xf>
    <xf numFmtId="0" fontId="54" fillId="0" borderId="28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37" fillId="0" borderId="28" xfId="127" applyFont="1" applyBorder="1" applyAlignment="1">
      <alignment horizontal="center" vertical="center"/>
      <protection/>
    </xf>
    <xf numFmtId="0" fontId="37" fillId="0" borderId="13" xfId="127" applyFont="1" applyBorder="1" applyAlignment="1">
      <alignment horizontal="center" vertical="center"/>
      <protection/>
    </xf>
    <xf numFmtId="0" fontId="37" fillId="0" borderId="15" xfId="127" applyFont="1" applyBorder="1" applyAlignment="1">
      <alignment horizontal="center" vertical="center"/>
      <protection/>
    </xf>
    <xf numFmtId="0" fontId="0" fillId="0" borderId="0" xfId="127" applyFont="1" applyAlignment="1">
      <alignment horizontal="center"/>
      <protection/>
    </xf>
    <xf numFmtId="49" fontId="37" fillId="0" borderId="26" xfId="826" applyNumberFormat="1" applyFont="1" applyBorder="1" applyAlignment="1">
      <alignment horizontal="center" vertical="center"/>
      <protection/>
    </xf>
    <xf numFmtId="49" fontId="37" fillId="0" borderId="39" xfId="826" applyNumberFormat="1" applyFont="1" applyBorder="1" applyAlignment="1">
      <alignment horizontal="center" vertical="center"/>
      <protection/>
    </xf>
    <xf numFmtId="49" fontId="37" fillId="0" borderId="40" xfId="826" applyNumberFormat="1" applyFont="1" applyBorder="1" applyAlignment="1">
      <alignment horizontal="center" vertical="center"/>
      <protection/>
    </xf>
    <xf numFmtId="49" fontId="37" fillId="0" borderId="31" xfId="826" applyNumberFormat="1" applyFont="1" applyBorder="1" applyAlignment="1">
      <alignment horizontal="center" vertical="center"/>
      <protection/>
    </xf>
    <xf numFmtId="49" fontId="37" fillId="0" borderId="14" xfId="826" applyNumberFormat="1" applyFont="1" applyBorder="1" applyAlignment="1">
      <alignment horizontal="center" vertical="center"/>
      <protection/>
    </xf>
    <xf numFmtId="49" fontId="37" fillId="0" borderId="18" xfId="826" applyNumberFormat="1" applyFont="1" applyBorder="1" applyAlignment="1">
      <alignment horizontal="center" vertical="center"/>
      <protection/>
    </xf>
    <xf numFmtId="49" fontId="37" fillId="0" borderId="28" xfId="826" applyNumberFormat="1" applyFont="1" applyBorder="1" applyAlignment="1">
      <alignment horizontal="center" vertical="center"/>
      <protection/>
    </xf>
    <xf numFmtId="49" fontId="37" fillId="0" borderId="15" xfId="826" applyNumberFormat="1" applyFont="1" applyBorder="1" applyAlignment="1">
      <alignment horizontal="center" vertical="center"/>
      <protection/>
    </xf>
    <xf numFmtId="49" fontId="37" fillId="0" borderId="39" xfId="826" applyNumberFormat="1" applyFont="1" applyBorder="1" applyAlignment="1">
      <alignment horizontal="center" vertical="center"/>
      <protection/>
    </xf>
    <xf numFmtId="49" fontId="37" fillId="0" borderId="14" xfId="826" applyNumberFormat="1" applyFont="1" applyBorder="1" applyAlignment="1">
      <alignment horizontal="center" vertical="center"/>
      <protection/>
    </xf>
    <xf numFmtId="0" fontId="37" fillId="0" borderId="28" xfId="826" applyFont="1" applyBorder="1" applyAlignment="1">
      <alignment horizontal="center" vertical="center"/>
      <protection/>
    </xf>
    <xf numFmtId="0" fontId="37" fillId="0" borderId="15" xfId="826" applyFont="1" applyBorder="1" applyAlignment="1">
      <alignment horizontal="center" vertical="center"/>
      <protection/>
    </xf>
    <xf numFmtId="0" fontId="37" fillId="0" borderId="26" xfId="826" applyFont="1" applyBorder="1" applyAlignment="1">
      <alignment horizontal="right" vertical="center"/>
      <protection/>
    </xf>
    <xf numFmtId="0" fontId="37" fillId="0" borderId="31" xfId="826" applyFont="1" applyBorder="1" applyAlignment="1">
      <alignment horizontal="right" vertical="center"/>
      <protection/>
    </xf>
    <xf numFmtId="0" fontId="37" fillId="0" borderId="40" xfId="826" applyFont="1" applyBorder="1" applyAlignment="1">
      <alignment horizontal="left" vertical="center"/>
      <protection/>
    </xf>
    <xf numFmtId="0" fontId="37" fillId="0" borderId="18" xfId="826" applyFont="1" applyBorder="1" applyAlignment="1">
      <alignment horizontal="left" vertical="center"/>
      <protection/>
    </xf>
    <xf numFmtId="49" fontId="37" fillId="0" borderId="26" xfId="827" applyNumberFormat="1" applyFont="1" applyBorder="1" applyAlignment="1">
      <alignment horizontal="center" vertical="center"/>
      <protection/>
    </xf>
    <xf numFmtId="49" fontId="37" fillId="0" borderId="39" xfId="827" applyNumberFormat="1" applyFont="1" applyBorder="1" applyAlignment="1">
      <alignment horizontal="center" vertical="center"/>
      <protection/>
    </xf>
    <xf numFmtId="49" fontId="37" fillId="0" borderId="40" xfId="827" applyNumberFormat="1" applyFont="1" applyBorder="1" applyAlignment="1">
      <alignment horizontal="center" vertical="center"/>
      <protection/>
    </xf>
    <xf numFmtId="49" fontId="37" fillId="0" borderId="31" xfId="827" applyNumberFormat="1" applyFont="1" applyBorder="1" applyAlignment="1">
      <alignment horizontal="center" vertical="center"/>
      <protection/>
    </xf>
    <xf numFmtId="49" fontId="37" fillId="0" borderId="14" xfId="827" applyNumberFormat="1" applyFont="1" applyBorder="1" applyAlignment="1">
      <alignment horizontal="center" vertical="center"/>
      <protection/>
    </xf>
    <xf numFmtId="49" fontId="37" fillId="0" borderId="18" xfId="827" applyNumberFormat="1" applyFont="1" applyBorder="1" applyAlignment="1">
      <alignment horizontal="center" vertical="center"/>
      <protection/>
    </xf>
    <xf numFmtId="49" fontId="37" fillId="0" borderId="28" xfId="827" applyNumberFormat="1" applyFont="1" applyBorder="1" applyAlignment="1">
      <alignment horizontal="center" vertical="center"/>
      <protection/>
    </xf>
    <xf numFmtId="49" fontId="37" fillId="0" borderId="15" xfId="827" applyNumberFormat="1" applyFont="1" applyBorder="1" applyAlignment="1">
      <alignment horizontal="center" vertical="center"/>
      <protection/>
    </xf>
    <xf numFmtId="49" fontId="37" fillId="0" borderId="39" xfId="827" applyNumberFormat="1" applyFont="1" applyBorder="1" applyAlignment="1">
      <alignment horizontal="center" vertical="center"/>
      <protection/>
    </xf>
    <xf numFmtId="49" fontId="37" fillId="0" borderId="14" xfId="827" applyNumberFormat="1" applyFont="1" applyBorder="1" applyAlignment="1">
      <alignment horizontal="center" vertical="center"/>
      <protection/>
    </xf>
    <xf numFmtId="0" fontId="37" fillId="0" borderId="26" xfId="827" applyFont="1" applyBorder="1" applyAlignment="1">
      <alignment horizontal="right" vertical="center"/>
      <protection/>
    </xf>
    <xf numFmtId="0" fontId="37" fillId="0" borderId="31" xfId="827" applyFont="1" applyBorder="1" applyAlignment="1">
      <alignment horizontal="right" vertical="center"/>
      <protection/>
    </xf>
    <xf numFmtId="0" fontId="37" fillId="0" borderId="40" xfId="827" applyFont="1" applyBorder="1" applyAlignment="1">
      <alignment horizontal="left" vertical="center"/>
      <protection/>
    </xf>
    <xf numFmtId="0" fontId="37" fillId="0" borderId="18" xfId="827" applyFont="1" applyBorder="1" applyAlignment="1">
      <alignment horizontal="left" vertical="center"/>
      <protection/>
    </xf>
    <xf numFmtId="0" fontId="37" fillId="0" borderId="28" xfId="827" applyFont="1" applyBorder="1" applyAlignment="1">
      <alignment horizontal="center" vertical="center"/>
      <protection/>
    </xf>
    <xf numFmtId="0" fontId="37" fillId="0" borderId="15" xfId="827" applyFont="1" applyBorder="1" applyAlignment="1">
      <alignment horizontal="center" vertical="center"/>
      <protection/>
    </xf>
    <xf numFmtId="0" fontId="37" fillId="0" borderId="26" xfId="828" applyFont="1" applyBorder="1" applyAlignment="1">
      <alignment horizontal="right" vertical="center"/>
      <protection/>
    </xf>
    <xf numFmtId="0" fontId="37" fillId="0" borderId="31" xfId="828" applyFont="1" applyBorder="1" applyAlignment="1">
      <alignment horizontal="right" vertical="center"/>
      <protection/>
    </xf>
    <xf numFmtId="0" fontId="37" fillId="0" borderId="28" xfId="828" applyFont="1" applyBorder="1" applyAlignment="1">
      <alignment horizontal="center" vertical="center"/>
      <protection/>
    </xf>
    <xf numFmtId="0" fontId="37" fillId="0" borderId="15" xfId="828" applyFont="1" applyBorder="1" applyAlignment="1">
      <alignment horizontal="center" vertical="center"/>
      <protection/>
    </xf>
    <xf numFmtId="0" fontId="37" fillId="0" borderId="40" xfId="828" applyFont="1" applyBorder="1" applyAlignment="1">
      <alignment horizontal="left" vertical="center"/>
      <protection/>
    </xf>
    <xf numFmtId="0" fontId="37" fillId="0" borderId="18" xfId="828" applyFont="1" applyBorder="1" applyAlignment="1">
      <alignment horizontal="left" vertical="center"/>
      <protection/>
    </xf>
    <xf numFmtId="49" fontId="37" fillId="0" borderId="26" xfId="828" applyNumberFormat="1" applyFont="1" applyBorder="1" applyAlignment="1">
      <alignment horizontal="center" vertical="center"/>
      <protection/>
    </xf>
    <xf numFmtId="49" fontId="37" fillId="0" borderId="39" xfId="828" applyNumberFormat="1" applyFont="1" applyBorder="1" applyAlignment="1">
      <alignment horizontal="center" vertical="center"/>
      <protection/>
    </xf>
    <xf numFmtId="49" fontId="37" fillId="0" borderId="40" xfId="828" applyNumberFormat="1" applyFont="1" applyBorder="1" applyAlignment="1">
      <alignment horizontal="center" vertical="center"/>
      <protection/>
    </xf>
    <xf numFmtId="49" fontId="37" fillId="0" borderId="31" xfId="828" applyNumberFormat="1" applyFont="1" applyBorder="1" applyAlignment="1">
      <alignment horizontal="center" vertical="center"/>
      <protection/>
    </xf>
    <xf numFmtId="49" fontId="37" fillId="0" borderId="14" xfId="828" applyNumberFormat="1" applyFont="1" applyBorder="1" applyAlignment="1">
      <alignment horizontal="center" vertical="center"/>
      <protection/>
    </xf>
    <xf numFmtId="49" fontId="37" fillId="0" borderId="18" xfId="828" applyNumberFormat="1" applyFont="1" applyBorder="1" applyAlignment="1">
      <alignment horizontal="center" vertical="center"/>
      <protection/>
    </xf>
    <xf numFmtId="49" fontId="37" fillId="0" borderId="28" xfId="828" applyNumberFormat="1" applyFont="1" applyBorder="1" applyAlignment="1">
      <alignment horizontal="center" vertical="center"/>
      <protection/>
    </xf>
    <xf numFmtId="49" fontId="37" fillId="0" borderId="15" xfId="828" applyNumberFormat="1" applyFont="1" applyBorder="1" applyAlignment="1">
      <alignment horizontal="center" vertical="center"/>
      <protection/>
    </xf>
    <xf numFmtId="49" fontId="37" fillId="0" borderId="28" xfId="828" applyNumberFormat="1" applyFont="1" applyBorder="1" applyAlignment="1">
      <alignment horizontal="center" vertical="center"/>
      <protection/>
    </xf>
    <xf numFmtId="49" fontId="37" fillId="0" borderId="15" xfId="828" applyNumberFormat="1" applyFont="1" applyBorder="1" applyAlignment="1">
      <alignment horizontal="center" vertical="center"/>
      <protection/>
    </xf>
    <xf numFmtId="49" fontId="37" fillId="0" borderId="40" xfId="829" applyNumberFormat="1" applyFont="1" applyBorder="1" applyAlignment="1">
      <alignment horizontal="center" vertical="center"/>
      <protection/>
    </xf>
    <xf numFmtId="49" fontId="37" fillId="0" borderId="18" xfId="829" applyNumberFormat="1" applyFont="1" applyBorder="1" applyAlignment="1">
      <alignment horizontal="center" vertical="center"/>
      <protection/>
    </xf>
    <xf numFmtId="49" fontId="37" fillId="0" borderId="28" xfId="829" applyNumberFormat="1" applyFont="1" applyBorder="1" applyAlignment="1">
      <alignment horizontal="center" vertical="center"/>
      <protection/>
    </xf>
    <xf numFmtId="49" fontId="37" fillId="0" borderId="15" xfId="829" applyNumberFormat="1" applyFont="1" applyBorder="1" applyAlignment="1">
      <alignment horizontal="center" vertical="center"/>
      <protection/>
    </xf>
    <xf numFmtId="49" fontId="37" fillId="0" borderId="28" xfId="829" applyNumberFormat="1" applyFont="1" applyBorder="1" applyAlignment="1">
      <alignment horizontal="center" vertical="center"/>
      <protection/>
    </xf>
    <xf numFmtId="49" fontId="37" fillId="0" borderId="15" xfId="829" applyNumberFormat="1" applyFont="1" applyBorder="1" applyAlignment="1">
      <alignment horizontal="center" vertical="center"/>
      <protection/>
    </xf>
    <xf numFmtId="0" fontId="37" fillId="0" borderId="26" xfId="829" applyFont="1" applyBorder="1" applyAlignment="1">
      <alignment horizontal="right" vertical="center"/>
      <protection/>
    </xf>
    <xf numFmtId="0" fontId="37" fillId="0" borderId="31" xfId="829" applyFont="1" applyBorder="1" applyAlignment="1">
      <alignment horizontal="right" vertical="center"/>
      <protection/>
    </xf>
    <xf numFmtId="0" fontId="37" fillId="0" borderId="40" xfId="829" applyFont="1" applyBorder="1" applyAlignment="1">
      <alignment horizontal="left" vertical="center"/>
      <protection/>
    </xf>
    <xf numFmtId="0" fontId="37" fillId="0" borderId="18" xfId="829" applyFont="1" applyBorder="1" applyAlignment="1">
      <alignment horizontal="left" vertical="center"/>
      <protection/>
    </xf>
    <xf numFmtId="0" fontId="37" fillId="0" borderId="26" xfId="829" applyFont="1" applyBorder="1" applyAlignment="1">
      <alignment horizontal="center" vertical="center"/>
      <protection/>
    </xf>
    <xf numFmtId="0" fontId="37" fillId="0" borderId="31" xfId="829" applyFont="1" applyBorder="1" applyAlignment="1">
      <alignment horizontal="center" vertical="center"/>
      <protection/>
    </xf>
    <xf numFmtId="49" fontId="4" fillId="0" borderId="41" xfId="834" applyNumberFormat="1" applyFont="1" applyBorder="1" applyAlignment="1">
      <alignment horizontal="center"/>
      <protection/>
    </xf>
    <xf numFmtId="49" fontId="4" fillId="0" borderId="42" xfId="834" applyNumberFormat="1" applyFont="1" applyBorder="1" applyAlignment="1">
      <alignment horizontal="center"/>
      <protection/>
    </xf>
    <xf numFmtId="49" fontId="4" fillId="0" borderId="43" xfId="834" applyNumberFormat="1" applyFont="1" applyBorder="1" applyAlignment="1">
      <alignment horizontal="center"/>
      <protection/>
    </xf>
    <xf numFmtId="49" fontId="3" fillId="0" borderId="0" xfId="834" applyNumberFormat="1" applyFont="1" applyAlignment="1">
      <alignment horizontal="left"/>
      <protection/>
    </xf>
    <xf numFmtId="49" fontId="4" fillId="0" borderId="44" xfId="834" applyNumberFormat="1" applyFont="1" applyBorder="1" applyAlignment="1">
      <alignment horizontal="center"/>
      <protection/>
    </xf>
    <xf numFmtId="49" fontId="4" fillId="0" borderId="45" xfId="834" applyNumberFormat="1" applyFont="1" applyBorder="1" applyAlignment="1">
      <alignment horizontal="center"/>
      <protection/>
    </xf>
    <xf numFmtId="49" fontId="4" fillId="0" borderId="46" xfId="834" applyNumberFormat="1" applyFont="1" applyBorder="1" applyAlignment="1">
      <alignment horizontal="center"/>
      <protection/>
    </xf>
  </cellXfs>
  <cellStyles count="8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planatory Text" xfId="104"/>
    <cellStyle name="Followed Hyperlink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Hyperlink" xfId="115"/>
    <cellStyle name="Input" xfId="116"/>
    <cellStyle name="Input [yellow]" xfId="117"/>
    <cellStyle name="Įprastas 2" xfId="118"/>
    <cellStyle name="Link Currency (0)" xfId="119"/>
    <cellStyle name="Link Currency (2)" xfId="120"/>
    <cellStyle name="Link Units (0)" xfId="121"/>
    <cellStyle name="Link Units (1)" xfId="122"/>
    <cellStyle name="Link Units (2)" xfId="123"/>
    <cellStyle name="Linked Cell" xfId="124"/>
    <cellStyle name="Neutral" xfId="125"/>
    <cellStyle name="Normal - Style1" xfId="126"/>
    <cellStyle name="Normal 10" xfId="127"/>
    <cellStyle name="Normal 10 2" xfId="128"/>
    <cellStyle name="Normal 10 2 2" xfId="129"/>
    <cellStyle name="Normal 10 2 2 2" xfId="130"/>
    <cellStyle name="Normal 10 2 2 3" xfId="131"/>
    <cellStyle name="Normal 10 2 2 4" xfId="132"/>
    <cellStyle name="Normal 10 2 2_DALYVIAI" xfId="133"/>
    <cellStyle name="Normal 10 2 3" xfId="134"/>
    <cellStyle name="Normal 10 2 4" xfId="135"/>
    <cellStyle name="Normal 10 2 5" xfId="136"/>
    <cellStyle name="Normal 10 2_+200Mg" xfId="137"/>
    <cellStyle name="Normal 10 3" xfId="138"/>
    <cellStyle name="Normal 10 3 2" xfId="139"/>
    <cellStyle name="Normal 10 3 3" xfId="140"/>
    <cellStyle name="Normal 10 3 4" xfId="141"/>
    <cellStyle name="Normal 10 3_+200Mg" xfId="142"/>
    <cellStyle name="Normal 10 4" xfId="143"/>
    <cellStyle name="Normal 10 5" xfId="144"/>
    <cellStyle name="Normal 10 5 2" xfId="145"/>
    <cellStyle name="Normal 10 5 3" xfId="146"/>
    <cellStyle name="Normal 10 5 4" xfId="147"/>
    <cellStyle name="Normal 10 5_DALYVIAI" xfId="148"/>
    <cellStyle name="Normal 10 6" xfId="149"/>
    <cellStyle name="Normal 10 7" xfId="150"/>
    <cellStyle name="Normal 10_DALYVIAI" xfId="151"/>
    <cellStyle name="Normal 11" xfId="152"/>
    <cellStyle name="Normal 11 2" xfId="153"/>
    <cellStyle name="Normal 11 2 2" xfId="154"/>
    <cellStyle name="Normal 11 2 3" xfId="155"/>
    <cellStyle name="Normal 11 2 4" xfId="156"/>
    <cellStyle name="Normal 11 2_+200Mg" xfId="157"/>
    <cellStyle name="Normal 11 3" xfId="158"/>
    <cellStyle name="Normal 11 3 2" xfId="159"/>
    <cellStyle name="Normal 11 3 3" xfId="160"/>
    <cellStyle name="Normal 11 3 4" xfId="161"/>
    <cellStyle name="Normal 11 3_+200Mg" xfId="162"/>
    <cellStyle name="Normal 11 4" xfId="163"/>
    <cellStyle name="Normal 11 5" xfId="164"/>
    <cellStyle name="Normal 11 5 2" xfId="165"/>
    <cellStyle name="Normal 11 5 3" xfId="166"/>
    <cellStyle name="Normal 11 5 4" xfId="167"/>
    <cellStyle name="Normal 11 5_DALYVIAI" xfId="168"/>
    <cellStyle name="Normal 11 6" xfId="169"/>
    <cellStyle name="Normal 11 7" xfId="170"/>
    <cellStyle name="Normal 11_+200Mg" xfId="171"/>
    <cellStyle name="Normal 12" xfId="172"/>
    <cellStyle name="Normal 12 2" xfId="173"/>
    <cellStyle name="Normal 12 2 2" xfId="174"/>
    <cellStyle name="Normal 12 2 3" xfId="175"/>
    <cellStyle name="Normal 12 2 4" xfId="176"/>
    <cellStyle name="Normal 12 2_+200Mg" xfId="177"/>
    <cellStyle name="Normal 12 3" xfId="178"/>
    <cellStyle name="Normal 12 4" xfId="179"/>
    <cellStyle name="Normal 12 4 2" xfId="180"/>
    <cellStyle name="Normal 12 4 3" xfId="181"/>
    <cellStyle name="Normal 12 4 4" xfId="182"/>
    <cellStyle name="Normal 12 4_DALYVIAI" xfId="183"/>
    <cellStyle name="Normal 12 5" xfId="184"/>
    <cellStyle name="Normal 12 6" xfId="185"/>
    <cellStyle name="Normal 12_+200Mg" xfId="186"/>
    <cellStyle name="Normal 13" xfId="187"/>
    <cellStyle name="Normal 13 2" xfId="188"/>
    <cellStyle name="Normal 13 2 2" xfId="189"/>
    <cellStyle name="Normal 13 2 2 2" xfId="190"/>
    <cellStyle name="Normal 13 2 2 3" xfId="191"/>
    <cellStyle name="Normal 13 2 2 4" xfId="192"/>
    <cellStyle name="Normal 13 2 2_+200Mg" xfId="193"/>
    <cellStyle name="Normal 13 2 3" xfId="194"/>
    <cellStyle name="Normal 13 2 4" xfId="195"/>
    <cellStyle name="Normal 13 2 5" xfId="196"/>
    <cellStyle name="Normal 13 2_DALYVIAI" xfId="197"/>
    <cellStyle name="Normal 13 3" xfId="198"/>
    <cellStyle name="Normal 13 3 2" xfId="199"/>
    <cellStyle name="Normal 13 3 3" xfId="200"/>
    <cellStyle name="Normal 13 3 4" xfId="201"/>
    <cellStyle name="Normal 13 3_DALYVIAI" xfId="202"/>
    <cellStyle name="Normal 13 4" xfId="203"/>
    <cellStyle name="Normal 13 5" xfId="204"/>
    <cellStyle name="Normal 13_+200Mg" xfId="205"/>
    <cellStyle name="Normal 14" xfId="206"/>
    <cellStyle name="Normal 14 2" xfId="207"/>
    <cellStyle name="Normal 14 2 2" xfId="208"/>
    <cellStyle name="Normal 14 2 2 2" xfId="209"/>
    <cellStyle name="Normal 14 2 2 3" xfId="210"/>
    <cellStyle name="Normal 14 2 2 4" xfId="211"/>
    <cellStyle name="Normal 14 2 2_+200Mg" xfId="212"/>
    <cellStyle name="Normal 14 2 3" xfId="213"/>
    <cellStyle name="Normal 14 2 4" xfId="214"/>
    <cellStyle name="Normal 14 2 5" xfId="215"/>
    <cellStyle name="Normal 14 2_DALYVIAI" xfId="216"/>
    <cellStyle name="Normal 14 3" xfId="217"/>
    <cellStyle name="Normal 14 3 2" xfId="218"/>
    <cellStyle name="Normal 14 3 3" xfId="219"/>
    <cellStyle name="Normal 14 3 4" xfId="220"/>
    <cellStyle name="Normal 14 3_DALYVIAI" xfId="221"/>
    <cellStyle name="Normal 14 4" xfId="222"/>
    <cellStyle name="Normal 14 5" xfId="223"/>
    <cellStyle name="Normal 14_+200Mg" xfId="224"/>
    <cellStyle name="Normal 15" xfId="225"/>
    <cellStyle name="Normal 15 2" xfId="226"/>
    <cellStyle name="Normal 15 2 2" xfId="227"/>
    <cellStyle name="Normal 15 2 3" xfId="228"/>
    <cellStyle name="Normal 15 2 4" xfId="229"/>
    <cellStyle name="Normal 15 2_+200Mg" xfId="230"/>
    <cellStyle name="Normal 15 3" xfId="231"/>
    <cellStyle name="Normal 15 4" xfId="232"/>
    <cellStyle name="Normal 15 4 2" xfId="233"/>
    <cellStyle name="Normal 15 4 3" xfId="234"/>
    <cellStyle name="Normal 15 4 4" xfId="235"/>
    <cellStyle name="Normal 15 4_DALYVIAI" xfId="236"/>
    <cellStyle name="Normal 15 5" xfId="237"/>
    <cellStyle name="Normal 15 6" xfId="238"/>
    <cellStyle name="Normal 15_+200Mg" xfId="239"/>
    <cellStyle name="Normal 16" xfId="240"/>
    <cellStyle name="Normal 16 2" xfId="241"/>
    <cellStyle name="Normal 16 2 2" xfId="242"/>
    <cellStyle name="Normal 16 2 3" xfId="243"/>
    <cellStyle name="Normal 16 2 4" xfId="244"/>
    <cellStyle name="Normal 16 2_+200Mg" xfId="245"/>
    <cellStyle name="Normal 16 3" xfId="246"/>
    <cellStyle name="Normal 16_+200Mg" xfId="247"/>
    <cellStyle name="Normal 17" xfId="248"/>
    <cellStyle name="Normal 17 2" xfId="249"/>
    <cellStyle name="Normal 17 2 2" xfId="250"/>
    <cellStyle name="Normal 17 2 3" xfId="251"/>
    <cellStyle name="Normal 17 2 4" xfId="252"/>
    <cellStyle name="Normal 17 2_+200Mg" xfId="253"/>
    <cellStyle name="Normal 17 3" xfId="254"/>
    <cellStyle name="Normal 17 4" xfId="255"/>
    <cellStyle name="Normal 17 4 2" xfId="256"/>
    <cellStyle name="Normal 17 4 3" xfId="257"/>
    <cellStyle name="Normal 17 4 4" xfId="258"/>
    <cellStyle name="Normal 17 4_DALYVIAI" xfId="259"/>
    <cellStyle name="Normal 17 5" xfId="260"/>
    <cellStyle name="Normal 17 6" xfId="261"/>
    <cellStyle name="Normal 17_+200Mg" xfId="262"/>
    <cellStyle name="Normal 18" xfId="263"/>
    <cellStyle name="Normal 18 2" xfId="264"/>
    <cellStyle name="Normal 18 2 2" xfId="265"/>
    <cellStyle name="Normal 18 2 2 2" xfId="266"/>
    <cellStyle name="Normal 18 2 2 3" xfId="267"/>
    <cellStyle name="Normal 18 2 2 4" xfId="268"/>
    <cellStyle name="Normal 18 2 2_+200Mg" xfId="269"/>
    <cellStyle name="Normal 18 2 3" xfId="270"/>
    <cellStyle name="Normal 18 2 4" xfId="271"/>
    <cellStyle name="Normal 18 2 5" xfId="272"/>
    <cellStyle name="Normal 18 2_DALYVIAI" xfId="273"/>
    <cellStyle name="Normal 18 3" xfId="274"/>
    <cellStyle name="Normal 18 3 2" xfId="275"/>
    <cellStyle name="Normal 18 3 3" xfId="276"/>
    <cellStyle name="Normal 18 3 4" xfId="277"/>
    <cellStyle name="Normal 18 3_DALYVIAI" xfId="278"/>
    <cellStyle name="Normal 18 4" xfId="279"/>
    <cellStyle name="Normal 18 5" xfId="280"/>
    <cellStyle name="Normal 18_+200Mg" xfId="281"/>
    <cellStyle name="Normal 19" xfId="282"/>
    <cellStyle name="Normal 19 2" xfId="283"/>
    <cellStyle name="Normal 19 2 2" xfId="284"/>
    <cellStyle name="Normal 19 2 2 2" xfId="285"/>
    <cellStyle name="Normal 19 2 2 3" xfId="286"/>
    <cellStyle name="Normal 19 2 2 4" xfId="287"/>
    <cellStyle name="Normal 19 2 2_+200Mg" xfId="288"/>
    <cellStyle name="Normal 19 2 3" xfId="289"/>
    <cellStyle name="Normal 19 2 4" xfId="290"/>
    <cellStyle name="Normal 19 2 5" xfId="291"/>
    <cellStyle name="Normal 19 2_DALYVIAI" xfId="292"/>
    <cellStyle name="Normal 19 3" xfId="293"/>
    <cellStyle name="Normal 19 3 2" xfId="294"/>
    <cellStyle name="Normal 19 3 3" xfId="295"/>
    <cellStyle name="Normal 19 3 4" xfId="296"/>
    <cellStyle name="Normal 19 3_DALYVIAI" xfId="297"/>
    <cellStyle name="Normal 19 4" xfId="298"/>
    <cellStyle name="Normal 19 5" xfId="299"/>
    <cellStyle name="Normal 19_+200Mg" xfId="300"/>
    <cellStyle name="Normal 2" xfId="301"/>
    <cellStyle name="Normal 2 2" xfId="302"/>
    <cellStyle name="Normal 2 2 10" xfId="303"/>
    <cellStyle name="Normal 2 2 10 2" xfId="304"/>
    <cellStyle name="Normal 2 2 10 3" xfId="305"/>
    <cellStyle name="Normal 2 2 10 4" xfId="306"/>
    <cellStyle name="Normal 2 2 10_DALYVIAI" xfId="307"/>
    <cellStyle name="Normal 2 2 11" xfId="308"/>
    <cellStyle name="Normal 2 2 12" xfId="309"/>
    <cellStyle name="Normal 2 2 2" xfId="310"/>
    <cellStyle name="Normal 2 2 2 2" xfId="311"/>
    <cellStyle name="Normal 2 2 2 2 2" xfId="312"/>
    <cellStyle name="Normal 2 2 2 2 3" xfId="313"/>
    <cellStyle name="Normal 2 2 2 2 4" xfId="314"/>
    <cellStyle name="Normal 2 2 2 2 5" xfId="315"/>
    <cellStyle name="Normal 2 2 2 2 5 2" xfId="316"/>
    <cellStyle name="Normal 2 2 2 2 5 3" xfId="317"/>
    <cellStyle name="Normal 2 2 2 3" xfId="318"/>
    <cellStyle name="Normal 2 2 2 4" xfId="319"/>
    <cellStyle name="Normal 2 2 2 4 2" xfId="320"/>
    <cellStyle name="Normal 2 2 2 4 3" xfId="321"/>
    <cellStyle name="Normal 2 2 2 4 4" xfId="322"/>
    <cellStyle name="Normal 2 2 2 4_+200Mg" xfId="323"/>
    <cellStyle name="Normal 2 2 2 5" xfId="324"/>
    <cellStyle name="Normal 2 2 2 6" xfId="325"/>
    <cellStyle name="Normal 2 2 2_DALYVIAI" xfId="326"/>
    <cellStyle name="Normal 2 2 3" xfId="327"/>
    <cellStyle name="Normal 2 2 3 10" xfId="328"/>
    <cellStyle name="Normal 2 2 3 2" xfId="329"/>
    <cellStyle name="Normal 2 2 3 2 2" xfId="330"/>
    <cellStyle name="Normal 2 2 3 2 2 2" xfId="331"/>
    <cellStyle name="Normal 2 2 3 2 2 2 2" xfId="332"/>
    <cellStyle name="Normal 2 2 3 2 2 2 3" xfId="333"/>
    <cellStyle name="Normal 2 2 3 2 2 2 4" xfId="334"/>
    <cellStyle name="Normal 2 2 3 2 2 2_+200Mg" xfId="335"/>
    <cellStyle name="Normal 2 2 3 2 2 3" xfId="336"/>
    <cellStyle name="Normal 2 2 3 2 2 3 2" xfId="337"/>
    <cellStyle name="Normal 2 2 3 2 2 3 3" xfId="338"/>
    <cellStyle name="Normal 2 2 3 2 2 3 4" xfId="339"/>
    <cellStyle name="Normal 2 2 3 2 2 3_+200Mg" xfId="340"/>
    <cellStyle name="Normal 2 2 3 2 2 4" xfId="341"/>
    <cellStyle name="Normal 2 2 3 2 2 4 2" xfId="342"/>
    <cellStyle name="Normal 2 2 3 2 2 4 3" xfId="343"/>
    <cellStyle name="Normal 2 2 3 2 2 4 4" xfId="344"/>
    <cellStyle name="Normal 2 2 3 2 2 4_+200Mg" xfId="345"/>
    <cellStyle name="Normal 2 2 3 2 2 5" xfId="346"/>
    <cellStyle name="Normal 2 2 3 2 2 5 2" xfId="347"/>
    <cellStyle name="Normal 2 2 3 2 2 5 3" xfId="348"/>
    <cellStyle name="Normal 2 2 3 2 2 5 4" xfId="349"/>
    <cellStyle name="Normal 2 2 3 2 2 5_+200Mg" xfId="350"/>
    <cellStyle name="Normal 2 2 3 2 2 6" xfId="351"/>
    <cellStyle name="Normal 2 2 3 2 2 7" xfId="352"/>
    <cellStyle name="Normal 2 2 3 2 2 8" xfId="353"/>
    <cellStyle name="Normal 2 2 3 2 2_+200Mg" xfId="354"/>
    <cellStyle name="Normal 2 2 3 2 3" xfId="355"/>
    <cellStyle name="Normal 2 2 3 2 4" xfId="356"/>
    <cellStyle name="Normal 2 2 3 2 5" xfId="357"/>
    <cellStyle name="Normal 2 2 3 2_+200Mg" xfId="358"/>
    <cellStyle name="Normal 2 2 3 3" xfId="359"/>
    <cellStyle name="Normal 2 2 3 3 2" xfId="360"/>
    <cellStyle name="Normal 2 2 3 3 2 2" xfId="361"/>
    <cellStyle name="Normal 2 2 3 3 2 3" xfId="362"/>
    <cellStyle name="Normal 2 2 3 3 2 4" xfId="363"/>
    <cellStyle name="Normal 2 2 3 3 2_+200Mg" xfId="364"/>
    <cellStyle name="Normal 2 2 3 3 3" xfId="365"/>
    <cellStyle name="Normal 2 2 3 3 3 2" xfId="366"/>
    <cellStyle name="Normal 2 2 3 3 3 3" xfId="367"/>
    <cellStyle name="Normal 2 2 3 3 3 4" xfId="368"/>
    <cellStyle name="Normal 2 2 3 3 3_+200Mg" xfId="369"/>
    <cellStyle name="Normal 2 2 3 3 4" xfId="370"/>
    <cellStyle name="Normal 2 2 3 3 5" xfId="371"/>
    <cellStyle name="Normal 2 2 3 3 6" xfId="372"/>
    <cellStyle name="Normal 2 2 3 3 7" xfId="373"/>
    <cellStyle name="Normal 2 2 3 3_+200Mg" xfId="374"/>
    <cellStyle name="Normal 2 2 3 4" xfId="375"/>
    <cellStyle name="Normal 2 2 3 4 2" xfId="376"/>
    <cellStyle name="Normal 2 2 3 4 2 2" xfId="377"/>
    <cellStyle name="Normal 2 2 3 4 2 2 2" xfId="378"/>
    <cellStyle name="Normal 2 2 3 4 2 2 3" xfId="379"/>
    <cellStyle name="Normal 2 2 3 4 2 2 4" xfId="380"/>
    <cellStyle name="Normal 2 2 3 4 2 2_+200Mg" xfId="381"/>
    <cellStyle name="Normal 2 2 3 4 2 3" xfId="382"/>
    <cellStyle name="Normal 2 2 3 4 2 3 2" xfId="383"/>
    <cellStyle name="Normal 2 2 3 4 2 3 3" xfId="384"/>
    <cellStyle name="Normal 2 2 3 4 2 3 4" xfId="385"/>
    <cellStyle name="Normal 2 2 3 4 2 3_+200Mg" xfId="386"/>
    <cellStyle name="Normal 2 2 3 4 2 4" xfId="387"/>
    <cellStyle name="Normal 2 2 3 4 2 5" xfId="388"/>
    <cellStyle name="Normal 2 2 3 4 2 6" xfId="389"/>
    <cellStyle name="Normal 2 2 3 4 2_+200Mg" xfId="390"/>
    <cellStyle name="Normal 2 2 3 4 3" xfId="391"/>
    <cellStyle name="Normal 2 2 3 4 4" xfId="392"/>
    <cellStyle name="Normal 2 2 3 4 5" xfId="393"/>
    <cellStyle name="Normal 2 2 3 4_+200Mg" xfId="394"/>
    <cellStyle name="Normal 2 2 3 5" xfId="395"/>
    <cellStyle name="Normal 2 2 3 5 2" xfId="396"/>
    <cellStyle name="Normal 2 2 3 5 2 2" xfId="397"/>
    <cellStyle name="Normal 2 2 3 5 2 3" xfId="398"/>
    <cellStyle name="Normal 2 2 3 5 2 4" xfId="399"/>
    <cellStyle name="Normal 2 2 3 5 2_+200Mg" xfId="400"/>
    <cellStyle name="Normal 2 2 3 5 3" xfId="401"/>
    <cellStyle name="Normal 2 2 3 5 3 2" xfId="402"/>
    <cellStyle name="Normal 2 2 3 5 3 3" xfId="403"/>
    <cellStyle name="Normal 2 2 3 5 3 4" xfId="404"/>
    <cellStyle name="Normal 2 2 3 5 3_+200Mg" xfId="405"/>
    <cellStyle name="Normal 2 2 3 5 4" xfId="406"/>
    <cellStyle name="Normal 2 2 3 5 4 2" xfId="407"/>
    <cellStyle name="Normal 2 2 3 5 4 3" xfId="408"/>
    <cellStyle name="Normal 2 2 3 5 4 4" xfId="409"/>
    <cellStyle name="Normal 2 2 3 5 4_+200Mg" xfId="410"/>
    <cellStyle name="Normal 2 2 3 5 5" xfId="411"/>
    <cellStyle name="Normal 2 2 3 5 5 2" xfId="412"/>
    <cellStyle name="Normal 2 2 3 5 5 3" xfId="413"/>
    <cellStyle name="Normal 2 2 3 5 5 4" xfId="414"/>
    <cellStyle name="Normal 2 2 3 5 5_+200Mg" xfId="415"/>
    <cellStyle name="Normal 2 2 3 5 6" xfId="416"/>
    <cellStyle name="Normal 2 2 3 5 7" xfId="417"/>
    <cellStyle name="Normal 2 2 3 5 8" xfId="418"/>
    <cellStyle name="Normal 2 2 3 5_+200Mg" xfId="419"/>
    <cellStyle name="Normal 2 2 3 6" xfId="420"/>
    <cellStyle name="Normal 2 2 3 6 10" xfId="421"/>
    <cellStyle name="Normal 2 2 3 6 11" xfId="422"/>
    <cellStyle name="Normal 2 2 3 6 12" xfId="423"/>
    <cellStyle name="Normal 2 2 3 6 2" xfId="424"/>
    <cellStyle name="Normal 2 2 3 6 2 2" xfId="425"/>
    <cellStyle name="Normal 2 2 3 6 2_+200Mg" xfId="426"/>
    <cellStyle name="Normal 2 2 3 6 3" xfId="427"/>
    <cellStyle name="Normal 2 2 3 6 3 2" xfId="428"/>
    <cellStyle name="Normal 2 2 3 6 3_+200Mg" xfId="429"/>
    <cellStyle name="Normal 2 2 3 6 4" xfId="430"/>
    <cellStyle name="Normal 2 2 3 6 5" xfId="431"/>
    <cellStyle name="Normal 2 2 3 6 6" xfId="432"/>
    <cellStyle name="Normal 2 2 3 6 7" xfId="433"/>
    <cellStyle name="Normal 2 2 3 6 8" xfId="434"/>
    <cellStyle name="Normal 2 2 3 6 9" xfId="435"/>
    <cellStyle name="Normal 2 2 3 6_+200Mg" xfId="436"/>
    <cellStyle name="Normal 2 2 3 7" xfId="437"/>
    <cellStyle name="Normal 2 2 3 8" xfId="438"/>
    <cellStyle name="Normal 2 2 3 9" xfId="439"/>
    <cellStyle name="Normal 2 2 3_+200Mg" xfId="440"/>
    <cellStyle name="Normal 2 2 4" xfId="441"/>
    <cellStyle name="Normal 2 2 4 2" xfId="442"/>
    <cellStyle name="Normal 2 2 4 2 2" xfId="443"/>
    <cellStyle name="Normal 2 2 4 2 3" xfId="444"/>
    <cellStyle name="Normal 2 2 4 2 4" xfId="445"/>
    <cellStyle name="Normal 2 2 4 2_+200Mg" xfId="446"/>
    <cellStyle name="Normal 2 2 4 3" xfId="447"/>
    <cellStyle name="Normal 2 2 4 4" xfId="448"/>
    <cellStyle name="Normal 2 2 4 5" xfId="449"/>
    <cellStyle name="Normal 2 2 4_+200Mg" xfId="450"/>
    <cellStyle name="Normal 2 2 5" xfId="451"/>
    <cellStyle name="Normal 2 2 5 2" xfId="452"/>
    <cellStyle name="Normal 2 2 5 2 2" xfId="453"/>
    <cellStyle name="Normal 2 2 5 2 2 2" xfId="454"/>
    <cellStyle name="Normal 2 2 5 2 2 3" xfId="455"/>
    <cellStyle name="Normal 2 2 5 2 2 4" xfId="456"/>
    <cellStyle name="Normal 2 2 5 2 2_+200Mg" xfId="457"/>
    <cellStyle name="Normal 2 2 5 2 3" xfId="458"/>
    <cellStyle name="Normal 2 2 5 2 3 2" xfId="459"/>
    <cellStyle name="Normal 2 2 5 2 3 3" xfId="460"/>
    <cellStyle name="Normal 2 2 5 2 3 4" xfId="461"/>
    <cellStyle name="Normal 2 2 5 2 3_+200Mg" xfId="462"/>
    <cellStyle name="Normal 2 2 5 2 4" xfId="463"/>
    <cellStyle name="Normal 2 2 5 2 5" xfId="464"/>
    <cellStyle name="Normal 2 2 5 2 6" xfId="465"/>
    <cellStyle name="Normal 2 2 5 2_+200Mg" xfId="466"/>
    <cellStyle name="Normal 2 2 5 3" xfId="467"/>
    <cellStyle name="Normal 2 2 5 4" xfId="468"/>
    <cellStyle name="Normal 2 2 5 5" xfId="469"/>
    <cellStyle name="Normal 2 2 5_+200Mg" xfId="470"/>
    <cellStyle name="Normal 2 2 6" xfId="471"/>
    <cellStyle name="Normal 2 2 6 2" xfId="472"/>
    <cellStyle name="Normal 2 2 6 3" xfId="473"/>
    <cellStyle name="Normal 2 2 6 4" xfId="474"/>
    <cellStyle name="Normal 2 2 6_+200Mg" xfId="475"/>
    <cellStyle name="Normal 2 2 7" xfId="476"/>
    <cellStyle name="Normal 2 2 7 2" xfId="477"/>
    <cellStyle name="Normal 2 2 7 3" xfId="478"/>
    <cellStyle name="Normal 2 2 7 4" xfId="479"/>
    <cellStyle name="Normal 2 2 7_+200Mg" xfId="480"/>
    <cellStyle name="Normal 2 2 8" xfId="481"/>
    <cellStyle name="Normal 2 2 8 2" xfId="482"/>
    <cellStyle name="Normal 2 2 8 3" xfId="483"/>
    <cellStyle name="Normal 2 2 8 4" xfId="484"/>
    <cellStyle name="Normal 2 2 8_+200Mg" xfId="485"/>
    <cellStyle name="Normal 2 2 9" xfId="486"/>
    <cellStyle name="Normal 2 2_+200Mg" xfId="487"/>
    <cellStyle name="Normal 2 3" xfId="488"/>
    <cellStyle name="Normal 2 4" xfId="489"/>
    <cellStyle name="Normal 2 4 2" xfId="490"/>
    <cellStyle name="Normal 2 4 3" xfId="491"/>
    <cellStyle name="Normal 2 4 3 2" xfId="492"/>
    <cellStyle name="Normal 2 4 3 3" xfId="493"/>
    <cellStyle name="Normal 2 4 3 4" xfId="494"/>
    <cellStyle name="Normal 2 5" xfId="495"/>
    <cellStyle name="Normal 2 6" xfId="496"/>
    <cellStyle name="Normal 2 7" xfId="497"/>
    <cellStyle name="Normal 2 7 2" xfId="498"/>
    <cellStyle name="Normal 2 7 3" xfId="499"/>
    <cellStyle name="Normal 2 7 4" xfId="500"/>
    <cellStyle name="Normal 2 7_DALYVIAI" xfId="501"/>
    <cellStyle name="Normal 2 8" xfId="502"/>
    <cellStyle name="Normal 2 9" xfId="503"/>
    <cellStyle name="Normal 2_+TolisV" xfId="504"/>
    <cellStyle name="Normal 20" xfId="505"/>
    <cellStyle name="Normal 20 2" xfId="506"/>
    <cellStyle name="Normal 20 2 2" xfId="507"/>
    <cellStyle name="Normal 20 2 2 2" xfId="508"/>
    <cellStyle name="Normal 20 2 2 3" xfId="509"/>
    <cellStyle name="Normal 20 2 2 4" xfId="510"/>
    <cellStyle name="Normal 20 2 2_+200Mg" xfId="511"/>
    <cellStyle name="Normal 20 2 3" xfId="512"/>
    <cellStyle name="Normal 20 2 4" xfId="513"/>
    <cellStyle name="Normal 20 2 5" xfId="514"/>
    <cellStyle name="Normal 20 2_DALYVIAI" xfId="515"/>
    <cellStyle name="Normal 20 3" xfId="516"/>
    <cellStyle name="Normal 20 3 2" xfId="517"/>
    <cellStyle name="Normal 20 3 3" xfId="518"/>
    <cellStyle name="Normal 20 3 4" xfId="519"/>
    <cellStyle name="Normal 20 3_DALYVIAI" xfId="520"/>
    <cellStyle name="Normal 20 4" xfId="521"/>
    <cellStyle name="Normal 20 5" xfId="522"/>
    <cellStyle name="Normal 20_+200Mg" xfId="523"/>
    <cellStyle name="Normal 21" xfId="524"/>
    <cellStyle name="Normal 21 2" xfId="525"/>
    <cellStyle name="Normal 21 2 2" xfId="526"/>
    <cellStyle name="Normal 21 2 2 2" xfId="527"/>
    <cellStyle name="Normal 21 2 2 3" xfId="528"/>
    <cellStyle name="Normal 21 2 2 4" xfId="529"/>
    <cellStyle name="Normal 21 2 2_DALYVIAI" xfId="530"/>
    <cellStyle name="Normal 21 2 3" xfId="531"/>
    <cellStyle name="Normal 21 2 4" xfId="532"/>
    <cellStyle name="Normal 21 2 5" xfId="533"/>
    <cellStyle name="Normal 21 2_DALYVIAI" xfId="534"/>
    <cellStyle name="Normal 21 3" xfId="535"/>
    <cellStyle name="Normal 21 3 2" xfId="536"/>
    <cellStyle name="Normal 21 3 3" xfId="537"/>
    <cellStyle name="Normal 21 3 4" xfId="538"/>
    <cellStyle name="Normal 21 3_DALYVIAI" xfId="539"/>
    <cellStyle name="Normal 21 4" xfId="540"/>
    <cellStyle name="Normal 21 5" xfId="541"/>
    <cellStyle name="Normal 21_DALYVIAI" xfId="542"/>
    <cellStyle name="Normal 22" xfId="543"/>
    <cellStyle name="Normal 22 2" xfId="544"/>
    <cellStyle name="Normal 22 2 2" xfId="545"/>
    <cellStyle name="Normal 22 2 2 2" xfId="546"/>
    <cellStyle name="Normal 22 2 2 3" xfId="547"/>
    <cellStyle name="Normal 22 2 2 4" xfId="548"/>
    <cellStyle name="Normal 22 2 2_+200Mg" xfId="549"/>
    <cellStyle name="Normal 22 2 3" xfId="550"/>
    <cellStyle name="Normal 22 2 4" xfId="551"/>
    <cellStyle name="Normal 22 2 5" xfId="552"/>
    <cellStyle name="Normal 22 2_DALYVIAI" xfId="553"/>
    <cellStyle name="Normal 22 3" xfId="554"/>
    <cellStyle name="Normal 22 3 2" xfId="555"/>
    <cellStyle name="Normal 22 3 3" xfId="556"/>
    <cellStyle name="Normal 22 3 4" xfId="557"/>
    <cellStyle name="Normal 22 3_DALYVIAI" xfId="558"/>
    <cellStyle name="Normal 22 4" xfId="559"/>
    <cellStyle name="Normal 22 5" xfId="560"/>
    <cellStyle name="Normal 22_+200Mg" xfId="561"/>
    <cellStyle name="Normal 23" xfId="562"/>
    <cellStyle name="Normal 23 2" xfId="563"/>
    <cellStyle name="Normal 23 3" xfId="564"/>
    <cellStyle name="Normal 24" xfId="565"/>
    <cellStyle name="Normal 24 2" xfId="566"/>
    <cellStyle name="Normal 24 3" xfId="567"/>
    <cellStyle name="Normal 24 4" xfId="568"/>
    <cellStyle name="Normal 24 5" xfId="569"/>
    <cellStyle name="Normal 24_DALYVIAI" xfId="570"/>
    <cellStyle name="Normal 25" xfId="571"/>
    <cellStyle name="Normal 25 2" xfId="572"/>
    <cellStyle name="Normal 25 3" xfId="573"/>
    <cellStyle name="Normal 25_+200Mg" xfId="574"/>
    <cellStyle name="Normal 26" xfId="575"/>
    <cellStyle name="Normal 26 2" xfId="576"/>
    <cellStyle name="Normal 26 3" xfId="577"/>
    <cellStyle name="Normal 26 4" xfId="578"/>
    <cellStyle name="Normal 26_DALYVIAI" xfId="579"/>
    <cellStyle name="Normal 27" xfId="580"/>
    <cellStyle name="Normal 28" xfId="581"/>
    <cellStyle name="Normal 29" xfId="582"/>
    <cellStyle name="Normal 3" xfId="583"/>
    <cellStyle name="Normal 3 10" xfId="584"/>
    <cellStyle name="Normal 3 11" xfId="585"/>
    <cellStyle name="Normal 3 12" xfId="586"/>
    <cellStyle name="Normal 3 12 2" xfId="587"/>
    <cellStyle name="Normal 3 12 3" xfId="588"/>
    <cellStyle name="Normal 3 12 4" xfId="589"/>
    <cellStyle name="Normal 3 12_DALYVIAI" xfId="590"/>
    <cellStyle name="Normal 3 13" xfId="591"/>
    <cellStyle name="Normal 3 14" xfId="592"/>
    <cellStyle name="Normal 3 2" xfId="593"/>
    <cellStyle name="Normal 3 3" xfId="594"/>
    <cellStyle name="Normal 3 3 2" xfId="595"/>
    <cellStyle name="Normal 3 3 3" xfId="596"/>
    <cellStyle name="Normal 3 4" xfId="597"/>
    <cellStyle name="Normal 3 4 2" xfId="598"/>
    <cellStyle name="Normal 3 4 3" xfId="599"/>
    <cellStyle name="Normal 3 5" xfId="600"/>
    <cellStyle name="Normal 3 5 2" xfId="601"/>
    <cellStyle name="Normal 3 6" xfId="602"/>
    <cellStyle name="Normal 3 7" xfId="603"/>
    <cellStyle name="Normal 3 8" xfId="604"/>
    <cellStyle name="Normal 3 8 2" xfId="605"/>
    <cellStyle name="Normal 3 9" xfId="606"/>
    <cellStyle name="Normal 3 9 2" xfId="607"/>
    <cellStyle name="Normal 3_4x200 M" xfId="608"/>
    <cellStyle name="Normal 30" xfId="609"/>
    <cellStyle name="Normal 31" xfId="610"/>
    <cellStyle name="Normal 4" xfId="611"/>
    <cellStyle name="Normal 4 10" xfId="612"/>
    <cellStyle name="Normal 4 11" xfId="613"/>
    <cellStyle name="Normal 4 11 2" xfId="614"/>
    <cellStyle name="Normal 4 11 3" xfId="615"/>
    <cellStyle name="Normal 4 11 4" xfId="616"/>
    <cellStyle name="Normal 4 11_DALYVIAI" xfId="617"/>
    <cellStyle name="Normal 4 12" xfId="618"/>
    <cellStyle name="Normal 4 13" xfId="619"/>
    <cellStyle name="Normal 4 2" xfId="620"/>
    <cellStyle name="Normal 4 2 2" xfId="621"/>
    <cellStyle name="Normal 4 2 2 2" xfId="622"/>
    <cellStyle name="Normal 4 2 2 3" xfId="623"/>
    <cellStyle name="Normal 4 2 2 4" xfId="624"/>
    <cellStyle name="Normal 4 2 2_+200Mg" xfId="625"/>
    <cellStyle name="Normal 4 2 3" xfId="626"/>
    <cellStyle name="Normal 4 2 3 2" xfId="627"/>
    <cellStyle name="Normal 4 2 3 3" xfId="628"/>
    <cellStyle name="Normal 4 2 3 4" xfId="629"/>
    <cellStyle name="Normal 4 2 3_+200Mg" xfId="630"/>
    <cellStyle name="Normal 4 2 4" xfId="631"/>
    <cellStyle name="Normal 4 2 5" xfId="632"/>
    <cellStyle name="Normal 4 2 6" xfId="633"/>
    <cellStyle name="Normal 4 2_+200Mg" xfId="634"/>
    <cellStyle name="Normal 4 3" xfId="635"/>
    <cellStyle name="Normal 4 3 2" xfId="636"/>
    <cellStyle name="Normal 4 3 3" xfId="637"/>
    <cellStyle name="Normal 4 3 4" xfId="638"/>
    <cellStyle name="Normal 4 3_+200Mg" xfId="639"/>
    <cellStyle name="Normal 4 4" xfId="640"/>
    <cellStyle name="Normal 4 4 2" xfId="641"/>
    <cellStyle name="Normal 4 4 3" xfId="642"/>
    <cellStyle name="Normal 4 4 4" xfId="643"/>
    <cellStyle name="Normal 4 4_+200Mg" xfId="644"/>
    <cellStyle name="Normal 4 5" xfId="645"/>
    <cellStyle name="Normal 4 5 2" xfId="646"/>
    <cellStyle name="Normal 4 5 3" xfId="647"/>
    <cellStyle name="Normal 4 5 4" xfId="648"/>
    <cellStyle name="Normal 4 5_+200Mg" xfId="649"/>
    <cellStyle name="Normal 4 6" xfId="650"/>
    <cellStyle name="Normal 4 6 2" xfId="651"/>
    <cellStyle name="Normal 4 6 3" xfId="652"/>
    <cellStyle name="Normal 4 6 4" xfId="653"/>
    <cellStyle name="Normal 4 6_+200Mg" xfId="654"/>
    <cellStyle name="Normal 4 7" xfId="655"/>
    <cellStyle name="Normal 4 7 2" xfId="656"/>
    <cellStyle name="Normal 4 7 3" xfId="657"/>
    <cellStyle name="Normal 4 7 4" xfId="658"/>
    <cellStyle name="Normal 4 7_+200Mg" xfId="659"/>
    <cellStyle name="Normal 4 8" xfId="660"/>
    <cellStyle name="Normal 4 8 2" xfId="661"/>
    <cellStyle name="Normal 4 8 3" xfId="662"/>
    <cellStyle name="Normal 4 8 4" xfId="663"/>
    <cellStyle name="Normal 4 8_+200Mg" xfId="664"/>
    <cellStyle name="Normal 4 9" xfId="665"/>
    <cellStyle name="Normal 4 9 2" xfId="666"/>
    <cellStyle name="Normal 4 9 2 2" xfId="667"/>
    <cellStyle name="Normal 4 9 2 3" xfId="668"/>
    <cellStyle name="Normal 4 9 2 4" xfId="669"/>
    <cellStyle name="Normal 4 9 2_+200Mg" xfId="670"/>
    <cellStyle name="Normal 4 9 3" xfId="671"/>
    <cellStyle name="Normal 4 9 3 2" xfId="672"/>
    <cellStyle name="Normal 4 9 3 3" xfId="673"/>
    <cellStyle name="Normal 4 9 3 4" xfId="674"/>
    <cellStyle name="Normal 4 9 3_+200Mg" xfId="675"/>
    <cellStyle name="Normal 4 9 4" xfId="676"/>
    <cellStyle name="Normal 4 9 4 2" xfId="677"/>
    <cellStyle name="Normal 4 9 4 3" xfId="678"/>
    <cellStyle name="Normal 4 9 4 4" xfId="679"/>
    <cellStyle name="Normal 4 9 4_+200Mg" xfId="680"/>
    <cellStyle name="Normal 4 9 5" xfId="681"/>
    <cellStyle name="Normal 4 9 5 2" xfId="682"/>
    <cellStyle name="Normal 4 9 5 3" xfId="683"/>
    <cellStyle name="Normal 4 9 5 4" xfId="684"/>
    <cellStyle name="Normal 4 9 5_+200Mg" xfId="685"/>
    <cellStyle name="Normal 4 9 6" xfId="686"/>
    <cellStyle name="Normal 4 9 6 2" xfId="687"/>
    <cellStyle name="Normal 4 9 6 3" xfId="688"/>
    <cellStyle name="Normal 4 9 6 4" xfId="689"/>
    <cellStyle name="Normal 4 9 6_+200Mg" xfId="690"/>
    <cellStyle name="Normal 4 9 7" xfId="691"/>
    <cellStyle name="Normal 4 9 8" xfId="692"/>
    <cellStyle name="Normal 4 9 9" xfId="693"/>
    <cellStyle name="Normal 4 9_+200Mg" xfId="694"/>
    <cellStyle name="Normal 4_+200Mg" xfId="695"/>
    <cellStyle name="Normal 5" xfId="696"/>
    <cellStyle name="Normal 5 2" xfId="697"/>
    <cellStyle name="Normal 5 2 2" xfId="698"/>
    <cellStyle name="Normal 5 2 2 2" xfId="699"/>
    <cellStyle name="Normal 5 2 2 3" xfId="700"/>
    <cellStyle name="Normal 5 2 2 4" xfId="701"/>
    <cellStyle name="Normal 5 2 2_+200Mg" xfId="702"/>
    <cellStyle name="Normal 5 2 3" xfId="703"/>
    <cellStyle name="Normal 5 2 4" xfId="704"/>
    <cellStyle name="Normal 5 2 5" xfId="705"/>
    <cellStyle name="Normal 5 2_DALYVIAI" xfId="706"/>
    <cellStyle name="Normal 5 3" xfId="707"/>
    <cellStyle name="Normal 5 3 2" xfId="708"/>
    <cellStyle name="Normal 5 3 3" xfId="709"/>
    <cellStyle name="Normal 5 3 4" xfId="710"/>
    <cellStyle name="Normal 5 3_DALYVIAI" xfId="711"/>
    <cellStyle name="Normal 5 4" xfId="712"/>
    <cellStyle name="Normal 5 5" xfId="713"/>
    <cellStyle name="Normal 5_+200Mg" xfId="714"/>
    <cellStyle name="Normal 6" xfId="715"/>
    <cellStyle name="Normal 6 2" xfId="716"/>
    <cellStyle name="Normal 6 2 2" xfId="717"/>
    <cellStyle name="Normal 6 2 3" xfId="718"/>
    <cellStyle name="Normal 6 2 4" xfId="719"/>
    <cellStyle name="Normal 6 2_+200Mg" xfId="720"/>
    <cellStyle name="Normal 6 3" xfId="721"/>
    <cellStyle name="Normal 6 3 2" xfId="722"/>
    <cellStyle name="Normal 6 3 3" xfId="723"/>
    <cellStyle name="Normal 6 3 4" xfId="724"/>
    <cellStyle name="Normal 6 3_+200Mg" xfId="725"/>
    <cellStyle name="Normal 6 4" xfId="726"/>
    <cellStyle name="Normal 6 4 2" xfId="727"/>
    <cellStyle name="Normal 6 4 3" xfId="728"/>
    <cellStyle name="Normal 6 4 4" xfId="729"/>
    <cellStyle name="Normal 6 4_+200Mg" xfId="730"/>
    <cellStyle name="Normal 6 5" xfId="731"/>
    <cellStyle name="Normal 6 6" xfId="732"/>
    <cellStyle name="Normal 6 6 2" xfId="733"/>
    <cellStyle name="Normal 6 6 3" xfId="734"/>
    <cellStyle name="Normal 6 6 4" xfId="735"/>
    <cellStyle name="Normal 6 6_DALYVIAI" xfId="736"/>
    <cellStyle name="Normal 6 7" xfId="737"/>
    <cellStyle name="Normal 6 8" xfId="738"/>
    <cellStyle name="Normal 6_+200Mg" xfId="739"/>
    <cellStyle name="Normal 7" xfId="740"/>
    <cellStyle name="Normal 7 2" xfId="741"/>
    <cellStyle name="Normal 7 2 2" xfId="742"/>
    <cellStyle name="Normal 7 2 2 2" xfId="743"/>
    <cellStyle name="Normal 7 2 2 3" xfId="744"/>
    <cellStyle name="Normal 7 2 2 4" xfId="745"/>
    <cellStyle name="Normal 7 2 2_DALYVIAI" xfId="746"/>
    <cellStyle name="Normal 7 2 3" xfId="747"/>
    <cellStyle name="Normal 7 2 4" xfId="748"/>
    <cellStyle name="Normal 7 2 5" xfId="749"/>
    <cellStyle name="Normal 7 2_+200Mg" xfId="750"/>
    <cellStyle name="Normal 7 3" xfId="751"/>
    <cellStyle name="Normal 7 4" xfId="752"/>
    <cellStyle name="Normal 7 5" xfId="753"/>
    <cellStyle name="Normal 7 6" xfId="754"/>
    <cellStyle name="Normal 7_DALYVIAI" xfId="755"/>
    <cellStyle name="Normal 8" xfId="756"/>
    <cellStyle name="Normal 8 2" xfId="757"/>
    <cellStyle name="Normal 8 2 2" xfId="758"/>
    <cellStyle name="Normal 8 2 2 2" xfId="759"/>
    <cellStyle name="Normal 8 2 2 3" xfId="760"/>
    <cellStyle name="Normal 8 2 2 4" xfId="761"/>
    <cellStyle name="Normal 8 2 2_+200Mg" xfId="762"/>
    <cellStyle name="Normal 8 2 3" xfId="763"/>
    <cellStyle name="Normal 8 2 4" xfId="764"/>
    <cellStyle name="Normal 8 2 5" xfId="765"/>
    <cellStyle name="Normal 8 2_+200Mg" xfId="766"/>
    <cellStyle name="Normal 8 3" xfId="767"/>
    <cellStyle name="Normal 8 4" xfId="768"/>
    <cellStyle name="Normal 8 4 2" xfId="769"/>
    <cellStyle name="Normal 8 4 3" xfId="770"/>
    <cellStyle name="Normal 8 4 4" xfId="771"/>
    <cellStyle name="Normal 8 4_DALYVIAI" xfId="772"/>
    <cellStyle name="Normal 8 5" xfId="773"/>
    <cellStyle name="Normal 8 6" xfId="774"/>
    <cellStyle name="Normal 8_+200Mg" xfId="775"/>
    <cellStyle name="Normal 9" xfId="776"/>
    <cellStyle name="Normal 9 2" xfId="777"/>
    <cellStyle name="Normal 9 2 2" xfId="778"/>
    <cellStyle name="Normal 9 2 3" xfId="779"/>
    <cellStyle name="Normal 9 2 4" xfId="780"/>
    <cellStyle name="Normal 9 2_+200Mg" xfId="781"/>
    <cellStyle name="Normal 9 3" xfId="782"/>
    <cellStyle name="Normal 9 3 2" xfId="783"/>
    <cellStyle name="Normal 9 3 2 2" xfId="784"/>
    <cellStyle name="Normal 9 3 2 3" xfId="785"/>
    <cellStyle name="Normal 9 3 2 4" xfId="786"/>
    <cellStyle name="Normal 9 3 2_+200Mg" xfId="787"/>
    <cellStyle name="Normal 9 3 3" xfId="788"/>
    <cellStyle name="Normal 9 3 4" xfId="789"/>
    <cellStyle name="Normal 9 3 5" xfId="790"/>
    <cellStyle name="Normal 9 3_+200Mg" xfId="791"/>
    <cellStyle name="Normal 9 4" xfId="792"/>
    <cellStyle name="Normal 9 4 2" xfId="793"/>
    <cellStyle name="Normal 9 4 3" xfId="794"/>
    <cellStyle name="Normal 9 4 4" xfId="795"/>
    <cellStyle name="Normal 9 4_+200Mg" xfId="796"/>
    <cellStyle name="Normal 9 5" xfId="797"/>
    <cellStyle name="Normal 9 5 2" xfId="798"/>
    <cellStyle name="Normal 9 5 3" xfId="799"/>
    <cellStyle name="Normal 9 5 4" xfId="800"/>
    <cellStyle name="Normal 9 5_+200Mg" xfId="801"/>
    <cellStyle name="Normal 9 6" xfId="802"/>
    <cellStyle name="Normal 9 7" xfId="803"/>
    <cellStyle name="Normal 9 7 2" xfId="804"/>
    <cellStyle name="Normal 9 7 3" xfId="805"/>
    <cellStyle name="Normal 9 7 4" xfId="806"/>
    <cellStyle name="Normal 9 7_DALYVIAI" xfId="807"/>
    <cellStyle name="Normal 9 8" xfId="808"/>
    <cellStyle name="Normal 9 9" xfId="809"/>
    <cellStyle name="Normal 9_+200Mg" xfId="810"/>
    <cellStyle name="Normal_1000 Mj" xfId="811"/>
    <cellStyle name="Normal_1000 Mv" xfId="812"/>
    <cellStyle name="Normal_1000 Vj" xfId="813"/>
    <cellStyle name="Normal_1000 Vv" xfId="814"/>
    <cellStyle name="Normal_200 Mj" xfId="815"/>
    <cellStyle name="Normal_200 Mv" xfId="816"/>
    <cellStyle name="Normal_4x200 M" xfId="817"/>
    <cellStyle name="Normal_600 Mj" xfId="818"/>
    <cellStyle name="Normal_600 Mv" xfId="819"/>
    <cellStyle name="Normal_600 Vj" xfId="820"/>
    <cellStyle name="Normal_600 Vv" xfId="821"/>
    <cellStyle name="Normal_60Mj" xfId="822"/>
    <cellStyle name="Normal_60Mv" xfId="823"/>
    <cellStyle name="Normal_60Vj" xfId="824"/>
    <cellStyle name="Normal_60Vv" xfId="825"/>
    <cellStyle name="Normal_Aukstis Mj_1" xfId="826"/>
    <cellStyle name="Normal_Aukstis Mv" xfId="827"/>
    <cellStyle name="Normal_Aukstis Vj" xfId="828"/>
    <cellStyle name="Normal_Aukstis Vv" xfId="829"/>
    <cellStyle name="Normal_Rutulys Mj" xfId="830"/>
    <cellStyle name="Normal_Rutulys Mv" xfId="831"/>
    <cellStyle name="Normal_Rutulys Vj_1" xfId="832"/>
    <cellStyle name="Normal_Rutulys Vv" xfId="833"/>
    <cellStyle name="Normal_Tolis Mj" xfId="834"/>
    <cellStyle name="Normal_Tolis Mv" xfId="835"/>
    <cellStyle name="Normal_Tolis Vj" xfId="836"/>
    <cellStyle name="Normal_Tolis Vv" xfId="837"/>
    <cellStyle name="Normal_virseliui" xfId="838"/>
    <cellStyle name="Note" xfId="839"/>
    <cellStyle name="Output" xfId="840"/>
    <cellStyle name="Percent" xfId="841"/>
    <cellStyle name="Percent [0]" xfId="842"/>
    <cellStyle name="Percent [00]" xfId="843"/>
    <cellStyle name="Percent [2]" xfId="844"/>
    <cellStyle name="PrePop Currency (0)" xfId="845"/>
    <cellStyle name="PrePop Currency (2)" xfId="846"/>
    <cellStyle name="PrePop Units (0)" xfId="847"/>
    <cellStyle name="PrePop Units (1)" xfId="848"/>
    <cellStyle name="PrePop Units (2)" xfId="849"/>
    <cellStyle name="Text Indent A" xfId="850"/>
    <cellStyle name="Text Indent B" xfId="851"/>
    <cellStyle name="Text Indent C" xfId="852"/>
    <cellStyle name="Title" xfId="853"/>
    <cellStyle name="Total" xfId="854"/>
    <cellStyle name="Walutowy [0]_PLDT" xfId="855"/>
    <cellStyle name="Walutowy_PLDT" xfId="856"/>
    <cellStyle name="Warning Text" xfId="857"/>
    <cellStyle name="Обычный_Итоговый спартакиады 1991-92 г" xfId="8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19</xdr:row>
      <xdr:rowOff>85725</xdr:rowOff>
    </xdr:from>
    <xdr:to>
      <xdr:col>8</xdr:col>
      <xdr:colOff>66675</xdr:colOff>
      <xdr:row>23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352800"/>
          <a:ext cx="1704975" cy="657225"/>
        </a:xfrm>
        <a:prstGeom prst="rect">
          <a:avLst/>
        </a:prstGeom>
        <a:solidFill>
          <a:srgbClr val="339966">
            <a:alpha val="94000"/>
          </a:srgbClr>
        </a:solidFill>
        <a:ln w="9525" cmpd="sng">
          <a:noFill/>
        </a:ln>
      </xdr:spPr>
    </xdr:pic>
    <xdr:clientData/>
  </xdr:twoCellAnchor>
  <xdr:twoCellAnchor>
    <xdr:from>
      <xdr:col>10</xdr:col>
      <xdr:colOff>0</xdr:colOff>
      <xdr:row>21</xdr:row>
      <xdr:rowOff>0</xdr:rowOff>
    </xdr:from>
    <xdr:to>
      <xdr:col>12</xdr:col>
      <xdr:colOff>114300</xdr:colOff>
      <xdr:row>24</xdr:row>
      <xdr:rowOff>57150</xdr:rowOff>
    </xdr:to>
    <xdr:pic>
      <xdr:nvPicPr>
        <xdr:cNvPr id="2" name="Picture 3" descr="j0187985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3590925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44"/>
  <sheetViews>
    <sheetView zoomScalePageLayoutView="0" workbookViewId="0" topLeftCell="A1">
      <selection activeCell="A72" sqref="A72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1"/>
    </row>
    <row r="2" ht="12.75">
      <c r="B2" s="1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spans="2:4" ht="22.5">
      <c r="B9" s="1"/>
      <c r="D9" s="4" t="s">
        <v>161</v>
      </c>
    </row>
    <row r="10" ht="12.75">
      <c r="B10" s="1"/>
    </row>
    <row r="11" spans="2:15" ht="22.5">
      <c r="B11" s="1"/>
      <c r="D11" s="613" t="s">
        <v>0</v>
      </c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</row>
    <row r="12" ht="12.75">
      <c r="B12" s="1"/>
    </row>
    <row r="13" spans="2:11" ht="22.5">
      <c r="B13" s="1"/>
      <c r="D13" s="613" t="s">
        <v>2</v>
      </c>
      <c r="E13" s="613"/>
      <c r="F13" s="613"/>
      <c r="G13" s="613"/>
      <c r="H13" s="613"/>
      <c r="I13" s="613"/>
      <c r="J13" s="613"/>
      <c r="K13" s="613"/>
    </row>
    <row r="14" spans="2:4" ht="17.25" customHeight="1">
      <c r="B14" s="1"/>
      <c r="D14" s="5"/>
    </row>
    <row r="15" ht="4.5" customHeight="1">
      <c r="B15" s="1"/>
    </row>
    <row r="16" spans="1:15" ht="3" customHeight="1">
      <c r="A16" s="6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ht="4.5" customHeight="1">
      <c r="B17" s="1"/>
    </row>
    <row r="18" spans="2:4" ht="20.25">
      <c r="B18" s="1"/>
      <c r="D18" s="8"/>
    </row>
    <row r="19" ht="12.75">
      <c r="B19" s="1"/>
    </row>
    <row r="20" spans="2:11" ht="12.75">
      <c r="B20" s="1"/>
      <c r="K20" s="13" t="s">
        <v>6</v>
      </c>
    </row>
    <row r="21" ht="12.75">
      <c r="B21" s="1"/>
    </row>
    <row r="22" spans="2:11" ht="12.75">
      <c r="B22" s="1"/>
      <c r="D22"/>
      <c r="K22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spans="2:4" ht="15.75">
      <c r="B29" s="1"/>
      <c r="D29" s="9" t="s">
        <v>159</v>
      </c>
    </row>
    <row r="30" spans="1:9" ht="6.75" customHeight="1">
      <c r="A30" s="10"/>
      <c r="B30" s="11"/>
      <c r="C30" s="10"/>
      <c r="D30" s="10"/>
      <c r="E30" s="10"/>
      <c r="F30" s="10"/>
      <c r="G30" s="10"/>
      <c r="H30" s="10"/>
      <c r="I30" s="10"/>
    </row>
    <row r="31" ht="6.75" customHeight="1">
      <c r="B31" s="1"/>
    </row>
    <row r="32" spans="2:4" ht="15.75">
      <c r="B32" s="1"/>
      <c r="D32" s="3" t="s">
        <v>1</v>
      </c>
    </row>
    <row r="33" ht="12.75">
      <c r="B33" s="1"/>
    </row>
    <row r="34" ht="12.75">
      <c r="B34" s="1"/>
    </row>
    <row r="35" spans="2:12" ht="12.75">
      <c r="B35" s="1"/>
      <c r="E35" s="2" t="s">
        <v>3</v>
      </c>
      <c r="L35" s="2" t="s">
        <v>160</v>
      </c>
    </row>
    <row r="36" spans="2:14" ht="12.75">
      <c r="B36" s="1"/>
      <c r="N36" s="12"/>
    </row>
    <row r="37" ht="12.75">
      <c r="B37" s="1"/>
    </row>
    <row r="38" spans="2:12" ht="12.75">
      <c r="B38" s="1"/>
      <c r="E38" s="2" t="s">
        <v>4</v>
      </c>
      <c r="L38" s="2" t="s">
        <v>5</v>
      </c>
    </row>
    <row r="39" spans="2:14" ht="12.75">
      <c r="B39" s="1"/>
      <c r="N39" s="12" t="s">
        <v>7</v>
      </c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</sheetData>
  <sheetProtection/>
  <mergeCells count="2">
    <mergeCell ref="D11:O11"/>
    <mergeCell ref="D13:K13"/>
  </mergeCells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8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193" customWidth="1"/>
    <col min="2" max="2" width="13.7109375" style="193" customWidth="1"/>
    <col min="3" max="3" width="14.57421875" style="193" customWidth="1"/>
    <col min="4" max="4" width="8.8515625" style="198" customWidth="1"/>
    <col min="5" max="5" width="13.8515625" style="198" customWidth="1"/>
    <col min="6" max="7" width="6.57421875" style="196" customWidth="1"/>
    <col min="8" max="8" width="5.140625" style="314" customWidth="1"/>
    <col min="9" max="9" width="23.28125" style="198" customWidth="1"/>
    <col min="10" max="10" width="4.421875" style="193" hidden="1" customWidth="1"/>
    <col min="11" max="16384" width="9.140625" style="193" customWidth="1"/>
  </cols>
  <sheetData>
    <row r="1" spans="1:9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2:7" ht="12.75" customHeight="1">
      <c r="B4" s="200"/>
      <c r="C4" s="147" t="s">
        <v>17</v>
      </c>
      <c r="D4" s="147">
        <v>7.05</v>
      </c>
      <c r="F4" s="147" t="s">
        <v>1017</v>
      </c>
      <c r="G4" s="51"/>
    </row>
    <row r="5" spans="5:9" s="141" customFormat="1" ht="3.75" customHeight="1">
      <c r="E5" s="142"/>
      <c r="H5" s="315"/>
      <c r="I5" s="143"/>
    </row>
    <row r="6" spans="2:9" ht="15.75">
      <c r="B6" s="281" t="s">
        <v>763</v>
      </c>
      <c r="C6" s="145"/>
      <c r="D6" s="210"/>
      <c r="E6" s="144"/>
      <c r="F6" s="282"/>
      <c r="G6" s="146" t="s">
        <v>16</v>
      </c>
      <c r="H6" s="316"/>
      <c r="I6" s="441" t="s">
        <v>52</v>
      </c>
    </row>
    <row r="7" ht="6" customHeight="1"/>
    <row r="8" spans="2:9" ht="12.75" customHeight="1">
      <c r="B8" s="200"/>
      <c r="C8" s="256">
        <v>1</v>
      </c>
      <c r="D8" s="256" t="s">
        <v>53</v>
      </c>
      <c r="E8" s="257">
        <v>8</v>
      </c>
      <c r="I8" s="258"/>
    </row>
    <row r="9" ht="6" customHeight="1"/>
    <row r="10" spans="1:9" ht="12.75">
      <c r="A10" s="259" t="s">
        <v>54</v>
      </c>
      <c r="B10" s="260" t="s">
        <v>14</v>
      </c>
      <c r="C10" s="261" t="s">
        <v>13</v>
      </c>
      <c r="D10" s="259" t="s">
        <v>12</v>
      </c>
      <c r="E10" s="262" t="s">
        <v>11</v>
      </c>
      <c r="F10" s="263" t="s">
        <v>720</v>
      </c>
      <c r="G10" s="263" t="s">
        <v>721</v>
      </c>
      <c r="H10" s="317" t="s">
        <v>9</v>
      </c>
      <c r="I10" s="265" t="s">
        <v>8</v>
      </c>
    </row>
    <row r="11" spans="1:12" ht="12.75">
      <c r="A11" s="150">
        <v>1</v>
      </c>
      <c r="B11" s="247" t="s">
        <v>28</v>
      </c>
      <c r="C11" s="248" t="s">
        <v>508</v>
      </c>
      <c r="D11" s="249">
        <v>36064</v>
      </c>
      <c r="E11" s="250" t="s">
        <v>200</v>
      </c>
      <c r="F11" s="437">
        <v>8.2</v>
      </c>
      <c r="G11" s="250"/>
      <c r="H11" s="318" t="str">
        <f aca="true" t="shared" si="0" ref="H11:H16">IF(ISBLANK(F11),"",IF(F11&lt;=7,"KSM",IF(F11&lt;=7.24,"I A",IF(F11&lt;=7.54,"II A",IF(F11&lt;=7.94,"III A",IF(F11&lt;=8.44,"I JA",IF(F11&lt;=8.84,"II JA",IF(F11&lt;=9.14,"III JA"))))))))</f>
        <v>I JA</v>
      </c>
      <c r="I11" s="251" t="s">
        <v>201</v>
      </c>
      <c r="J11" s="285"/>
      <c r="K11" s="255"/>
      <c r="L11" s="198"/>
    </row>
    <row r="12" spans="1:12" ht="12.75">
      <c r="A12" s="150">
        <v>2</v>
      </c>
      <c r="B12" s="247" t="s">
        <v>506</v>
      </c>
      <c r="C12" s="248" t="s">
        <v>507</v>
      </c>
      <c r="D12" s="249">
        <v>36035</v>
      </c>
      <c r="E12" s="250" t="s">
        <v>186</v>
      </c>
      <c r="F12" s="438">
        <v>8.02</v>
      </c>
      <c r="G12" s="250"/>
      <c r="H12" s="318" t="str">
        <f t="shared" si="0"/>
        <v>I JA</v>
      </c>
      <c r="I12" s="251" t="s">
        <v>64</v>
      </c>
      <c r="J12" s="285"/>
      <c r="K12" s="255"/>
      <c r="L12" s="198"/>
    </row>
    <row r="13" spans="1:12" ht="12.75">
      <c r="A13" s="150">
        <v>3</v>
      </c>
      <c r="B13" s="247" t="s">
        <v>96</v>
      </c>
      <c r="C13" s="248" t="s">
        <v>504</v>
      </c>
      <c r="D13" s="249">
        <v>36015</v>
      </c>
      <c r="E13" s="250" t="s">
        <v>38</v>
      </c>
      <c r="F13" s="438" t="s">
        <v>727</v>
      </c>
      <c r="G13" s="250"/>
      <c r="H13" s="318"/>
      <c r="I13" s="251" t="s">
        <v>47</v>
      </c>
      <c r="J13" s="285" t="s">
        <v>777</v>
      </c>
      <c r="K13" s="255"/>
      <c r="L13" s="198"/>
    </row>
    <row r="14" spans="1:12" ht="12.75">
      <c r="A14" s="150">
        <v>4</v>
      </c>
      <c r="B14" s="247" t="s">
        <v>496</v>
      </c>
      <c r="C14" s="248" t="s">
        <v>497</v>
      </c>
      <c r="D14" s="249">
        <v>35943</v>
      </c>
      <c r="E14" s="250" t="s">
        <v>360</v>
      </c>
      <c r="F14" s="438">
        <v>7.58</v>
      </c>
      <c r="G14" s="250"/>
      <c r="H14" s="318" t="str">
        <f t="shared" si="0"/>
        <v>III A</v>
      </c>
      <c r="I14" s="251" t="s">
        <v>361</v>
      </c>
      <c r="J14" s="285" t="s">
        <v>766</v>
      </c>
      <c r="K14" s="255"/>
      <c r="L14" s="198"/>
    </row>
    <row r="15" spans="1:12" ht="12.75">
      <c r="A15" s="150">
        <v>5</v>
      </c>
      <c r="B15" s="247" t="s">
        <v>513</v>
      </c>
      <c r="C15" s="248" t="s">
        <v>776</v>
      </c>
      <c r="D15" s="249">
        <v>36142</v>
      </c>
      <c r="E15" s="250" t="s">
        <v>93</v>
      </c>
      <c r="F15" s="438">
        <v>8.34</v>
      </c>
      <c r="G15" s="250"/>
      <c r="H15" s="318" t="str">
        <f t="shared" si="0"/>
        <v>I JA</v>
      </c>
      <c r="I15" s="251" t="s">
        <v>465</v>
      </c>
      <c r="J15" s="285"/>
      <c r="K15" s="255"/>
      <c r="L15" s="198"/>
    </row>
    <row r="16" spans="1:12" ht="12.75">
      <c r="A16" s="150">
        <v>6</v>
      </c>
      <c r="B16" s="247" t="s">
        <v>511</v>
      </c>
      <c r="C16" s="248" t="s">
        <v>512</v>
      </c>
      <c r="D16" s="249">
        <v>36095</v>
      </c>
      <c r="E16" s="250" t="s">
        <v>25</v>
      </c>
      <c r="F16" s="438">
        <v>8.05</v>
      </c>
      <c r="G16" s="250"/>
      <c r="H16" s="318" t="str">
        <f t="shared" si="0"/>
        <v>I JA</v>
      </c>
      <c r="I16" s="251" t="s">
        <v>255</v>
      </c>
      <c r="J16" s="285"/>
      <c r="K16" s="255"/>
      <c r="L16" s="198"/>
    </row>
    <row r="17" ht="6" customHeight="1"/>
    <row r="18" spans="2:9" ht="12.75" customHeight="1">
      <c r="B18" s="200"/>
      <c r="C18" s="256">
        <v>2</v>
      </c>
      <c r="D18" s="256" t="s">
        <v>53</v>
      </c>
      <c r="E18" s="257">
        <v>8</v>
      </c>
      <c r="I18" s="258"/>
    </row>
    <row r="19" ht="6" customHeight="1"/>
    <row r="20" spans="1:12" ht="12.75">
      <c r="A20" s="150">
        <v>1</v>
      </c>
      <c r="B20" s="247" t="s">
        <v>502</v>
      </c>
      <c r="C20" s="248" t="s">
        <v>503</v>
      </c>
      <c r="D20" s="249">
        <v>35968</v>
      </c>
      <c r="E20" s="250" t="s">
        <v>200</v>
      </c>
      <c r="F20" s="438">
        <v>8.21</v>
      </c>
      <c r="G20" s="250"/>
      <c r="H20" s="318" t="str">
        <f>IF(ISBLANK(F20),"",IF(F20&lt;=7,"KSM",IF(F20&lt;=7.24,"I A",IF(F20&lt;=7.54,"II A",IF(F20&lt;=7.94,"III A",IF(F20&lt;=8.44,"I JA",IF(F20&lt;=8.84,"II JA",IF(F20&lt;=9.14,"III JA"))))))))</f>
        <v>I JA</v>
      </c>
      <c r="I20" s="251" t="s">
        <v>201</v>
      </c>
      <c r="J20" s="285"/>
      <c r="K20" s="255"/>
      <c r="L20" s="198"/>
    </row>
    <row r="21" spans="1:12" ht="12.75">
      <c r="A21" s="150">
        <v>2</v>
      </c>
      <c r="B21" s="247" t="s">
        <v>49</v>
      </c>
      <c r="C21" s="248" t="s">
        <v>106</v>
      </c>
      <c r="D21" s="249">
        <v>35965</v>
      </c>
      <c r="E21" s="250" t="s">
        <v>38</v>
      </c>
      <c r="F21" s="438">
        <v>8.15</v>
      </c>
      <c r="G21" s="250"/>
      <c r="H21" s="318" t="str">
        <f>IF(ISBLANK(F21),"",IF(F21&lt;=7,"KSM",IF(F21&lt;=7.24,"I A",IF(F21&lt;=7.54,"II A",IF(F21&lt;=7.94,"III A",IF(F21&lt;=8.44,"I JA",IF(F21&lt;=8.84,"II JA",IF(F21&lt;=9.14,"III JA"))))))))</f>
        <v>I JA</v>
      </c>
      <c r="I21" s="251" t="s">
        <v>347</v>
      </c>
      <c r="J21" s="285"/>
      <c r="K21" s="255"/>
      <c r="L21" s="198"/>
    </row>
    <row r="22" spans="1:12" ht="12.75">
      <c r="A22" s="150">
        <v>3</v>
      </c>
      <c r="B22" s="247" t="s">
        <v>491</v>
      </c>
      <c r="C22" s="248" t="s">
        <v>492</v>
      </c>
      <c r="D22" s="249">
        <v>35922</v>
      </c>
      <c r="E22" s="250" t="s">
        <v>186</v>
      </c>
      <c r="F22" s="438">
        <v>7.78</v>
      </c>
      <c r="G22" s="250"/>
      <c r="H22" s="318" t="str">
        <f>IF(ISBLANK(F22),"",IF(F22&lt;=7,"KSM",IF(F22&lt;=7.24,"I A",IF(F22&lt;=7.54,"II A",IF(F22&lt;=7.94,"III A",IF(F22&lt;=8.44,"I JA",IF(F22&lt;=8.84,"II JA",IF(F22&lt;=9.14,"III JA"))))))))</f>
        <v>III A</v>
      </c>
      <c r="I22" s="251" t="s">
        <v>187</v>
      </c>
      <c r="J22" s="285"/>
      <c r="K22" s="255"/>
      <c r="L22" s="198"/>
    </row>
    <row r="23" spans="1:12" ht="12.75">
      <c r="A23" s="150">
        <v>4</v>
      </c>
      <c r="B23" s="247" t="s">
        <v>500</v>
      </c>
      <c r="C23" s="248" t="s">
        <v>501</v>
      </c>
      <c r="D23" s="249">
        <v>35957</v>
      </c>
      <c r="E23" s="250" t="s">
        <v>289</v>
      </c>
      <c r="F23" s="438" t="s">
        <v>730</v>
      </c>
      <c r="G23" s="250"/>
      <c r="H23" s="318"/>
      <c r="I23" s="251" t="s">
        <v>290</v>
      </c>
      <c r="J23" s="285">
        <v>7.74</v>
      </c>
      <c r="K23" s="255"/>
      <c r="L23" s="198"/>
    </row>
    <row r="24" spans="1:12" ht="12.75">
      <c r="A24" s="150">
        <v>5</v>
      </c>
      <c r="B24" s="247" t="s">
        <v>498</v>
      </c>
      <c r="C24" s="248" t="s">
        <v>499</v>
      </c>
      <c r="D24" s="249">
        <v>35946</v>
      </c>
      <c r="E24" s="250" t="s">
        <v>193</v>
      </c>
      <c r="F24" s="438">
        <v>7.93</v>
      </c>
      <c r="G24" s="250"/>
      <c r="H24" s="318" t="str">
        <f>IF(ISBLANK(F24),"",IF(F24&lt;=7,"KSM",IF(F24&lt;=7.24,"I A",IF(F24&lt;=7.54,"II A",IF(F24&lt;=7.94,"III A",IF(F24&lt;=8.44,"I JA",IF(F24&lt;=8.84,"II JA",IF(F24&lt;=9.14,"III JA"))))))))</f>
        <v>III A</v>
      </c>
      <c r="I24" s="251"/>
      <c r="J24" s="285"/>
      <c r="K24" s="255"/>
      <c r="L24" s="198"/>
    </row>
    <row r="25" spans="1:12" ht="12.75">
      <c r="A25" s="150">
        <v>6</v>
      </c>
      <c r="B25" s="247"/>
      <c r="C25" s="248"/>
      <c r="D25" s="249"/>
      <c r="E25" s="250"/>
      <c r="F25" s="438"/>
      <c r="G25" s="250"/>
      <c r="H25" s="318"/>
      <c r="I25" s="251"/>
      <c r="J25" s="285"/>
      <c r="K25" s="255"/>
      <c r="L25" s="198"/>
    </row>
    <row r="26" ht="6" customHeight="1"/>
    <row r="27" spans="2:9" ht="12.75" customHeight="1">
      <c r="B27" s="200"/>
      <c r="C27" s="256">
        <v>3</v>
      </c>
      <c r="D27" s="256" t="s">
        <v>53</v>
      </c>
      <c r="E27" s="257">
        <v>8</v>
      </c>
      <c r="I27" s="258"/>
    </row>
    <row r="28" ht="6" customHeight="1"/>
    <row r="29" spans="1:12" ht="12.75">
      <c r="A29" s="150">
        <v>1</v>
      </c>
      <c r="B29" s="247" t="s">
        <v>509</v>
      </c>
      <c r="C29" s="248" t="s">
        <v>510</v>
      </c>
      <c r="D29" s="249">
        <v>36072</v>
      </c>
      <c r="E29" s="250" t="s">
        <v>25</v>
      </c>
      <c r="F29" s="438">
        <v>7.94</v>
      </c>
      <c r="G29" s="250"/>
      <c r="H29" s="318" t="str">
        <f aca="true" t="shared" si="1" ref="H29:H34">IF(ISBLANK(F29),"",IF(F29&lt;=7,"KSM",IF(F29&lt;=7.24,"I A",IF(F29&lt;=7.54,"II A",IF(F29&lt;=7.94,"III A",IF(F29&lt;=8.44,"I JA",IF(F29&lt;=8.84,"II JA",IF(F29&lt;=9.14,"III JA"))))))))</f>
        <v>III A</v>
      </c>
      <c r="I29" s="251" t="s">
        <v>255</v>
      </c>
      <c r="J29" s="285"/>
      <c r="K29" s="255"/>
      <c r="L29" s="198"/>
    </row>
    <row r="30" spans="1:12" ht="12.75">
      <c r="A30" s="150">
        <v>2</v>
      </c>
      <c r="B30" s="247" t="s">
        <v>778</v>
      </c>
      <c r="C30" s="248" t="s">
        <v>495</v>
      </c>
      <c r="D30" s="249">
        <v>35934</v>
      </c>
      <c r="E30" s="250" t="s">
        <v>38</v>
      </c>
      <c r="F30" s="438" t="s">
        <v>730</v>
      </c>
      <c r="G30" s="250"/>
      <c r="H30" s="318"/>
      <c r="I30" s="251" t="s">
        <v>347</v>
      </c>
      <c r="J30" s="285"/>
      <c r="K30" s="255"/>
      <c r="L30" s="198"/>
    </row>
    <row r="31" spans="1:12" ht="12.75">
      <c r="A31" s="150">
        <v>3</v>
      </c>
      <c r="B31" s="247" t="s">
        <v>45</v>
      </c>
      <c r="C31" s="248" t="s">
        <v>483</v>
      </c>
      <c r="D31" s="249">
        <v>35770</v>
      </c>
      <c r="E31" s="250" t="s">
        <v>38</v>
      </c>
      <c r="F31" s="438">
        <v>8.08</v>
      </c>
      <c r="G31" s="250"/>
      <c r="H31" s="318" t="str">
        <f t="shared" si="1"/>
        <v>I JA</v>
      </c>
      <c r="I31" s="251" t="s">
        <v>47</v>
      </c>
      <c r="J31" s="285" t="s">
        <v>775</v>
      </c>
      <c r="K31" s="255"/>
      <c r="L31" s="198"/>
    </row>
    <row r="32" spans="1:12" ht="12.75">
      <c r="A32" s="150">
        <v>4</v>
      </c>
      <c r="B32" s="247" t="s">
        <v>480</v>
      </c>
      <c r="C32" s="248" t="s">
        <v>481</v>
      </c>
      <c r="D32" s="249">
        <v>35659</v>
      </c>
      <c r="E32" s="250" t="s">
        <v>463</v>
      </c>
      <c r="F32" s="438">
        <v>7.81</v>
      </c>
      <c r="G32" s="250"/>
      <c r="H32" s="318" t="str">
        <f t="shared" si="1"/>
        <v>III A</v>
      </c>
      <c r="I32" s="251" t="s">
        <v>464</v>
      </c>
      <c r="J32" s="285">
        <v>7.71</v>
      </c>
      <c r="K32" s="255"/>
      <c r="L32" s="198"/>
    </row>
    <row r="33" spans="1:12" ht="12.75">
      <c r="A33" s="150">
        <v>5</v>
      </c>
      <c r="B33" s="247" t="s">
        <v>28</v>
      </c>
      <c r="C33" s="248" t="s">
        <v>483</v>
      </c>
      <c r="D33" s="249">
        <v>36019</v>
      </c>
      <c r="E33" s="250" t="s">
        <v>25</v>
      </c>
      <c r="F33" s="438">
        <v>7.78</v>
      </c>
      <c r="G33" s="250"/>
      <c r="H33" s="318" t="str">
        <f t="shared" si="1"/>
        <v>III A</v>
      </c>
      <c r="I33" s="251" t="s">
        <v>284</v>
      </c>
      <c r="J33" s="285"/>
      <c r="K33" s="255"/>
      <c r="L33" s="198"/>
    </row>
    <row r="34" spans="1:12" ht="12.75">
      <c r="A34" s="150">
        <v>6</v>
      </c>
      <c r="B34" s="247" t="s">
        <v>771</v>
      </c>
      <c r="C34" s="248" t="s">
        <v>772</v>
      </c>
      <c r="D34" s="249">
        <v>35937</v>
      </c>
      <c r="E34" s="250" t="s">
        <v>193</v>
      </c>
      <c r="F34" s="438">
        <v>7.77</v>
      </c>
      <c r="G34" s="250"/>
      <c r="H34" s="318" t="str">
        <f t="shared" si="1"/>
        <v>III A</v>
      </c>
      <c r="I34" s="251"/>
      <c r="J34" s="285"/>
      <c r="K34" s="255"/>
      <c r="L34" s="198"/>
    </row>
    <row r="35" ht="6" customHeight="1"/>
    <row r="36" spans="2:9" ht="12.75" customHeight="1">
      <c r="B36" s="200"/>
      <c r="C36" s="256">
        <v>4</v>
      </c>
      <c r="D36" s="256" t="s">
        <v>53</v>
      </c>
      <c r="E36" s="257">
        <v>8</v>
      </c>
      <c r="I36" s="258"/>
    </row>
    <row r="37" ht="6" customHeight="1"/>
    <row r="38" spans="1:12" ht="12.75">
      <c r="A38" s="150">
        <v>1</v>
      </c>
      <c r="B38" s="247" t="s">
        <v>489</v>
      </c>
      <c r="C38" s="248" t="s">
        <v>490</v>
      </c>
      <c r="D38" s="249">
        <v>35887</v>
      </c>
      <c r="E38" s="250" t="s">
        <v>200</v>
      </c>
      <c r="F38" s="438">
        <v>8.17</v>
      </c>
      <c r="G38" s="250"/>
      <c r="H38" s="318" t="str">
        <f>IF(ISBLANK(F38),"",IF(F38&lt;=7,"KSM",IF(F38&lt;=7.24,"I A",IF(F38&lt;=7.54,"II A",IF(F38&lt;=7.94,"III A",IF(F38&lt;=8.44,"I JA",IF(F38&lt;=8.84,"II JA",IF(F38&lt;=9.14,"III JA"))))))))</f>
        <v>I JA</v>
      </c>
      <c r="I38" s="251" t="s">
        <v>201</v>
      </c>
      <c r="J38" s="285"/>
      <c r="K38" s="255"/>
      <c r="L38" s="198"/>
    </row>
    <row r="39" spans="1:12" ht="12.75">
      <c r="A39" s="150">
        <v>2</v>
      </c>
      <c r="B39" s="247" t="s">
        <v>485</v>
      </c>
      <c r="C39" s="248" t="s">
        <v>486</v>
      </c>
      <c r="D39" s="249">
        <v>35873</v>
      </c>
      <c r="E39" s="250" t="s">
        <v>193</v>
      </c>
      <c r="F39" s="438">
        <v>7.79</v>
      </c>
      <c r="G39" s="250"/>
      <c r="H39" s="318" t="str">
        <f>IF(ISBLANK(F39),"",IF(F39&lt;=7,"KSM",IF(F39&lt;=7.24,"I A",IF(F39&lt;=7.54,"II A",IF(F39&lt;=7.94,"III A",IF(F39&lt;=8.44,"I JA",IF(F39&lt;=8.84,"II JA",IF(F39&lt;=9.14,"III JA"))))))))</f>
        <v>III A</v>
      </c>
      <c r="I39" s="251"/>
      <c r="J39" s="285"/>
      <c r="K39" s="255"/>
      <c r="L39" s="198"/>
    </row>
    <row r="40" spans="1:12" ht="12.75">
      <c r="A40" s="150">
        <v>3</v>
      </c>
      <c r="B40" s="247" t="s">
        <v>98</v>
      </c>
      <c r="C40" s="248" t="s">
        <v>505</v>
      </c>
      <c r="D40" s="249">
        <v>36024</v>
      </c>
      <c r="E40" s="250" t="s">
        <v>38</v>
      </c>
      <c r="F40" s="438" t="s">
        <v>730</v>
      </c>
      <c r="G40" s="250"/>
      <c r="H40" s="318"/>
      <c r="I40" s="251" t="s">
        <v>47</v>
      </c>
      <c r="J40" s="285" t="s">
        <v>779</v>
      </c>
      <c r="K40" s="255"/>
      <c r="L40" s="198"/>
    </row>
    <row r="41" spans="1:12" ht="12.75">
      <c r="A41" s="150">
        <v>4</v>
      </c>
      <c r="B41" s="247" t="s">
        <v>487</v>
      </c>
      <c r="C41" s="248" t="s">
        <v>488</v>
      </c>
      <c r="D41" s="249">
        <v>35887</v>
      </c>
      <c r="E41" s="250" t="s">
        <v>463</v>
      </c>
      <c r="F41" s="438">
        <v>7.61</v>
      </c>
      <c r="G41" s="250"/>
      <c r="H41" s="318" t="str">
        <f>IF(ISBLANK(F41),"",IF(F41&lt;=7,"KSM",IF(F41&lt;=7.24,"I A",IF(F41&lt;=7.54,"II A",IF(F41&lt;=7.94,"III A",IF(F41&lt;=8.44,"I JA",IF(F41&lt;=8.84,"II JA",IF(F41&lt;=9.14,"III JA"))))))))</f>
        <v>III A</v>
      </c>
      <c r="I41" s="251" t="s">
        <v>464</v>
      </c>
      <c r="J41" s="285">
        <v>7.44</v>
      </c>
      <c r="K41" s="255"/>
      <c r="L41" s="198"/>
    </row>
    <row r="42" spans="1:12" ht="12.75">
      <c r="A42" s="150">
        <v>5</v>
      </c>
      <c r="B42" s="247" t="s">
        <v>91</v>
      </c>
      <c r="C42" s="248" t="s">
        <v>484</v>
      </c>
      <c r="D42" s="249">
        <v>35844</v>
      </c>
      <c r="E42" s="250" t="s">
        <v>373</v>
      </c>
      <c r="F42" s="437">
        <v>7.9</v>
      </c>
      <c r="G42" s="250"/>
      <c r="H42" s="318" t="str">
        <f>IF(ISBLANK(F42),"",IF(F42&lt;=7,"KSM",IF(F42&lt;=7.24,"I A",IF(F42&lt;=7.54,"II A",IF(F42&lt;=7.94,"III A",IF(F42&lt;=8.44,"I JA",IF(F42&lt;=8.84,"II JA",IF(F42&lt;=9.14,"III JA"))))))))</f>
        <v>III A</v>
      </c>
      <c r="I42" s="251" t="s">
        <v>374</v>
      </c>
      <c r="J42" s="285"/>
      <c r="K42" s="255"/>
      <c r="L42" s="198"/>
    </row>
    <row r="43" spans="1:12" ht="12.75">
      <c r="A43" s="150">
        <v>6</v>
      </c>
      <c r="B43" s="247" t="s">
        <v>99</v>
      </c>
      <c r="C43" s="248" t="s">
        <v>469</v>
      </c>
      <c r="D43" s="249" t="s">
        <v>707</v>
      </c>
      <c r="E43" s="250" t="s">
        <v>193</v>
      </c>
      <c r="F43" s="438" t="s">
        <v>730</v>
      </c>
      <c r="G43" s="250"/>
      <c r="H43" s="318"/>
      <c r="I43" s="251"/>
      <c r="J43" s="285"/>
      <c r="K43" s="255"/>
      <c r="L43" s="198"/>
    </row>
    <row r="44" spans="2:9" ht="12.75" customHeight="1">
      <c r="B44" s="200"/>
      <c r="C44" s="256">
        <v>5</v>
      </c>
      <c r="D44" s="256" t="s">
        <v>53</v>
      </c>
      <c r="E44" s="257">
        <v>8</v>
      </c>
      <c r="I44" s="258"/>
    </row>
    <row r="45" ht="6" customHeight="1"/>
    <row r="46" spans="1:12" ht="12.75">
      <c r="A46" s="150">
        <v>1</v>
      </c>
      <c r="B46" s="247" t="s">
        <v>780</v>
      </c>
      <c r="C46" s="248" t="s">
        <v>781</v>
      </c>
      <c r="D46" s="249">
        <v>35807</v>
      </c>
      <c r="E46" s="250" t="s">
        <v>193</v>
      </c>
      <c r="F46" s="437" t="s">
        <v>730</v>
      </c>
      <c r="G46" s="250"/>
      <c r="H46" s="318"/>
      <c r="I46" s="251"/>
      <c r="J46" s="285"/>
      <c r="K46" s="255"/>
      <c r="L46" s="198"/>
    </row>
    <row r="47" spans="1:12" ht="12.75">
      <c r="A47" s="150">
        <v>2</v>
      </c>
      <c r="B47" s="247" t="s">
        <v>769</v>
      </c>
      <c r="C47" s="248" t="s">
        <v>482</v>
      </c>
      <c r="D47" s="249">
        <v>35693</v>
      </c>
      <c r="E47" s="250" t="s">
        <v>189</v>
      </c>
      <c r="F47" s="437">
        <v>7.72</v>
      </c>
      <c r="G47" s="250"/>
      <c r="H47" s="318" t="str">
        <f>IF(ISBLANK(F47),"",IF(F47&lt;=7,"KSM",IF(F47&lt;=7.24,"I A",IF(F47&lt;=7.54,"II A",IF(F47&lt;=7.94,"III A",IF(F47&lt;=8.44,"I JA",IF(F47&lt;=8.84,"II JA",IF(F47&lt;=9.14,"III JA"))))))))</f>
        <v>III A</v>
      </c>
      <c r="I47" s="251" t="s">
        <v>770</v>
      </c>
      <c r="J47" s="285"/>
      <c r="K47" s="255"/>
      <c r="L47" s="198"/>
    </row>
    <row r="48" spans="1:12" ht="12.75">
      <c r="A48" s="150">
        <v>3</v>
      </c>
      <c r="B48" s="247" t="s">
        <v>767</v>
      </c>
      <c r="C48" s="248" t="s">
        <v>768</v>
      </c>
      <c r="D48" s="249">
        <v>35635</v>
      </c>
      <c r="E48" s="250" t="s">
        <v>25</v>
      </c>
      <c r="F48" s="437">
        <v>7.62</v>
      </c>
      <c r="G48" s="250"/>
      <c r="H48" s="318" t="str">
        <f>IF(ISBLANK(F48),"",IF(F48&lt;=7,"KSM",IF(F48&lt;=7.24,"I A",IF(F48&lt;=7.54,"II A",IF(F48&lt;=7.94,"III A",IF(F48&lt;=8.44,"I JA",IF(F48&lt;=8.84,"II JA",IF(F48&lt;=9.14,"III JA"))))))))</f>
        <v>III A</v>
      </c>
      <c r="I48" s="251" t="s">
        <v>370</v>
      </c>
      <c r="J48" s="285"/>
      <c r="K48" s="255"/>
      <c r="L48" s="198"/>
    </row>
    <row r="49" spans="1:12" ht="12.75">
      <c r="A49" s="150">
        <v>4</v>
      </c>
      <c r="B49" s="247" t="s">
        <v>493</v>
      </c>
      <c r="C49" s="248" t="s">
        <v>494</v>
      </c>
      <c r="D49" s="249">
        <v>35934</v>
      </c>
      <c r="E49" s="250" t="s">
        <v>193</v>
      </c>
      <c r="F49" s="437">
        <v>7.85</v>
      </c>
      <c r="G49" s="250"/>
      <c r="H49" s="318" t="str">
        <f>IF(ISBLANK(F49),"",IF(F49&lt;=7,"KSM",IF(F49&lt;=7.24,"I A",IF(F49&lt;=7.54,"II A",IF(F49&lt;=7.94,"III A",IF(F49&lt;=8.44,"I JA",IF(F49&lt;=8.84,"II JA",IF(F49&lt;=9.14,"III JA"))))))))</f>
        <v>III A</v>
      </c>
      <c r="I49" s="251"/>
      <c r="J49" s="285"/>
      <c r="K49" s="255"/>
      <c r="L49" s="198"/>
    </row>
    <row r="50" spans="1:12" ht="12.75">
      <c r="A50" s="150">
        <v>5</v>
      </c>
      <c r="B50" s="247" t="s">
        <v>156</v>
      </c>
      <c r="C50" s="248" t="s">
        <v>479</v>
      </c>
      <c r="D50" s="249">
        <v>35596</v>
      </c>
      <c r="E50" s="250" t="s">
        <v>189</v>
      </c>
      <c r="F50" s="437">
        <v>7.65</v>
      </c>
      <c r="G50" s="250"/>
      <c r="H50" s="318" t="str">
        <f>IF(ISBLANK(F50),"",IF(F50&lt;=7,"KSM",IF(F50&lt;=7.24,"I A",IF(F50&lt;=7.54,"II A",IF(F50&lt;=7.94,"III A",IF(F50&lt;=8.44,"I JA",IF(F50&lt;=8.84,"II JA",IF(F50&lt;=9.14,"III JA"))))))))</f>
        <v>III A</v>
      </c>
      <c r="I50" s="251" t="s">
        <v>190</v>
      </c>
      <c r="J50" s="285"/>
      <c r="K50" s="255"/>
      <c r="L50" s="198"/>
    </row>
    <row r="51" spans="1:12" ht="12.75">
      <c r="A51" s="150">
        <v>6</v>
      </c>
      <c r="B51" s="247" t="s">
        <v>100</v>
      </c>
      <c r="C51" s="248" t="s">
        <v>478</v>
      </c>
      <c r="D51" s="249">
        <v>35583</v>
      </c>
      <c r="E51" s="250" t="s">
        <v>360</v>
      </c>
      <c r="F51" s="437">
        <v>7.53</v>
      </c>
      <c r="G51" s="250"/>
      <c r="H51" s="318" t="str">
        <f>IF(ISBLANK(F51),"",IF(F51&lt;=7,"KSM",IF(F51&lt;=7.24,"I A",IF(F51&lt;=7.54,"II A",IF(F51&lt;=7.94,"III A",IF(F51&lt;=8.44,"I JA",IF(F51&lt;=8.84,"II JA",IF(F51&lt;=9.14,"III JA"))))))))</f>
        <v>II A</v>
      </c>
      <c r="I51" s="251" t="s">
        <v>361</v>
      </c>
      <c r="J51" s="285">
        <v>7.5</v>
      </c>
      <c r="K51" s="255"/>
      <c r="L51" s="198"/>
    </row>
    <row r="52" ht="6" customHeight="1"/>
    <row r="53" spans="2:9" ht="12.75" customHeight="1">
      <c r="B53" s="200"/>
      <c r="C53" s="256">
        <v>6</v>
      </c>
      <c r="D53" s="256" t="s">
        <v>53</v>
      </c>
      <c r="E53" s="257">
        <v>8</v>
      </c>
      <c r="I53" s="258"/>
    </row>
    <row r="54" ht="6" customHeight="1"/>
    <row r="55" spans="1:12" ht="12.75">
      <c r="A55" s="150">
        <v>1</v>
      </c>
      <c r="B55" s="247" t="s">
        <v>476</v>
      </c>
      <c r="C55" s="248" t="s">
        <v>477</v>
      </c>
      <c r="D55" s="249">
        <v>35578</v>
      </c>
      <c r="E55" s="250" t="s">
        <v>27</v>
      </c>
      <c r="F55" s="437" t="s">
        <v>730</v>
      </c>
      <c r="G55" s="250"/>
      <c r="H55" s="318"/>
      <c r="I55" s="251" t="s">
        <v>26</v>
      </c>
      <c r="J55" s="285"/>
      <c r="K55" s="255"/>
      <c r="L55" s="198"/>
    </row>
    <row r="56" spans="1:12" ht="12.75">
      <c r="A56" s="150">
        <v>2</v>
      </c>
      <c r="B56" s="247" t="s">
        <v>475</v>
      </c>
      <c r="C56" s="248" t="s">
        <v>773</v>
      </c>
      <c r="D56" s="249">
        <v>35566</v>
      </c>
      <c r="E56" s="250" t="s">
        <v>382</v>
      </c>
      <c r="F56" s="437">
        <v>7.93</v>
      </c>
      <c r="G56" s="250"/>
      <c r="H56" s="318" t="str">
        <f>IF(ISBLANK(F56),"",IF(F56&lt;=7,"KSM",IF(F56&lt;=7.24,"I A",IF(F56&lt;=7.54,"II A",IF(F56&lt;=7.94,"III A",IF(F56&lt;=8.44,"I JA",IF(F56&lt;=8.84,"II JA",IF(F56&lt;=9.14,"III JA"))))))))</f>
        <v>III A</v>
      </c>
      <c r="I56" s="251" t="s">
        <v>435</v>
      </c>
      <c r="J56" s="285" t="s">
        <v>774</v>
      </c>
      <c r="K56" s="255"/>
      <c r="L56" s="198"/>
    </row>
    <row r="57" spans="1:12" ht="12.75">
      <c r="A57" s="150">
        <v>3</v>
      </c>
      <c r="B57" s="247" t="s">
        <v>45</v>
      </c>
      <c r="C57" s="248" t="s">
        <v>782</v>
      </c>
      <c r="D57" s="249">
        <v>35621</v>
      </c>
      <c r="E57" s="250" t="s">
        <v>82</v>
      </c>
      <c r="F57" s="437" t="s">
        <v>730</v>
      </c>
      <c r="G57" s="250"/>
      <c r="H57" s="318"/>
      <c r="I57" s="251" t="s">
        <v>401</v>
      </c>
      <c r="J57" s="285"/>
      <c r="K57" s="255"/>
      <c r="L57" s="198"/>
    </row>
    <row r="58" spans="1:12" ht="12.75">
      <c r="A58" s="150">
        <v>4</v>
      </c>
      <c r="B58" s="247" t="s">
        <v>473</v>
      </c>
      <c r="C58" s="248" t="s">
        <v>474</v>
      </c>
      <c r="D58" s="249">
        <v>35547</v>
      </c>
      <c r="E58" s="250" t="s">
        <v>367</v>
      </c>
      <c r="F58" s="437" t="s">
        <v>730</v>
      </c>
      <c r="G58" s="250"/>
      <c r="H58" s="318"/>
      <c r="I58" s="251" t="s">
        <v>368</v>
      </c>
      <c r="J58" s="285"/>
      <c r="K58" s="255"/>
      <c r="L58" s="198"/>
    </row>
    <row r="59" spans="1:12" ht="12.75">
      <c r="A59" s="150">
        <v>5</v>
      </c>
      <c r="B59" s="247" t="s">
        <v>764</v>
      </c>
      <c r="C59" s="248" t="s">
        <v>765</v>
      </c>
      <c r="D59" s="249">
        <v>35730</v>
      </c>
      <c r="E59" s="250" t="s">
        <v>193</v>
      </c>
      <c r="F59" s="437">
        <v>7.52</v>
      </c>
      <c r="G59" s="250"/>
      <c r="H59" s="318" t="str">
        <f>IF(ISBLANK(F59),"",IF(F59&lt;=7,"KSM",IF(F59&lt;=7.24,"I A",IF(F59&lt;=7.54,"II A",IF(F59&lt;=7.94,"III A",IF(F59&lt;=8.44,"I JA",IF(F59&lt;=8.84,"II JA",IF(F59&lt;=9.14,"III JA"))))))))</f>
        <v>II A</v>
      </c>
      <c r="I59" s="251"/>
      <c r="J59" s="285"/>
      <c r="K59" s="255"/>
      <c r="L59" s="198"/>
    </row>
    <row r="60" spans="1:12" ht="12.75">
      <c r="A60" s="150">
        <v>6</v>
      </c>
      <c r="B60" s="247" t="s">
        <v>91</v>
      </c>
      <c r="C60" s="248" t="s">
        <v>472</v>
      </c>
      <c r="D60" s="249">
        <v>35531</v>
      </c>
      <c r="E60" s="250" t="s">
        <v>207</v>
      </c>
      <c r="F60" s="437">
        <v>7.8</v>
      </c>
      <c r="G60" s="250"/>
      <c r="H60" s="318" t="str">
        <f>IF(ISBLANK(F60),"",IF(F60&lt;=7,"KSM",IF(F60&lt;=7.24,"I A",IF(F60&lt;=7.54,"II A",IF(F60&lt;=7.94,"III A",IF(F60&lt;=8.44,"I JA",IF(F60&lt;=8.84,"II JA",IF(F60&lt;=9.14,"III JA"))))))))</f>
        <v>III A</v>
      </c>
      <c r="I60" s="251" t="s">
        <v>208</v>
      </c>
      <c r="J60" s="285"/>
      <c r="K60" s="255"/>
      <c r="L60" s="198"/>
    </row>
    <row r="61" ht="6" customHeight="1"/>
    <row r="62" spans="2:9" ht="12.75" customHeight="1">
      <c r="B62" s="200"/>
      <c r="C62" s="256">
        <v>7</v>
      </c>
      <c r="D62" s="256" t="s">
        <v>53</v>
      </c>
      <c r="E62" s="257">
        <v>8</v>
      </c>
      <c r="I62" s="258"/>
    </row>
    <row r="63" ht="6" customHeight="1"/>
    <row r="64" spans="1:9" ht="15" customHeight="1">
      <c r="A64" s="49">
        <v>1</v>
      </c>
      <c r="B64" s="206" t="s">
        <v>614</v>
      </c>
      <c r="C64" s="203" t="s">
        <v>615</v>
      </c>
      <c r="D64" s="204">
        <v>35878</v>
      </c>
      <c r="E64" s="207" t="s">
        <v>25</v>
      </c>
      <c r="F64" s="437">
        <v>7.73</v>
      </c>
      <c r="G64" s="222"/>
      <c r="H64" s="318" t="str">
        <f>IF(ISBLANK(F64),"",IF(F64&lt;=7,"KSM",IF(F64&lt;=7.24,"I A",IF(F64&lt;=7.54,"II A",IF(F64&lt;=7.94,"III A",IF(F64&lt;=8.44,"I JA",IF(F64&lt;=8.84,"II JA",IF(F64&lt;=9.14,"III JA"))))))))</f>
        <v>III A</v>
      </c>
      <c r="I64" s="319" t="s">
        <v>342</v>
      </c>
    </row>
    <row r="65" spans="1:12" ht="12.75">
      <c r="A65" s="150">
        <v>2</v>
      </c>
      <c r="B65" s="247" t="s">
        <v>470</v>
      </c>
      <c r="C65" s="248" t="s">
        <v>471</v>
      </c>
      <c r="D65" s="249">
        <v>35529</v>
      </c>
      <c r="E65" s="250" t="s">
        <v>463</v>
      </c>
      <c r="F65" s="437">
        <v>7.69</v>
      </c>
      <c r="G65" s="250"/>
      <c r="H65" s="318" t="str">
        <f>IF(ISBLANK(F65),"",IF(F65&lt;=7,"KSM",IF(F65&lt;=7.24,"I A",IF(F65&lt;=7.54,"II A",IF(F65&lt;=7.94,"III A",IF(F65&lt;=8.44,"I JA",IF(F65&lt;=8.84,"II JA",IF(F65&lt;=9.14,"III JA"))))))))</f>
        <v>III A</v>
      </c>
      <c r="I65" s="251" t="s">
        <v>464</v>
      </c>
      <c r="J65" s="285">
        <v>7.64</v>
      </c>
      <c r="K65" s="255"/>
      <c r="L65" s="198"/>
    </row>
    <row r="66" spans="1:12" ht="12.75">
      <c r="A66" s="49">
        <v>3</v>
      </c>
      <c r="B66" s="247" t="s">
        <v>99</v>
      </c>
      <c r="C66" s="248" t="s">
        <v>469</v>
      </c>
      <c r="D66" s="249">
        <v>35467</v>
      </c>
      <c r="E66" s="250" t="s">
        <v>193</v>
      </c>
      <c r="F66" s="437">
        <v>7.67</v>
      </c>
      <c r="G66" s="250"/>
      <c r="H66" s="318" t="str">
        <f>IF(ISBLANK(F66),"",IF(F66&lt;=7,"KSM",IF(F66&lt;=7.24,"I A",IF(F66&lt;=7.54,"II A",IF(F66&lt;=7.94,"III A",IF(F66&lt;=8.44,"I JA",IF(F66&lt;=8.84,"II JA",IF(F66&lt;=9.14,"III JA"))))))))</f>
        <v>III A</v>
      </c>
      <c r="I66" s="251"/>
      <c r="J66" s="285"/>
      <c r="K66" s="255"/>
      <c r="L66" s="198"/>
    </row>
    <row r="67" spans="1:12" ht="12.75">
      <c r="A67" s="150">
        <v>4</v>
      </c>
      <c r="B67" s="247" t="s">
        <v>103</v>
      </c>
      <c r="C67" s="248" t="s">
        <v>468</v>
      </c>
      <c r="D67" s="249">
        <v>35458</v>
      </c>
      <c r="E67" s="250" t="s">
        <v>360</v>
      </c>
      <c r="F67" s="437">
        <v>7.59</v>
      </c>
      <c r="G67" s="250"/>
      <c r="H67" s="318" t="str">
        <f>IF(ISBLANK(F67),"",IF(F67&lt;=7,"KSM",IF(F67&lt;=7.24,"I A",IF(F67&lt;=7.54,"II A",IF(F67&lt;=7.94,"III A",IF(F67&lt;=8.44,"I JA",IF(F67&lt;=8.84,"II JA",IF(F67&lt;=9.14,"III JA"))))))))</f>
        <v>III A</v>
      </c>
      <c r="I67" s="251" t="s">
        <v>389</v>
      </c>
      <c r="J67" s="285">
        <v>7.5</v>
      </c>
      <c r="K67" s="255"/>
      <c r="L67" s="198"/>
    </row>
    <row r="68" spans="1:12" ht="12.75">
      <c r="A68" s="49">
        <v>5</v>
      </c>
      <c r="B68" s="247" t="s">
        <v>466</v>
      </c>
      <c r="C68" s="248" t="s">
        <v>467</v>
      </c>
      <c r="D68" s="249">
        <v>35438</v>
      </c>
      <c r="E68" s="250" t="s">
        <v>186</v>
      </c>
      <c r="F68" s="437">
        <v>7.61</v>
      </c>
      <c r="G68" s="250"/>
      <c r="H68" s="318" t="str">
        <f>IF(ISBLANK(F68),"",IF(F68&lt;=7,"KSM",IF(F68&lt;=7.24,"I A",IF(F68&lt;=7.54,"II A",IF(F68&lt;=7.94,"III A",IF(F68&lt;=8.44,"I JA",IF(F68&lt;=8.84,"II JA",IF(F68&lt;=9.14,"III JA"))))))))</f>
        <v>III A</v>
      </c>
      <c r="I68" s="251" t="s">
        <v>224</v>
      </c>
      <c r="J68" s="285"/>
      <c r="K68" s="255"/>
      <c r="L68" s="198"/>
    </row>
    <row r="69" spans="1:9" s="163" customFormat="1" ht="15" customHeight="1">
      <c r="A69" s="150">
        <v>6</v>
      </c>
      <c r="B69" s="151" t="s">
        <v>636</v>
      </c>
      <c r="C69" s="152" t="s">
        <v>641</v>
      </c>
      <c r="D69" s="153">
        <v>35910</v>
      </c>
      <c r="E69" s="154" t="s">
        <v>200</v>
      </c>
      <c r="F69" s="437">
        <v>8.11</v>
      </c>
      <c r="G69" s="298"/>
      <c r="H69" s="320"/>
      <c r="I69" s="154" t="s">
        <v>228</v>
      </c>
    </row>
    <row r="70" spans="1:9" s="139" customFormat="1" ht="20.25">
      <c r="A70" s="614" t="s">
        <v>161</v>
      </c>
      <c r="B70" s="614"/>
      <c r="C70" s="614"/>
      <c r="D70" s="614"/>
      <c r="E70" s="614"/>
      <c r="F70" s="614"/>
      <c r="G70" s="614"/>
      <c r="H70" s="614"/>
      <c r="I70" s="44" t="s">
        <v>162</v>
      </c>
    </row>
    <row r="71" spans="1:9" s="139" customFormat="1" ht="20.25">
      <c r="A71" s="614" t="s">
        <v>0</v>
      </c>
      <c r="B71" s="614"/>
      <c r="C71" s="614"/>
      <c r="D71" s="614"/>
      <c r="E71" s="614"/>
      <c r="F71" s="614"/>
      <c r="G71" s="614"/>
      <c r="H71" s="614"/>
      <c r="I71" s="43" t="s">
        <v>1</v>
      </c>
    </row>
    <row r="72" spans="1:9" s="139" customFormat="1" ht="20.25">
      <c r="A72" s="614" t="s">
        <v>2</v>
      </c>
      <c r="B72" s="614"/>
      <c r="C72" s="614"/>
      <c r="D72" s="614"/>
      <c r="E72" s="614"/>
      <c r="F72" s="614"/>
      <c r="G72" s="614"/>
      <c r="H72" s="614"/>
      <c r="I72" s="140"/>
    </row>
    <row r="73" spans="2:7" ht="12.75" customHeight="1">
      <c r="B73" s="200"/>
      <c r="C73" s="147" t="s">
        <v>17</v>
      </c>
      <c r="D73" s="147">
        <v>7.05</v>
      </c>
      <c r="F73" s="147" t="s">
        <v>1017</v>
      </c>
      <c r="G73" s="51"/>
    </row>
    <row r="74" spans="5:9" s="141" customFormat="1" ht="3.75" customHeight="1">
      <c r="E74" s="142"/>
      <c r="H74" s="315"/>
      <c r="I74" s="143"/>
    </row>
    <row r="75" spans="2:9" ht="15.75">
      <c r="B75" s="281" t="s">
        <v>763</v>
      </c>
      <c r="C75" s="145"/>
      <c r="D75" s="210"/>
      <c r="E75" s="144"/>
      <c r="F75" s="282"/>
      <c r="G75" s="146" t="s">
        <v>16</v>
      </c>
      <c r="H75" s="316"/>
      <c r="I75" s="441" t="s">
        <v>783</v>
      </c>
    </row>
    <row r="76" ht="6" customHeight="1"/>
    <row r="77" spans="2:9" ht="12.75" customHeight="1">
      <c r="B77" s="200"/>
      <c r="C77" s="256">
        <v>8</v>
      </c>
      <c r="D77" s="256" t="s">
        <v>53</v>
      </c>
      <c r="E77" s="257">
        <v>8</v>
      </c>
      <c r="I77" s="258"/>
    </row>
    <row r="78" ht="6" customHeight="1"/>
    <row r="79" spans="1:9" s="163" customFormat="1" ht="15" customHeight="1">
      <c r="A79" s="150" t="s">
        <v>39</v>
      </c>
      <c r="B79" s="151" t="s">
        <v>595</v>
      </c>
      <c r="C79" s="152" t="s">
        <v>596</v>
      </c>
      <c r="D79" s="153">
        <v>35294</v>
      </c>
      <c r="E79" s="154" t="s">
        <v>186</v>
      </c>
      <c r="F79" s="437">
        <v>7.79</v>
      </c>
      <c r="G79" s="250"/>
      <c r="H79" s="318" t="str">
        <f>IF(ISBLANK(F79),"",IF(F79&lt;=7,"KSM",IF(F79&lt;=7.24,"I A",IF(F79&lt;=7.54,"II A",IF(F79&lt;=7.94,"III A",IF(F79&lt;=8.44,"I JA",IF(F79&lt;=8.84,"II JA",IF(F79&lt;=9.14,"III JA"))))))))</f>
        <v>III A</v>
      </c>
      <c r="I79" s="154" t="s">
        <v>65</v>
      </c>
    </row>
    <row r="80" spans="1:12" ht="12.75">
      <c r="A80" s="150" t="s">
        <v>39</v>
      </c>
      <c r="B80" s="247" t="s">
        <v>95</v>
      </c>
      <c r="C80" s="248" t="s">
        <v>97</v>
      </c>
      <c r="D80" s="249">
        <v>35338</v>
      </c>
      <c r="E80" s="250" t="s">
        <v>93</v>
      </c>
      <c r="F80" s="437">
        <v>8.17</v>
      </c>
      <c r="G80" s="250"/>
      <c r="H80" s="318" t="str">
        <f>IF(ISBLANK(F80),"",IF(F80&lt;=7,"KSM",IF(F80&lt;=7.24,"I A",IF(F80&lt;=7.54,"II A",IF(F80&lt;=7.94,"III A",IF(F80&lt;=8.44,"I JA",IF(F80&lt;=8.84,"II JA",IF(F80&lt;=9.14,"III JA"))))))))</f>
        <v>I JA</v>
      </c>
      <c r="I80" s="251" t="s">
        <v>465</v>
      </c>
      <c r="J80" s="285"/>
      <c r="K80" s="255"/>
      <c r="L80" s="198"/>
    </row>
    <row r="81" spans="1:12" ht="12.75">
      <c r="A81" s="150" t="s">
        <v>39</v>
      </c>
      <c r="B81" s="247" t="s">
        <v>459</v>
      </c>
      <c r="C81" s="248" t="s">
        <v>460</v>
      </c>
      <c r="D81" s="249">
        <v>34930</v>
      </c>
      <c r="E81" s="250" t="s">
        <v>38</v>
      </c>
      <c r="F81" s="437">
        <v>7.12</v>
      </c>
      <c r="G81" s="250"/>
      <c r="H81" s="318" t="str">
        <f>IF(ISBLANK(F81),"",IF(F81&lt;=7,"KSM",IF(F81&lt;=7.24,"I A",IF(F81&lt;=7.54,"II A",IF(F81&lt;=7.94,"III A",IF(F81&lt;=8.44,"I JA",IF(F81&lt;=8.84,"II JA",IF(F81&lt;=9.14,"III JA"))))))))</f>
        <v>I A</v>
      </c>
      <c r="I81" s="251" t="s">
        <v>47</v>
      </c>
      <c r="J81" s="285">
        <v>7.19</v>
      </c>
      <c r="K81" s="255"/>
      <c r="L81" s="198"/>
    </row>
    <row r="82" spans="1:12" ht="12.75">
      <c r="A82" s="150" t="s">
        <v>39</v>
      </c>
      <c r="B82" s="247" t="s">
        <v>46</v>
      </c>
      <c r="C82" s="248" t="s">
        <v>56</v>
      </c>
      <c r="D82" s="249">
        <v>35173</v>
      </c>
      <c r="E82" s="250" t="s">
        <v>38</v>
      </c>
      <c r="F82" s="437" t="s">
        <v>727</v>
      </c>
      <c r="G82" s="250"/>
      <c r="H82" s="318"/>
      <c r="I82" s="251" t="s">
        <v>68</v>
      </c>
      <c r="J82" s="285"/>
      <c r="K82" s="255"/>
      <c r="L82" s="198"/>
    </row>
    <row r="83" spans="1:12" ht="12.75">
      <c r="A83" s="150" t="s">
        <v>39</v>
      </c>
      <c r="B83" s="247" t="s">
        <v>457</v>
      </c>
      <c r="C83" s="248" t="s">
        <v>458</v>
      </c>
      <c r="D83" s="249">
        <v>34712</v>
      </c>
      <c r="E83" s="250" t="s">
        <v>38</v>
      </c>
      <c r="F83" s="437">
        <v>7.1</v>
      </c>
      <c r="G83" s="250"/>
      <c r="H83" s="318" t="str">
        <f>IF(ISBLANK(F83),"",IF(F83&lt;=7,"KSM",IF(F83&lt;=7.24,"I A",IF(F83&lt;=7.54,"II A",IF(F83&lt;=7.94,"III A",IF(F83&lt;=8.44,"I JA",IF(F83&lt;=8.84,"II JA",IF(F83&lt;=9.14,"III JA"))))))))</f>
        <v>I A</v>
      </c>
      <c r="I83" s="251" t="s">
        <v>68</v>
      </c>
      <c r="J83" s="285"/>
      <c r="K83" s="255"/>
      <c r="L83" s="198"/>
    </row>
    <row r="84" spans="1:12" ht="12.75">
      <c r="A84" s="150" t="s">
        <v>39</v>
      </c>
      <c r="B84" s="247" t="s">
        <v>461</v>
      </c>
      <c r="C84" s="248" t="s">
        <v>462</v>
      </c>
      <c r="D84" s="249">
        <v>35207</v>
      </c>
      <c r="E84" s="250" t="s">
        <v>463</v>
      </c>
      <c r="F84" s="437">
        <v>7.34</v>
      </c>
      <c r="G84" s="250"/>
      <c r="H84" s="318" t="str">
        <f>IF(ISBLANK(F84),"",IF(F84&lt;=7,"KSM",IF(F84&lt;=7.24,"I A",IF(F84&lt;=7.54,"II A",IF(F84&lt;=7.94,"III A",IF(F84&lt;=8.44,"I JA",IF(F84&lt;=8.84,"II JA",IF(F84&lt;=9.14,"III JA"))))))))</f>
        <v>II A</v>
      </c>
      <c r="I84" s="251" t="s">
        <v>464</v>
      </c>
      <c r="J84" s="285">
        <v>7.27</v>
      </c>
      <c r="K84" s="255"/>
      <c r="L84" s="198"/>
    </row>
  </sheetData>
  <sheetProtection/>
  <mergeCells count="6">
    <mergeCell ref="A1:H1"/>
    <mergeCell ref="A2:H2"/>
    <mergeCell ref="A3:H3"/>
    <mergeCell ref="A70:H70"/>
    <mergeCell ref="A71:H71"/>
    <mergeCell ref="A72:H72"/>
  </mergeCells>
  <printOptions/>
  <pageMargins left="0.27" right="0.18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O5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193" customWidth="1"/>
    <col min="2" max="2" width="13.7109375" style="193" customWidth="1"/>
    <col min="3" max="3" width="15.421875" style="193" customWidth="1"/>
    <col min="4" max="4" width="8.8515625" style="198" customWidth="1"/>
    <col min="5" max="5" width="13.8515625" style="385" customWidth="1"/>
    <col min="6" max="7" width="6.57421875" style="196" customWidth="1"/>
    <col min="8" max="8" width="5.140625" style="255" customWidth="1"/>
    <col min="9" max="9" width="21.7109375" style="198" customWidth="1"/>
    <col min="10" max="10" width="4.421875" style="193" hidden="1" customWidth="1"/>
    <col min="11" max="16384" width="9.140625" style="193" customWidth="1"/>
  </cols>
  <sheetData>
    <row r="1" spans="1:9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2:15" ht="12.75" customHeight="1">
      <c r="B4" s="200"/>
      <c r="C4" s="51" t="s">
        <v>17</v>
      </c>
      <c r="D4" s="51">
        <v>7.05</v>
      </c>
      <c r="F4" s="147" t="s">
        <v>1017</v>
      </c>
      <c r="G4" s="51"/>
      <c r="O4" s="51"/>
    </row>
    <row r="5" spans="5:9" s="141" customFormat="1" ht="3.75" customHeight="1">
      <c r="E5" s="386"/>
      <c r="I5" s="143"/>
    </row>
    <row r="6" spans="2:9" ht="15.75">
      <c r="B6" s="281" t="s">
        <v>763</v>
      </c>
      <c r="C6" s="145"/>
      <c r="D6" s="210"/>
      <c r="E6" s="387"/>
      <c r="F6" s="282"/>
      <c r="G6" s="146" t="s">
        <v>16</v>
      </c>
      <c r="H6" s="146"/>
      <c r="I6" s="283"/>
    </row>
    <row r="7" ht="6" customHeight="1"/>
    <row r="8" spans="2:9" ht="12.75" customHeight="1">
      <c r="B8" s="200"/>
      <c r="C8" s="256"/>
      <c r="D8" s="256" t="s">
        <v>737</v>
      </c>
      <c r="E8" s="257"/>
      <c r="I8" s="258"/>
    </row>
    <row r="9" ht="6" customHeight="1"/>
    <row r="10" spans="1:9" ht="12.75">
      <c r="A10" s="259" t="s">
        <v>714</v>
      </c>
      <c r="B10" s="260" t="s">
        <v>14</v>
      </c>
      <c r="C10" s="261" t="s">
        <v>13</v>
      </c>
      <c r="D10" s="259" t="s">
        <v>12</v>
      </c>
      <c r="E10" s="262" t="s">
        <v>11</v>
      </c>
      <c r="F10" s="263" t="s">
        <v>720</v>
      </c>
      <c r="G10" s="263" t="s">
        <v>721</v>
      </c>
      <c r="H10" s="264" t="s">
        <v>9</v>
      </c>
      <c r="I10" s="265" t="s">
        <v>8</v>
      </c>
    </row>
    <row r="11" spans="1:12" ht="12.75">
      <c r="A11" s="150">
        <v>1</v>
      </c>
      <c r="B11" s="247" t="s">
        <v>764</v>
      </c>
      <c r="C11" s="248" t="s">
        <v>765</v>
      </c>
      <c r="D11" s="249">
        <v>35730</v>
      </c>
      <c r="E11" s="388" t="s">
        <v>193</v>
      </c>
      <c r="F11" s="437">
        <v>7.52</v>
      </c>
      <c r="G11" s="439">
        <v>7.39</v>
      </c>
      <c r="H11" s="284" t="str">
        <f aca="true" t="shared" si="0" ref="H11:H16">IF(ISBLANK(F11),"",IF(F11&lt;=7,"KSM",IF(F11&lt;=7.24,"I A",IF(F11&lt;=7.54,"II A",IF(F11&lt;=7.94,"III A",IF(F11&lt;=8.44,"I JA",IF(F11&lt;=8.84,"II JA",IF(F11&lt;=9.14,"III JA"))))))))</f>
        <v>II A</v>
      </c>
      <c r="I11" s="251"/>
      <c r="J11" s="285"/>
      <c r="K11" s="255"/>
      <c r="L11" s="198"/>
    </row>
    <row r="12" spans="1:12" ht="12.75">
      <c r="A12" s="150">
        <v>2</v>
      </c>
      <c r="B12" s="247" t="s">
        <v>100</v>
      </c>
      <c r="C12" s="248" t="s">
        <v>478</v>
      </c>
      <c r="D12" s="249">
        <v>35583</v>
      </c>
      <c r="E12" s="388" t="s">
        <v>360</v>
      </c>
      <c r="F12" s="437">
        <v>7.53</v>
      </c>
      <c r="G12" s="439">
        <v>7.45</v>
      </c>
      <c r="H12" s="284" t="str">
        <f t="shared" si="0"/>
        <v>II A</v>
      </c>
      <c r="I12" s="251" t="s">
        <v>361</v>
      </c>
      <c r="J12" s="285">
        <v>7.5</v>
      </c>
      <c r="K12" s="255"/>
      <c r="L12" s="198"/>
    </row>
    <row r="13" spans="1:12" ht="12.75">
      <c r="A13" s="150">
        <v>3</v>
      </c>
      <c r="B13" s="247" t="s">
        <v>487</v>
      </c>
      <c r="C13" s="248" t="s">
        <v>488</v>
      </c>
      <c r="D13" s="249">
        <v>35887</v>
      </c>
      <c r="E13" s="388" t="s">
        <v>463</v>
      </c>
      <c r="F13" s="438">
        <v>7.61</v>
      </c>
      <c r="G13" s="440">
        <v>7.5</v>
      </c>
      <c r="H13" s="284" t="str">
        <f t="shared" si="0"/>
        <v>III A</v>
      </c>
      <c r="I13" s="251" t="s">
        <v>464</v>
      </c>
      <c r="J13" s="285">
        <v>7.44</v>
      </c>
      <c r="K13" s="255"/>
      <c r="L13" s="198"/>
    </row>
    <row r="14" spans="1:12" ht="12.75">
      <c r="A14" s="150">
        <v>4</v>
      </c>
      <c r="B14" s="247" t="s">
        <v>103</v>
      </c>
      <c r="C14" s="248" t="s">
        <v>468</v>
      </c>
      <c r="D14" s="249">
        <v>35458</v>
      </c>
      <c r="E14" s="388" t="s">
        <v>360</v>
      </c>
      <c r="F14" s="437">
        <v>7.59</v>
      </c>
      <c r="G14" s="439">
        <v>7.53</v>
      </c>
      <c r="H14" s="284" t="str">
        <f t="shared" si="0"/>
        <v>III A</v>
      </c>
      <c r="I14" s="251" t="s">
        <v>389</v>
      </c>
      <c r="J14" s="285">
        <v>7.5</v>
      </c>
      <c r="K14" s="255"/>
      <c r="L14" s="198"/>
    </row>
    <row r="15" spans="1:12" ht="12.75">
      <c r="A15" s="150">
        <v>5</v>
      </c>
      <c r="B15" s="247" t="s">
        <v>496</v>
      </c>
      <c r="C15" s="248" t="s">
        <v>497</v>
      </c>
      <c r="D15" s="249">
        <v>35943</v>
      </c>
      <c r="E15" s="388" t="s">
        <v>360</v>
      </c>
      <c r="F15" s="438">
        <v>7.58</v>
      </c>
      <c r="G15" s="439">
        <v>7.57</v>
      </c>
      <c r="H15" s="284" t="str">
        <f t="shared" si="0"/>
        <v>III A</v>
      </c>
      <c r="I15" s="251" t="s">
        <v>361</v>
      </c>
      <c r="J15" s="285" t="s">
        <v>766</v>
      </c>
      <c r="K15" s="255"/>
      <c r="L15" s="198"/>
    </row>
    <row r="16" spans="1:12" ht="12.75">
      <c r="A16" s="150">
        <v>6</v>
      </c>
      <c r="B16" s="247" t="s">
        <v>466</v>
      </c>
      <c r="C16" s="248" t="s">
        <v>467</v>
      </c>
      <c r="D16" s="249">
        <v>35438</v>
      </c>
      <c r="E16" s="388" t="s">
        <v>186</v>
      </c>
      <c r="F16" s="437">
        <v>7.61</v>
      </c>
      <c r="G16" s="439">
        <v>7.58</v>
      </c>
      <c r="H16" s="284" t="str">
        <f t="shared" si="0"/>
        <v>III A</v>
      </c>
      <c r="I16" s="251" t="s">
        <v>224</v>
      </c>
      <c r="J16" s="285"/>
      <c r="K16" s="255"/>
      <c r="L16" s="198"/>
    </row>
    <row r="17" spans="1:9" ht="12.75">
      <c r="A17" s="259" t="s">
        <v>714</v>
      </c>
      <c r="B17" s="260" t="s">
        <v>14</v>
      </c>
      <c r="C17" s="261" t="s">
        <v>13</v>
      </c>
      <c r="D17" s="259" t="s">
        <v>12</v>
      </c>
      <c r="E17" s="262" t="s">
        <v>11</v>
      </c>
      <c r="F17" s="263" t="s">
        <v>720</v>
      </c>
      <c r="G17" s="263" t="s">
        <v>721</v>
      </c>
      <c r="H17" s="264" t="s">
        <v>9</v>
      </c>
      <c r="I17" s="265" t="s">
        <v>8</v>
      </c>
    </row>
    <row r="18" spans="1:12" ht="12.75">
      <c r="A18" s="150">
        <v>7</v>
      </c>
      <c r="B18" s="247" t="s">
        <v>767</v>
      </c>
      <c r="C18" s="248" t="s">
        <v>768</v>
      </c>
      <c r="D18" s="249">
        <v>35635</v>
      </c>
      <c r="E18" s="388" t="s">
        <v>25</v>
      </c>
      <c r="F18" s="437">
        <v>7.62</v>
      </c>
      <c r="G18" s="250"/>
      <c r="H18" s="284" t="str">
        <f aca="true" t="shared" si="1" ref="H18:H48">IF(ISBLANK(F18),"",IF(F18&lt;=7,"KSM",IF(F18&lt;=7.24,"I A",IF(F18&lt;=7.54,"II A",IF(F18&lt;=7.94,"III A",IF(F18&lt;=8.44,"I JA",IF(F18&lt;=8.84,"II JA",IF(F18&lt;=9.14,"III JA"))))))))</f>
        <v>III A</v>
      </c>
      <c r="I18" s="251" t="s">
        <v>370</v>
      </c>
      <c r="J18" s="285"/>
      <c r="K18" s="255"/>
      <c r="L18" s="198"/>
    </row>
    <row r="19" spans="1:12" ht="12.75">
      <c r="A19" s="150">
        <v>8</v>
      </c>
      <c r="B19" s="247" t="s">
        <v>156</v>
      </c>
      <c r="C19" s="248" t="s">
        <v>479</v>
      </c>
      <c r="D19" s="249">
        <v>35596</v>
      </c>
      <c r="E19" s="388" t="s">
        <v>189</v>
      </c>
      <c r="F19" s="437">
        <v>7.65</v>
      </c>
      <c r="G19" s="250"/>
      <c r="H19" s="284" t="str">
        <f t="shared" si="1"/>
        <v>III A</v>
      </c>
      <c r="I19" s="251" t="s">
        <v>190</v>
      </c>
      <c r="J19" s="285"/>
      <c r="K19" s="255"/>
      <c r="L19" s="198"/>
    </row>
    <row r="20" spans="1:12" ht="12.75">
      <c r="A20" s="150">
        <v>9</v>
      </c>
      <c r="B20" s="247" t="s">
        <v>99</v>
      </c>
      <c r="C20" s="248" t="s">
        <v>469</v>
      </c>
      <c r="D20" s="249">
        <v>35467</v>
      </c>
      <c r="E20" s="388" t="s">
        <v>193</v>
      </c>
      <c r="F20" s="437">
        <v>7.67</v>
      </c>
      <c r="G20" s="250"/>
      <c r="H20" s="284" t="str">
        <f t="shared" si="1"/>
        <v>III A</v>
      </c>
      <c r="I20" s="251"/>
      <c r="J20" s="285"/>
      <c r="K20" s="255"/>
      <c r="L20" s="198"/>
    </row>
    <row r="21" spans="1:12" ht="12.75">
      <c r="A21" s="150">
        <v>10</v>
      </c>
      <c r="B21" s="247" t="s">
        <v>470</v>
      </c>
      <c r="C21" s="248" t="s">
        <v>471</v>
      </c>
      <c r="D21" s="249">
        <v>35529</v>
      </c>
      <c r="E21" s="388" t="s">
        <v>463</v>
      </c>
      <c r="F21" s="437">
        <v>7.69</v>
      </c>
      <c r="G21" s="250"/>
      <c r="H21" s="284" t="str">
        <f t="shared" si="1"/>
        <v>III A</v>
      </c>
      <c r="I21" s="251" t="s">
        <v>464</v>
      </c>
      <c r="J21" s="285">
        <v>7.64</v>
      </c>
      <c r="K21" s="255"/>
      <c r="L21" s="198"/>
    </row>
    <row r="22" spans="1:12" ht="12.75">
      <c r="A22" s="150">
        <v>11</v>
      </c>
      <c r="B22" s="247" t="s">
        <v>769</v>
      </c>
      <c r="C22" s="248" t="s">
        <v>482</v>
      </c>
      <c r="D22" s="249">
        <v>35693</v>
      </c>
      <c r="E22" s="388" t="s">
        <v>189</v>
      </c>
      <c r="F22" s="437">
        <v>7.72</v>
      </c>
      <c r="G22" s="250"/>
      <c r="H22" s="284" t="str">
        <f t="shared" si="1"/>
        <v>III A</v>
      </c>
      <c r="I22" s="251" t="s">
        <v>770</v>
      </c>
      <c r="J22" s="285"/>
      <c r="K22" s="255"/>
      <c r="L22" s="198"/>
    </row>
    <row r="23" spans="1:10" ht="12.75">
      <c r="A23" s="150">
        <v>12</v>
      </c>
      <c r="B23" s="202" t="s">
        <v>614</v>
      </c>
      <c r="C23" s="286" t="s">
        <v>615</v>
      </c>
      <c r="D23" s="204">
        <v>35878</v>
      </c>
      <c r="E23" s="287" t="s">
        <v>25</v>
      </c>
      <c r="F23" s="437">
        <v>7.73</v>
      </c>
      <c r="G23" s="288"/>
      <c r="H23" s="284" t="str">
        <f t="shared" si="1"/>
        <v>III A</v>
      </c>
      <c r="I23" s="207" t="s">
        <v>342</v>
      </c>
      <c r="J23" s="289"/>
    </row>
    <row r="24" spans="1:12" ht="12.75">
      <c r="A24" s="150">
        <v>13</v>
      </c>
      <c r="B24" s="247" t="s">
        <v>771</v>
      </c>
      <c r="C24" s="248" t="s">
        <v>772</v>
      </c>
      <c r="D24" s="249">
        <v>35937</v>
      </c>
      <c r="E24" s="388" t="s">
        <v>193</v>
      </c>
      <c r="F24" s="438">
        <v>7.77</v>
      </c>
      <c r="G24" s="250"/>
      <c r="H24" s="284" t="str">
        <f t="shared" si="1"/>
        <v>III A</v>
      </c>
      <c r="I24" s="251"/>
      <c r="J24" s="285"/>
      <c r="K24" s="255"/>
      <c r="L24" s="198"/>
    </row>
    <row r="25" spans="1:12" ht="12.75">
      <c r="A25" s="150">
        <v>14</v>
      </c>
      <c r="B25" s="247" t="s">
        <v>491</v>
      </c>
      <c r="C25" s="248" t="s">
        <v>492</v>
      </c>
      <c r="D25" s="249">
        <v>35922</v>
      </c>
      <c r="E25" s="388" t="s">
        <v>186</v>
      </c>
      <c r="F25" s="438">
        <v>7.78</v>
      </c>
      <c r="G25" s="250"/>
      <c r="H25" s="284" t="str">
        <f t="shared" si="1"/>
        <v>III A</v>
      </c>
      <c r="I25" s="251" t="s">
        <v>187</v>
      </c>
      <c r="J25" s="285"/>
      <c r="K25" s="255"/>
      <c r="L25" s="198"/>
    </row>
    <row r="26" spans="1:12" ht="12.75">
      <c r="A26" s="150">
        <v>14</v>
      </c>
      <c r="B26" s="247" t="s">
        <v>28</v>
      </c>
      <c r="C26" s="248" t="s">
        <v>483</v>
      </c>
      <c r="D26" s="249">
        <v>36019</v>
      </c>
      <c r="E26" s="388" t="s">
        <v>25</v>
      </c>
      <c r="F26" s="438">
        <v>7.78</v>
      </c>
      <c r="G26" s="250"/>
      <c r="H26" s="284" t="str">
        <f t="shared" si="1"/>
        <v>III A</v>
      </c>
      <c r="I26" s="251" t="s">
        <v>284</v>
      </c>
      <c r="J26" s="285"/>
      <c r="K26" s="255"/>
      <c r="L26" s="198"/>
    </row>
    <row r="27" spans="1:12" ht="12.75">
      <c r="A27" s="150">
        <v>16</v>
      </c>
      <c r="B27" s="247" t="s">
        <v>485</v>
      </c>
      <c r="C27" s="248" t="s">
        <v>486</v>
      </c>
      <c r="D27" s="249">
        <v>35873</v>
      </c>
      <c r="E27" s="388" t="s">
        <v>193</v>
      </c>
      <c r="F27" s="438">
        <v>7.79</v>
      </c>
      <c r="G27" s="250"/>
      <c r="H27" s="284" t="str">
        <f t="shared" si="1"/>
        <v>III A</v>
      </c>
      <c r="I27" s="251"/>
      <c r="J27" s="285"/>
      <c r="K27" s="255"/>
      <c r="L27" s="198"/>
    </row>
    <row r="28" spans="1:12" ht="12.75">
      <c r="A28" s="150">
        <v>17</v>
      </c>
      <c r="B28" s="247" t="s">
        <v>91</v>
      </c>
      <c r="C28" s="248" t="s">
        <v>472</v>
      </c>
      <c r="D28" s="249">
        <v>35531</v>
      </c>
      <c r="E28" s="388" t="s">
        <v>207</v>
      </c>
      <c r="F28" s="437">
        <v>7.8</v>
      </c>
      <c r="G28" s="250"/>
      <c r="H28" s="284" t="str">
        <f t="shared" si="1"/>
        <v>III A</v>
      </c>
      <c r="I28" s="251" t="s">
        <v>208</v>
      </c>
      <c r="J28" s="285"/>
      <c r="K28" s="255"/>
      <c r="L28" s="198"/>
    </row>
    <row r="29" spans="1:12" ht="12.75">
      <c r="A29" s="150">
        <v>18</v>
      </c>
      <c r="B29" s="247" t="s">
        <v>480</v>
      </c>
      <c r="C29" s="248" t="s">
        <v>481</v>
      </c>
      <c r="D29" s="249">
        <v>35659</v>
      </c>
      <c r="E29" s="388" t="s">
        <v>463</v>
      </c>
      <c r="F29" s="438">
        <v>7.81</v>
      </c>
      <c r="G29" s="250"/>
      <c r="H29" s="284" t="str">
        <f t="shared" si="1"/>
        <v>III A</v>
      </c>
      <c r="I29" s="251" t="s">
        <v>464</v>
      </c>
      <c r="J29" s="285">
        <v>7.71</v>
      </c>
      <c r="K29" s="255"/>
      <c r="L29" s="198"/>
    </row>
    <row r="30" spans="1:12" ht="12.75">
      <c r="A30" s="150">
        <v>19</v>
      </c>
      <c r="B30" s="247" t="s">
        <v>493</v>
      </c>
      <c r="C30" s="248" t="s">
        <v>494</v>
      </c>
      <c r="D30" s="249">
        <v>35934</v>
      </c>
      <c r="E30" s="388" t="s">
        <v>193</v>
      </c>
      <c r="F30" s="437">
        <v>7.85</v>
      </c>
      <c r="G30" s="250"/>
      <c r="H30" s="284" t="str">
        <f t="shared" si="1"/>
        <v>III A</v>
      </c>
      <c r="I30" s="251"/>
      <c r="J30" s="285"/>
      <c r="K30" s="255"/>
      <c r="L30" s="198"/>
    </row>
    <row r="31" spans="1:12" ht="12.75">
      <c r="A31" s="150">
        <v>20</v>
      </c>
      <c r="B31" s="247" t="s">
        <v>91</v>
      </c>
      <c r="C31" s="248" t="s">
        <v>484</v>
      </c>
      <c r="D31" s="249">
        <v>35844</v>
      </c>
      <c r="E31" s="388" t="s">
        <v>373</v>
      </c>
      <c r="F31" s="437">
        <v>7.9</v>
      </c>
      <c r="G31" s="250"/>
      <c r="H31" s="284" t="str">
        <f t="shared" si="1"/>
        <v>III A</v>
      </c>
      <c r="I31" s="251" t="s">
        <v>374</v>
      </c>
      <c r="J31" s="285"/>
      <c r="K31" s="255"/>
      <c r="L31" s="198"/>
    </row>
    <row r="32" spans="1:12" ht="12.75">
      <c r="A32" s="150">
        <v>21</v>
      </c>
      <c r="B32" s="247" t="s">
        <v>498</v>
      </c>
      <c r="C32" s="248" t="s">
        <v>499</v>
      </c>
      <c r="D32" s="249">
        <v>35946</v>
      </c>
      <c r="E32" s="388" t="s">
        <v>193</v>
      </c>
      <c r="F32" s="438">
        <v>7.93</v>
      </c>
      <c r="G32" s="250"/>
      <c r="H32" s="284" t="str">
        <f t="shared" si="1"/>
        <v>III A</v>
      </c>
      <c r="I32" s="251"/>
      <c r="J32" s="285"/>
      <c r="K32" s="255"/>
      <c r="L32" s="198"/>
    </row>
    <row r="33" spans="1:12" ht="12.75">
      <c r="A33" s="150">
        <v>21</v>
      </c>
      <c r="B33" s="247" t="s">
        <v>475</v>
      </c>
      <c r="C33" s="248" t="s">
        <v>773</v>
      </c>
      <c r="D33" s="249">
        <v>35566</v>
      </c>
      <c r="E33" s="388" t="s">
        <v>382</v>
      </c>
      <c r="F33" s="437">
        <v>7.93</v>
      </c>
      <c r="G33" s="250"/>
      <c r="H33" s="284" t="str">
        <f t="shared" si="1"/>
        <v>III A</v>
      </c>
      <c r="I33" s="251" t="s">
        <v>435</v>
      </c>
      <c r="J33" s="285" t="s">
        <v>774</v>
      </c>
      <c r="K33" s="255"/>
      <c r="L33" s="198"/>
    </row>
    <row r="34" spans="1:12" ht="12.75">
      <c r="A34" s="150">
        <v>23</v>
      </c>
      <c r="B34" s="247" t="s">
        <v>509</v>
      </c>
      <c r="C34" s="248" t="s">
        <v>510</v>
      </c>
      <c r="D34" s="249">
        <v>36072</v>
      </c>
      <c r="E34" s="388" t="s">
        <v>25</v>
      </c>
      <c r="F34" s="438">
        <v>7.94</v>
      </c>
      <c r="G34" s="250"/>
      <c r="H34" s="284" t="str">
        <f t="shared" si="1"/>
        <v>III A</v>
      </c>
      <c r="I34" s="251" t="s">
        <v>255</v>
      </c>
      <c r="J34" s="285"/>
      <c r="K34" s="255"/>
      <c r="L34" s="198"/>
    </row>
    <row r="35" spans="1:12" ht="12.75">
      <c r="A35" s="150">
        <v>24</v>
      </c>
      <c r="B35" s="247" t="s">
        <v>506</v>
      </c>
      <c r="C35" s="248" t="s">
        <v>507</v>
      </c>
      <c r="D35" s="249">
        <v>36035</v>
      </c>
      <c r="E35" s="388" t="s">
        <v>186</v>
      </c>
      <c r="F35" s="438">
        <v>8.02</v>
      </c>
      <c r="G35" s="250"/>
      <c r="H35" s="284" t="str">
        <f t="shared" si="1"/>
        <v>I JA</v>
      </c>
      <c r="I35" s="251" t="s">
        <v>64</v>
      </c>
      <c r="J35" s="285"/>
      <c r="K35" s="255"/>
      <c r="L35" s="198"/>
    </row>
    <row r="36" spans="1:12" ht="12.75">
      <c r="A36" s="150">
        <v>25</v>
      </c>
      <c r="B36" s="247" t="s">
        <v>511</v>
      </c>
      <c r="C36" s="248" t="s">
        <v>512</v>
      </c>
      <c r="D36" s="249">
        <v>36095</v>
      </c>
      <c r="E36" s="388" t="s">
        <v>25</v>
      </c>
      <c r="F36" s="438">
        <v>8.05</v>
      </c>
      <c r="G36" s="250"/>
      <c r="H36" s="284" t="str">
        <f t="shared" si="1"/>
        <v>I JA</v>
      </c>
      <c r="I36" s="251" t="s">
        <v>255</v>
      </c>
      <c r="J36" s="285"/>
      <c r="K36" s="255"/>
      <c r="L36" s="198"/>
    </row>
    <row r="37" spans="1:12" ht="12.75">
      <c r="A37" s="150">
        <v>26</v>
      </c>
      <c r="B37" s="247" t="s">
        <v>45</v>
      </c>
      <c r="C37" s="248" t="s">
        <v>483</v>
      </c>
      <c r="D37" s="249">
        <v>35770</v>
      </c>
      <c r="E37" s="388" t="s">
        <v>38</v>
      </c>
      <c r="F37" s="438">
        <v>8.08</v>
      </c>
      <c r="G37" s="250"/>
      <c r="H37" s="284" t="str">
        <f t="shared" si="1"/>
        <v>I JA</v>
      </c>
      <c r="I37" s="251" t="s">
        <v>47</v>
      </c>
      <c r="J37" s="285" t="s">
        <v>775</v>
      </c>
      <c r="K37" s="255"/>
      <c r="L37" s="198"/>
    </row>
    <row r="38" spans="1:12" ht="12.75">
      <c r="A38" s="150">
        <v>27</v>
      </c>
      <c r="B38" s="290" t="s">
        <v>636</v>
      </c>
      <c r="C38" s="291" t="s">
        <v>641</v>
      </c>
      <c r="D38" s="153">
        <v>35910</v>
      </c>
      <c r="E38" s="292" t="s">
        <v>200</v>
      </c>
      <c r="F38" s="437">
        <v>8.11</v>
      </c>
      <c r="G38" s="293"/>
      <c r="H38" s="284" t="str">
        <f t="shared" si="1"/>
        <v>I JA</v>
      </c>
      <c r="I38" s="154" t="s">
        <v>228</v>
      </c>
      <c r="J38" s="285"/>
      <c r="K38" s="163"/>
      <c r="L38" s="163"/>
    </row>
    <row r="39" spans="1:12" ht="12.75">
      <c r="A39" s="150">
        <v>28</v>
      </c>
      <c r="B39" s="247" t="s">
        <v>49</v>
      </c>
      <c r="C39" s="248" t="s">
        <v>106</v>
      </c>
      <c r="D39" s="249">
        <v>35965</v>
      </c>
      <c r="E39" s="388" t="s">
        <v>38</v>
      </c>
      <c r="F39" s="438">
        <v>8.15</v>
      </c>
      <c r="G39" s="250"/>
      <c r="H39" s="284" t="str">
        <f t="shared" si="1"/>
        <v>I JA</v>
      </c>
      <c r="I39" s="251" t="s">
        <v>347</v>
      </c>
      <c r="J39" s="285"/>
      <c r="K39" s="255"/>
      <c r="L39" s="198"/>
    </row>
    <row r="40" spans="1:12" ht="12.75">
      <c r="A40" s="150">
        <v>29</v>
      </c>
      <c r="B40" s="247" t="s">
        <v>489</v>
      </c>
      <c r="C40" s="248" t="s">
        <v>490</v>
      </c>
      <c r="D40" s="249">
        <v>35887</v>
      </c>
      <c r="E40" s="388" t="s">
        <v>200</v>
      </c>
      <c r="F40" s="438">
        <v>8.17</v>
      </c>
      <c r="G40" s="250"/>
      <c r="H40" s="284" t="str">
        <f t="shared" si="1"/>
        <v>I JA</v>
      </c>
      <c r="I40" s="251" t="s">
        <v>201</v>
      </c>
      <c r="J40" s="285"/>
      <c r="K40" s="255"/>
      <c r="L40" s="198"/>
    </row>
    <row r="41" spans="1:12" ht="12.75">
      <c r="A41" s="150">
        <v>30</v>
      </c>
      <c r="B41" s="247" t="s">
        <v>28</v>
      </c>
      <c r="C41" s="248" t="s">
        <v>508</v>
      </c>
      <c r="D41" s="249">
        <v>36064</v>
      </c>
      <c r="E41" s="388" t="s">
        <v>200</v>
      </c>
      <c r="F41" s="437">
        <v>8.2</v>
      </c>
      <c r="G41" s="250"/>
      <c r="H41" s="284" t="str">
        <f t="shared" si="1"/>
        <v>I JA</v>
      </c>
      <c r="I41" s="251" t="s">
        <v>201</v>
      </c>
      <c r="J41" s="285"/>
      <c r="K41" s="255"/>
      <c r="L41" s="198"/>
    </row>
    <row r="42" spans="1:12" ht="12.75">
      <c r="A42" s="150">
        <v>31</v>
      </c>
      <c r="B42" s="247" t="s">
        <v>502</v>
      </c>
      <c r="C42" s="248" t="s">
        <v>503</v>
      </c>
      <c r="D42" s="249">
        <v>35968</v>
      </c>
      <c r="E42" s="388" t="s">
        <v>200</v>
      </c>
      <c r="F42" s="438">
        <v>8.21</v>
      </c>
      <c r="G42" s="250"/>
      <c r="H42" s="284" t="str">
        <f t="shared" si="1"/>
        <v>I JA</v>
      </c>
      <c r="I42" s="251" t="s">
        <v>201</v>
      </c>
      <c r="J42" s="285"/>
      <c r="K42" s="255"/>
      <c r="L42" s="198"/>
    </row>
    <row r="43" spans="1:12" ht="12.75">
      <c r="A43" s="150">
        <v>32</v>
      </c>
      <c r="B43" s="247" t="s">
        <v>513</v>
      </c>
      <c r="C43" s="248" t="s">
        <v>776</v>
      </c>
      <c r="D43" s="249">
        <v>36142</v>
      </c>
      <c r="E43" s="388" t="s">
        <v>93</v>
      </c>
      <c r="F43" s="438">
        <v>8.34</v>
      </c>
      <c r="G43" s="250"/>
      <c r="H43" s="284" t="str">
        <f t="shared" si="1"/>
        <v>I JA</v>
      </c>
      <c r="I43" s="251" t="s">
        <v>465</v>
      </c>
      <c r="J43" s="285"/>
      <c r="K43" s="255"/>
      <c r="L43" s="198"/>
    </row>
    <row r="44" spans="1:12" s="163" customFormat="1" ht="15" customHeight="1">
      <c r="A44" s="150" t="s">
        <v>39</v>
      </c>
      <c r="B44" s="294" t="s">
        <v>457</v>
      </c>
      <c r="C44" s="170" t="s">
        <v>458</v>
      </c>
      <c r="D44" s="249">
        <v>34712</v>
      </c>
      <c r="E44" s="389" t="s">
        <v>38</v>
      </c>
      <c r="F44" s="437">
        <v>7.1</v>
      </c>
      <c r="G44" s="250"/>
      <c r="H44" s="284" t="str">
        <f t="shared" si="1"/>
        <v>I A</v>
      </c>
      <c r="I44" s="251" t="s">
        <v>68</v>
      </c>
      <c r="J44" s="296"/>
      <c r="K44" s="255"/>
      <c r="L44" s="198"/>
    </row>
    <row r="45" spans="1:12" ht="12.75">
      <c r="A45" s="150" t="s">
        <v>39</v>
      </c>
      <c r="B45" s="247" t="s">
        <v>459</v>
      </c>
      <c r="C45" s="248" t="s">
        <v>460</v>
      </c>
      <c r="D45" s="249">
        <v>34930</v>
      </c>
      <c r="E45" s="388" t="s">
        <v>38</v>
      </c>
      <c r="F45" s="437">
        <v>7.12</v>
      </c>
      <c r="G45" s="250"/>
      <c r="H45" s="284" t="str">
        <f t="shared" si="1"/>
        <v>I A</v>
      </c>
      <c r="I45" s="251" t="s">
        <v>47</v>
      </c>
      <c r="J45" s="285">
        <v>7.19</v>
      </c>
      <c r="K45" s="255"/>
      <c r="L45" s="198"/>
    </row>
    <row r="46" spans="1:12" ht="12.75">
      <c r="A46" s="150" t="s">
        <v>39</v>
      </c>
      <c r="B46" s="247" t="s">
        <v>461</v>
      </c>
      <c r="C46" s="248" t="s">
        <v>462</v>
      </c>
      <c r="D46" s="249">
        <v>35207</v>
      </c>
      <c r="E46" s="388" t="s">
        <v>463</v>
      </c>
      <c r="F46" s="437">
        <v>7.34</v>
      </c>
      <c r="G46" s="250"/>
      <c r="H46" s="284" t="str">
        <f t="shared" si="1"/>
        <v>II A</v>
      </c>
      <c r="I46" s="251" t="s">
        <v>464</v>
      </c>
      <c r="J46" s="285">
        <v>7.27</v>
      </c>
      <c r="K46" s="255"/>
      <c r="L46" s="198"/>
    </row>
    <row r="47" spans="1:12" ht="12.75">
      <c r="A47" s="150" t="s">
        <v>39</v>
      </c>
      <c r="B47" s="290" t="s">
        <v>595</v>
      </c>
      <c r="C47" s="291" t="s">
        <v>596</v>
      </c>
      <c r="D47" s="153">
        <v>35294</v>
      </c>
      <c r="E47" s="292" t="s">
        <v>186</v>
      </c>
      <c r="F47" s="437">
        <v>7.79</v>
      </c>
      <c r="G47" s="250"/>
      <c r="H47" s="284" t="str">
        <f t="shared" si="1"/>
        <v>III A</v>
      </c>
      <c r="I47" s="154" t="s">
        <v>65</v>
      </c>
      <c r="J47" s="285"/>
      <c r="K47" s="163"/>
      <c r="L47" s="163"/>
    </row>
    <row r="48" spans="1:12" ht="12.75">
      <c r="A48" s="150" t="s">
        <v>39</v>
      </c>
      <c r="B48" s="247" t="s">
        <v>95</v>
      </c>
      <c r="C48" s="248" t="s">
        <v>97</v>
      </c>
      <c r="D48" s="249">
        <v>35338</v>
      </c>
      <c r="E48" s="388" t="s">
        <v>93</v>
      </c>
      <c r="F48" s="437">
        <v>8.17</v>
      </c>
      <c r="G48" s="250"/>
      <c r="H48" s="284" t="str">
        <f t="shared" si="1"/>
        <v>I JA</v>
      </c>
      <c r="I48" s="251" t="s">
        <v>465</v>
      </c>
      <c r="J48" s="285"/>
      <c r="K48" s="255"/>
      <c r="L48" s="198"/>
    </row>
    <row r="49" spans="1:12" ht="12.75">
      <c r="A49" s="150"/>
      <c r="B49" s="247" t="s">
        <v>96</v>
      </c>
      <c r="C49" s="248" t="s">
        <v>504</v>
      </c>
      <c r="D49" s="249">
        <v>36015</v>
      </c>
      <c r="E49" s="388" t="s">
        <v>38</v>
      </c>
      <c r="F49" s="438" t="s">
        <v>727</v>
      </c>
      <c r="G49" s="250"/>
      <c r="H49" s="284"/>
      <c r="I49" s="251" t="s">
        <v>47</v>
      </c>
      <c r="J49" s="285" t="s">
        <v>777</v>
      </c>
      <c r="K49" s="255"/>
      <c r="L49" s="198"/>
    </row>
    <row r="50" spans="1:12" ht="12.75">
      <c r="A50" s="150"/>
      <c r="B50" s="247" t="s">
        <v>46</v>
      </c>
      <c r="C50" s="248" t="s">
        <v>56</v>
      </c>
      <c r="D50" s="249">
        <v>35173</v>
      </c>
      <c r="E50" s="388" t="s">
        <v>38</v>
      </c>
      <c r="F50" s="437" t="s">
        <v>727</v>
      </c>
      <c r="G50" s="250"/>
      <c r="H50" s="284"/>
      <c r="I50" s="251" t="s">
        <v>68</v>
      </c>
      <c r="J50" s="285"/>
      <c r="K50" s="255"/>
      <c r="L50" s="198"/>
    </row>
    <row r="51" spans="1:12" ht="12.75">
      <c r="A51" s="150"/>
      <c r="B51" s="247" t="s">
        <v>500</v>
      </c>
      <c r="C51" s="248" t="s">
        <v>501</v>
      </c>
      <c r="D51" s="249">
        <v>35957</v>
      </c>
      <c r="E51" s="388" t="s">
        <v>289</v>
      </c>
      <c r="F51" s="438" t="s">
        <v>730</v>
      </c>
      <c r="G51" s="250"/>
      <c r="H51" s="284"/>
      <c r="I51" s="251" t="s">
        <v>290</v>
      </c>
      <c r="J51" s="285">
        <v>7.74</v>
      </c>
      <c r="K51" s="255"/>
      <c r="L51" s="198"/>
    </row>
    <row r="52" spans="1:12" ht="12.75">
      <c r="A52" s="150"/>
      <c r="B52" s="247" t="s">
        <v>778</v>
      </c>
      <c r="C52" s="248" t="s">
        <v>495</v>
      </c>
      <c r="D52" s="249">
        <v>35934</v>
      </c>
      <c r="E52" s="388" t="s">
        <v>38</v>
      </c>
      <c r="F52" s="438" t="s">
        <v>730</v>
      </c>
      <c r="G52" s="250"/>
      <c r="H52" s="284"/>
      <c r="I52" s="251" t="s">
        <v>347</v>
      </c>
      <c r="J52" s="285"/>
      <c r="K52" s="255"/>
      <c r="L52" s="198"/>
    </row>
    <row r="53" spans="1:12" ht="12.75">
      <c r="A53" s="150"/>
      <c r="B53" s="247" t="s">
        <v>98</v>
      </c>
      <c r="C53" s="248" t="s">
        <v>505</v>
      </c>
      <c r="D53" s="249">
        <v>36024</v>
      </c>
      <c r="E53" s="388" t="s">
        <v>38</v>
      </c>
      <c r="F53" s="438" t="s">
        <v>730</v>
      </c>
      <c r="G53" s="250"/>
      <c r="H53" s="284"/>
      <c r="I53" s="251" t="s">
        <v>47</v>
      </c>
      <c r="J53" s="285" t="s">
        <v>779</v>
      </c>
      <c r="K53" s="255"/>
      <c r="L53" s="198"/>
    </row>
    <row r="54" spans="1:12" ht="15" customHeight="1">
      <c r="A54" s="150"/>
      <c r="B54" s="294" t="s">
        <v>780</v>
      </c>
      <c r="C54" s="170" t="s">
        <v>781</v>
      </c>
      <c r="D54" s="249">
        <v>35807</v>
      </c>
      <c r="E54" s="389" t="s">
        <v>193</v>
      </c>
      <c r="F54" s="437" t="s">
        <v>730</v>
      </c>
      <c r="G54" s="295"/>
      <c r="H54" s="284"/>
      <c r="I54" s="297"/>
      <c r="J54" s="296"/>
      <c r="K54" s="255"/>
      <c r="L54" s="198"/>
    </row>
    <row r="55" spans="1:12" ht="12.75">
      <c r="A55" s="150"/>
      <c r="B55" s="247" t="s">
        <v>476</v>
      </c>
      <c r="C55" s="248" t="s">
        <v>477</v>
      </c>
      <c r="D55" s="249">
        <v>35578</v>
      </c>
      <c r="E55" s="388" t="s">
        <v>27</v>
      </c>
      <c r="F55" s="437" t="s">
        <v>730</v>
      </c>
      <c r="G55" s="250"/>
      <c r="H55" s="284"/>
      <c r="I55" s="251" t="s">
        <v>26</v>
      </c>
      <c r="J55" s="285"/>
      <c r="K55" s="255"/>
      <c r="L55" s="198"/>
    </row>
    <row r="56" spans="1:12" ht="12.75">
      <c r="A56" s="150"/>
      <c r="B56" s="247" t="s">
        <v>45</v>
      </c>
      <c r="C56" s="248" t="s">
        <v>782</v>
      </c>
      <c r="D56" s="249">
        <v>35621</v>
      </c>
      <c r="E56" s="388" t="s">
        <v>82</v>
      </c>
      <c r="F56" s="437" t="s">
        <v>730</v>
      </c>
      <c r="G56" s="250"/>
      <c r="H56" s="284"/>
      <c r="I56" s="251" t="s">
        <v>401</v>
      </c>
      <c r="J56" s="285"/>
      <c r="K56" s="255"/>
      <c r="L56" s="198"/>
    </row>
    <row r="57" spans="1:12" ht="12.75">
      <c r="A57" s="150"/>
      <c r="B57" s="247" t="s">
        <v>473</v>
      </c>
      <c r="C57" s="248" t="s">
        <v>474</v>
      </c>
      <c r="D57" s="249">
        <v>35547</v>
      </c>
      <c r="E57" s="388" t="s">
        <v>367</v>
      </c>
      <c r="F57" s="437" t="s">
        <v>730</v>
      </c>
      <c r="G57" s="250"/>
      <c r="H57" s="284"/>
      <c r="I57" s="251" t="s">
        <v>368</v>
      </c>
      <c r="J57" s="285"/>
      <c r="K57" s="255"/>
      <c r="L57" s="198"/>
    </row>
  </sheetData>
  <sheetProtection/>
  <mergeCells count="3">
    <mergeCell ref="A1:H1"/>
    <mergeCell ref="A2:H2"/>
    <mergeCell ref="A3:H3"/>
  </mergeCells>
  <printOptions/>
  <pageMargins left="0.27" right="0.18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5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163" customWidth="1"/>
    <col min="2" max="2" width="10.7109375" style="163" customWidth="1"/>
    <col min="3" max="3" width="14.140625" style="163" customWidth="1"/>
    <col min="4" max="4" width="8.8515625" style="167" customWidth="1"/>
    <col min="5" max="5" width="14.8515625" style="167" customWidth="1"/>
    <col min="6" max="6" width="9.140625" style="165" customWidth="1"/>
    <col min="7" max="7" width="6.00390625" style="166" customWidth="1"/>
    <col min="8" max="8" width="22.140625" style="167" customWidth="1"/>
    <col min="9" max="9" width="6.140625" style="163" hidden="1" customWidth="1"/>
    <col min="10" max="16384" width="9.140625" style="163" customWidth="1"/>
  </cols>
  <sheetData>
    <row r="1" spans="1:8" s="139" customFormat="1" ht="20.25">
      <c r="A1" s="614" t="s">
        <v>161</v>
      </c>
      <c r="B1" s="614"/>
      <c r="C1" s="614"/>
      <c r="D1" s="614"/>
      <c r="E1" s="614"/>
      <c r="F1" s="614"/>
      <c r="G1" s="614"/>
      <c r="H1" s="44" t="s">
        <v>162</v>
      </c>
    </row>
    <row r="2" spans="1:8" s="139" customFormat="1" ht="20.25">
      <c r="A2" s="614" t="s">
        <v>0</v>
      </c>
      <c r="B2" s="614"/>
      <c r="C2" s="614"/>
      <c r="D2" s="614"/>
      <c r="E2" s="614"/>
      <c r="F2" s="614"/>
      <c r="G2" s="614"/>
      <c r="H2" s="43" t="s">
        <v>1</v>
      </c>
    </row>
    <row r="3" spans="1:8" s="139" customFormat="1" ht="20.25">
      <c r="A3" s="614" t="s">
        <v>2</v>
      </c>
      <c r="B3" s="614"/>
      <c r="C3" s="614"/>
      <c r="D3" s="614"/>
      <c r="E3" s="614"/>
      <c r="F3" s="614"/>
      <c r="G3" s="614"/>
      <c r="H3" s="140"/>
    </row>
    <row r="4" spans="2:7" ht="12.75" customHeight="1">
      <c r="B4" s="186"/>
      <c r="C4" s="100" t="s">
        <v>17</v>
      </c>
      <c r="D4" s="75">
        <v>25.9</v>
      </c>
      <c r="F4" s="51" t="s">
        <v>158</v>
      </c>
      <c r="G4" s="165"/>
    </row>
    <row r="5" spans="5:8" s="141" customFormat="1" ht="8.25" customHeight="1">
      <c r="E5" s="142"/>
      <c r="H5" s="143"/>
    </row>
    <row r="6" spans="2:8" s="141" customFormat="1" ht="15.75">
      <c r="B6" s="240" t="s">
        <v>163</v>
      </c>
      <c r="E6" s="142"/>
      <c r="G6" s="70" t="s">
        <v>24</v>
      </c>
      <c r="H6" s="143"/>
    </row>
    <row r="7" ht="6" customHeight="1"/>
    <row r="8" spans="2:8" ht="12.75" customHeight="1">
      <c r="B8" s="186"/>
      <c r="C8" s="164">
        <v>1</v>
      </c>
      <c r="D8" s="164" t="s">
        <v>53</v>
      </c>
      <c r="E8" s="187">
        <v>6</v>
      </c>
      <c r="H8" s="241"/>
    </row>
    <row r="9" ht="6" customHeight="1"/>
    <row r="10" spans="1:8" ht="12.75">
      <c r="A10" s="168" t="s">
        <v>54</v>
      </c>
      <c r="B10" s="169" t="s">
        <v>14</v>
      </c>
      <c r="C10" s="170" t="s">
        <v>13</v>
      </c>
      <c r="D10" s="168" t="s">
        <v>12</v>
      </c>
      <c r="E10" s="171" t="s">
        <v>11</v>
      </c>
      <c r="F10" s="172" t="s">
        <v>58</v>
      </c>
      <c r="G10" s="173" t="s">
        <v>9</v>
      </c>
      <c r="H10" s="174" t="s">
        <v>8</v>
      </c>
    </row>
    <row r="11" spans="1:8" ht="15" customHeight="1">
      <c r="A11" s="150">
        <v>3</v>
      </c>
      <c r="B11" s="151" t="s">
        <v>278</v>
      </c>
      <c r="C11" s="152" t="s">
        <v>279</v>
      </c>
      <c r="D11" s="153">
        <v>37020</v>
      </c>
      <c r="E11" s="154" t="s">
        <v>186</v>
      </c>
      <c r="F11" s="242">
        <v>29.03</v>
      </c>
      <c r="G11" s="243" t="str">
        <f aca="true" t="shared" si="0" ref="G11:G27">IF(ISBLANK(F11),"",IF(F11&lt;=25.95,"KSM",IF(F11&lt;=27.35,"I A",IF(F11&lt;=29.24,"II A",IF(F11&lt;=31.74,"III A",IF(F11&lt;=33.74,"I JA",IF(F11&lt;=35.44,"II JA",IF(F11&lt;=36.74,"III JA"))))))))</f>
        <v>II A</v>
      </c>
      <c r="H11" s="154" t="s">
        <v>224</v>
      </c>
    </row>
    <row r="12" spans="1:8" ht="15" customHeight="1">
      <c r="A12" s="150">
        <v>4</v>
      </c>
      <c r="B12" s="151" t="s">
        <v>59</v>
      </c>
      <c r="C12" s="152" t="s">
        <v>304</v>
      </c>
      <c r="D12" s="153">
        <v>36636</v>
      </c>
      <c r="E12" s="154" t="s">
        <v>82</v>
      </c>
      <c r="F12" s="242">
        <v>32.23</v>
      </c>
      <c r="G12" s="243" t="str">
        <f t="shared" si="0"/>
        <v>I JA</v>
      </c>
      <c r="H12" s="154" t="s">
        <v>213</v>
      </c>
    </row>
    <row r="13" spans="1:8" ht="15" customHeight="1">
      <c r="A13" s="150">
        <v>5</v>
      </c>
      <c r="B13" s="151" t="s">
        <v>214</v>
      </c>
      <c r="C13" s="152" t="s">
        <v>263</v>
      </c>
      <c r="D13" s="153">
        <v>36627</v>
      </c>
      <c r="E13" s="154" t="s">
        <v>186</v>
      </c>
      <c r="F13" s="242">
        <v>29.73</v>
      </c>
      <c r="G13" s="243" t="str">
        <f t="shared" si="0"/>
        <v>III A</v>
      </c>
      <c r="H13" s="154" t="s">
        <v>64</v>
      </c>
    </row>
    <row r="14" spans="1:8" ht="15" customHeight="1">
      <c r="A14" s="150">
        <v>6</v>
      </c>
      <c r="B14" s="151" t="s">
        <v>41</v>
      </c>
      <c r="C14" s="152" t="s">
        <v>262</v>
      </c>
      <c r="D14" s="153">
        <v>36594</v>
      </c>
      <c r="E14" s="154" t="s">
        <v>66</v>
      </c>
      <c r="F14" s="242">
        <v>30.09</v>
      </c>
      <c r="G14" s="243" t="str">
        <f t="shared" si="0"/>
        <v>III A</v>
      </c>
      <c r="H14" s="154" t="s">
        <v>137</v>
      </c>
    </row>
    <row r="15" spans="2:8" ht="12.75" customHeight="1">
      <c r="B15" s="186"/>
      <c r="C15" s="164">
        <v>2</v>
      </c>
      <c r="D15" s="164" t="s">
        <v>53</v>
      </c>
      <c r="E15" s="187">
        <v>6</v>
      </c>
      <c r="H15" s="241"/>
    </row>
    <row r="16" ht="6" customHeight="1"/>
    <row r="17" spans="1:8" ht="15" customHeight="1">
      <c r="A17" s="150">
        <v>2</v>
      </c>
      <c r="B17" s="151" t="s">
        <v>294</v>
      </c>
      <c r="C17" s="152" t="s">
        <v>295</v>
      </c>
      <c r="D17" s="153">
        <v>36360</v>
      </c>
      <c r="E17" s="154" t="s">
        <v>186</v>
      </c>
      <c r="F17" s="242">
        <v>32.88</v>
      </c>
      <c r="G17" s="243" t="str">
        <f t="shared" si="0"/>
        <v>I JA</v>
      </c>
      <c r="H17" s="154" t="s">
        <v>224</v>
      </c>
    </row>
    <row r="18" spans="1:8" ht="15" customHeight="1">
      <c r="A18" s="150">
        <v>3</v>
      </c>
      <c r="B18" s="151" t="s">
        <v>73</v>
      </c>
      <c r="C18" s="152" t="s">
        <v>301</v>
      </c>
      <c r="D18" s="153">
        <v>36630</v>
      </c>
      <c r="E18" s="154" t="s">
        <v>82</v>
      </c>
      <c r="F18" s="242" t="s">
        <v>730</v>
      </c>
      <c r="G18" s="243"/>
      <c r="H18" s="154" t="s">
        <v>213</v>
      </c>
    </row>
    <row r="19" spans="1:8" ht="15" customHeight="1">
      <c r="A19" s="150">
        <v>4</v>
      </c>
      <c r="B19" s="151" t="s">
        <v>249</v>
      </c>
      <c r="C19" s="152" t="s">
        <v>250</v>
      </c>
      <c r="D19" s="153">
        <v>36331</v>
      </c>
      <c r="E19" s="154" t="s">
        <v>27</v>
      </c>
      <c r="F19" s="242">
        <v>30.39</v>
      </c>
      <c r="G19" s="243" t="str">
        <f t="shared" si="0"/>
        <v>III A</v>
      </c>
      <c r="H19" s="154" t="s">
        <v>26</v>
      </c>
    </row>
    <row r="20" spans="1:9" ht="15" customHeight="1">
      <c r="A20" s="150">
        <v>5</v>
      </c>
      <c r="B20" s="151" t="s">
        <v>302</v>
      </c>
      <c r="C20" s="152" t="s">
        <v>303</v>
      </c>
      <c r="D20" s="153">
        <v>36631</v>
      </c>
      <c r="E20" s="154" t="s">
        <v>186</v>
      </c>
      <c r="F20" s="242">
        <v>32.32</v>
      </c>
      <c r="G20" s="243" t="str">
        <f>IF(ISBLANK(F20),"",IF(F20&lt;=25.95,"KSM",IF(F20&lt;=27.35,"I A",IF(F20&lt;=29.24,"II A",IF(F20&lt;=31.74,"III A",IF(F20&lt;=33.74,"I JA",IF(F20&lt;=35.44,"II JA",IF(F20&lt;=36.74,"III JA"))))))))</f>
        <v>I JA</v>
      </c>
      <c r="H20" s="154" t="s">
        <v>259</v>
      </c>
      <c r="I20" s="163">
        <v>30.4</v>
      </c>
    </row>
    <row r="21" spans="1:8" ht="15" customHeight="1">
      <c r="A21" s="150">
        <v>6</v>
      </c>
      <c r="B21" s="151" t="s">
        <v>245</v>
      </c>
      <c r="C21" s="152" t="s">
        <v>246</v>
      </c>
      <c r="D21" s="153">
        <v>36306</v>
      </c>
      <c r="E21" s="154" t="s">
        <v>200</v>
      </c>
      <c r="F21" s="242" t="s">
        <v>730</v>
      </c>
      <c r="G21" s="243"/>
      <c r="H21" s="154" t="s">
        <v>228</v>
      </c>
    </row>
    <row r="22" spans="2:8" ht="12.75" customHeight="1">
      <c r="B22" s="186"/>
      <c r="C22" s="164">
        <v>3</v>
      </c>
      <c r="D22" s="164" t="s">
        <v>53</v>
      </c>
      <c r="E22" s="187">
        <v>6</v>
      </c>
      <c r="H22" s="241"/>
    </row>
    <row r="23" ht="6" customHeight="1"/>
    <row r="24" spans="1:8" ht="15" customHeight="1">
      <c r="A24" s="150">
        <v>3</v>
      </c>
      <c r="B24" s="151" t="s">
        <v>229</v>
      </c>
      <c r="C24" s="152" t="s">
        <v>230</v>
      </c>
      <c r="D24" s="153">
        <v>36174</v>
      </c>
      <c r="E24" s="154" t="s">
        <v>186</v>
      </c>
      <c r="F24" s="242">
        <v>30.21</v>
      </c>
      <c r="G24" s="243" t="str">
        <f>IF(ISBLANK(F24),"",IF(F24&lt;=25.95,"KSM",IF(F24&lt;=27.35,"I A",IF(F24&lt;=29.24,"II A",IF(F24&lt;=31.74,"III A",IF(F24&lt;=33.74,"I JA",IF(F24&lt;=35.44,"II JA",IF(F24&lt;=36.74,"III JA"))))))))</f>
        <v>III A</v>
      </c>
      <c r="H24" s="154" t="s">
        <v>64</v>
      </c>
    </row>
    <row r="25" spans="1:8" ht="15" customHeight="1">
      <c r="A25" s="150">
        <v>4</v>
      </c>
      <c r="B25" s="151" t="s">
        <v>291</v>
      </c>
      <c r="C25" s="152" t="s">
        <v>292</v>
      </c>
      <c r="D25" s="153">
        <v>36252</v>
      </c>
      <c r="E25" s="154" t="s">
        <v>82</v>
      </c>
      <c r="F25" s="242">
        <v>32.73</v>
      </c>
      <c r="G25" s="243" t="str">
        <f t="shared" si="0"/>
        <v>I JA</v>
      </c>
      <c r="H25" s="154" t="s">
        <v>285</v>
      </c>
    </row>
    <row r="26" spans="1:8" ht="15" customHeight="1">
      <c r="A26" s="150">
        <v>5</v>
      </c>
      <c r="B26" s="151" t="s">
        <v>71</v>
      </c>
      <c r="C26" s="152" t="s">
        <v>237</v>
      </c>
      <c r="D26" s="153">
        <v>36250</v>
      </c>
      <c r="E26" s="154" t="s">
        <v>142</v>
      </c>
      <c r="F26" s="242" t="s">
        <v>730</v>
      </c>
      <c r="G26" s="243"/>
      <c r="H26" s="154" t="s">
        <v>219</v>
      </c>
    </row>
    <row r="27" spans="1:8" ht="15" customHeight="1">
      <c r="A27" s="150">
        <v>6</v>
      </c>
      <c r="B27" s="151" t="s">
        <v>287</v>
      </c>
      <c r="C27" s="152" t="s">
        <v>288</v>
      </c>
      <c r="D27" s="153">
        <v>36238</v>
      </c>
      <c r="E27" s="154" t="s">
        <v>289</v>
      </c>
      <c r="F27" s="242">
        <v>28.26</v>
      </c>
      <c r="G27" s="243" t="str">
        <f t="shared" si="0"/>
        <v>II A</v>
      </c>
      <c r="H27" s="154" t="s">
        <v>290</v>
      </c>
    </row>
    <row r="28" ht="8.25" customHeight="1"/>
    <row r="29" spans="2:8" ht="12.75" customHeight="1">
      <c r="B29" s="186"/>
      <c r="C29" s="164">
        <v>4</v>
      </c>
      <c r="D29" s="164" t="s">
        <v>53</v>
      </c>
      <c r="E29" s="187">
        <v>6</v>
      </c>
      <c r="H29" s="241"/>
    </row>
    <row r="30" ht="6" customHeight="1"/>
    <row r="31" spans="1:8" ht="15" customHeight="1">
      <c r="A31" s="150">
        <v>3</v>
      </c>
      <c r="B31" s="151" t="s">
        <v>257</v>
      </c>
      <c r="C31" s="152" t="s">
        <v>258</v>
      </c>
      <c r="D31" s="153">
        <v>36517</v>
      </c>
      <c r="E31" s="154" t="s">
        <v>207</v>
      </c>
      <c r="F31" s="242">
        <v>30.43</v>
      </c>
      <c r="G31" s="243" t="str">
        <f>IF(ISBLANK(F31),"",IF(F31&lt;=25.95,"KSM",IF(F31&lt;=27.35,"I A",IF(F31&lt;=29.24,"II A",IF(F31&lt;=31.74,"III A",IF(F31&lt;=33.74,"I JA",IF(F31&lt;=35.44,"II JA",IF(F31&lt;=36.74,"III JA"))))))))</f>
        <v>III A</v>
      </c>
      <c r="H31" s="154" t="s">
        <v>208</v>
      </c>
    </row>
    <row r="32" spans="1:8" ht="15" customHeight="1">
      <c r="A32" s="150">
        <v>4</v>
      </c>
      <c r="B32" s="151" t="s">
        <v>37</v>
      </c>
      <c r="C32" s="152" t="s">
        <v>254</v>
      </c>
      <c r="D32" s="153">
        <v>36363</v>
      </c>
      <c r="E32" s="154" t="s">
        <v>25</v>
      </c>
      <c r="F32" s="242">
        <v>28.56</v>
      </c>
      <c r="G32" s="243" t="str">
        <f>IF(ISBLANK(F32),"",IF(F32&lt;=25.95,"KSM",IF(F32&lt;=27.35,"I A",IF(F32&lt;=29.24,"II A",IF(F32&lt;=31.74,"III A",IF(F32&lt;=33.74,"I JA",IF(F32&lt;=35.44,"II JA",IF(F32&lt;=36.74,"III JA"))))))))</f>
        <v>II A</v>
      </c>
      <c r="H32" s="154" t="s">
        <v>255</v>
      </c>
    </row>
    <row r="33" spans="1:8" ht="15" customHeight="1">
      <c r="A33" s="150">
        <v>5</v>
      </c>
      <c r="B33" s="151" t="s">
        <v>231</v>
      </c>
      <c r="C33" s="152" t="s">
        <v>232</v>
      </c>
      <c r="D33" s="153">
        <v>36212</v>
      </c>
      <c r="E33" s="154" t="s">
        <v>70</v>
      </c>
      <c r="F33" s="242" t="s">
        <v>730</v>
      </c>
      <c r="G33" s="243"/>
      <c r="H33" s="154" t="s">
        <v>233</v>
      </c>
    </row>
    <row r="34" spans="1:9" ht="15" customHeight="1">
      <c r="A34" s="150">
        <v>6</v>
      </c>
      <c r="B34" s="151" t="s">
        <v>308</v>
      </c>
      <c r="C34" s="152" t="s">
        <v>309</v>
      </c>
      <c r="D34" s="153">
        <v>36762</v>
      </c>
      <c r="E34" s="154" t="s">
        <v>186</v>
      </c>
      <c r="F34" s="242" t="s">
        <v>727</v>
      </c>
      <c r="G34" s="243"/>
      <c r="H34" s="154" t="s">
        <v>259</v>
      </c>
      <c r="I34" s="163">
        <v>29.6</v>
      </c>
    </row>
    <row r="35" ht="8.25" customHeight="1"/>
    <row r="36" spans="2:8" ht="12.75" customHeight="1">
      <c r="B36" s="186"/>
      <c r="C36" s="164">
        <v>5</v>
      </c>
      <c r="D36" s="164" t="s">
        <v>53</v>
      </c>
      <c r="E36" s="187">
        <v>6</v>
      </c>
      <c r="H36" s="241"/>
    </row>
    <row r="37" ht="6" customHeight="1"/>
    <row r="38" spans="1:8" ht="15" customHeight="1">
      <c r="A38" s="150">
        <v>2</v>
      </c>
      <c r="B38" s="151" t="s">
        <v>310</v>
      </c>
      <c r="C38" s="152" t="s">
        <v>311</v>
      </c>
      <c r="D38" s="153">
        <v>36863</v>
      </c>
      <c r="E38" s="154" t="s">
        <v>186</v>
      </c>
      <c r="F38" s="242">
        <v>31.02</v>
      </c>
      <c r="G38" s="243" t="str">
        <f>IF(ISBLANK(F38),"",IF(F38&lt;=25.95,"KSM",IF(F38&lt;=27.35,"I A",IF(F38&lt;=29.24,"II A",IF(F38&lt;=31.74,"III A",IF(F38&lt;=33.74,"I JA",IF(F38&lt;=35.44,"II JA",IF(F38&lt;=36.74,"III JA"))))))))</f>
        <v>III A</v>
      </c>
      <c r="H38" s="154" t="s">
        <v>64</v>
      </c>
    </row>
    <row r="39" spans="1:8" ht="15" customHeight="1">
      <c r="A39" s="150">
        <v>4</v>
      </c>
      <c r="B39" s="151" t="s">
        <v>305</v>
      </c>
      <c r="C39" s="152" t="s">
        <v>306</v>
      </c>
      <c r="D39" s="153">
        <v>36714</v>
      </c>
      <c r="E39" s="154" t="s">
        <v>182</v>
      </c>
      <c r="F39" s="242">
        <v>31.68</v>
      </c>
      <c r="G39" s="243" t="str">
        <f>IF(ISBLANK(F39),"",IF(F39&lt;=25.95,"KSM",IF(F39&lt;=27.35,"I A",IF(F39&lt;=29.24,"II A",IF(F39&lt;=31.74,"III A",IF(F39&lt;=33.74,"I JA",IF(F39&lt;=35.44,"II JA",IF(F39&lt;=36.74,"III JA"))))))))</f>
        <v>III A</v>
      </c>
      <c r="H39" s="154" t="s">
        <v>183</v>
      </c>
    </row>
    <row r="40" spans="1:8" ht="15" customHeight="1">
      <c r="A40" s="150">
        <v>3</v>
      </c>
      <c r="B40" s="151" t="s">
        <v>42</v>
      </c>
      <c r="C40" s="152" t="s">
        <v>307</v>
      </c>
      <c r="D40" s="153">
        <v>36728</v>
      </c>
      <c r="E40" s="154" t="s">
        <v>186</v>
      </c>
      <c r="F40" s="242">
        <v>28.52</v>
      </c>
      <c r="G40" s="243" t="str">
        <f>IF(ISBLANK(F40),"",IF(F40&lt;=25.95,"KSM",IF(F40&lt;=27.35,"I A",IF(F40&lt;=29.24,"II A",IF(F40&lt;=31.74,"III A",IF(F40&lt;=33.74,"I JA",IF(F40&lt;=35.44,"II JA",IF(F40&lt;=36.74,"III JA"))))))))</f>
        <v>II A</v>
      </c>
      <c r="H40" s="154" t="s">
        <v>224</v>
      </c>
    </row>
    <row r="41" spans="1:8" ht="15" customHeight="1">
      <c r="A41" s="150">
        <v>5</v>
      </c>
      <c r="B41" s="151" t="s">
        <v>71</v>
      </c>
      <c r="C41" s="152" t="s">
        <v>293</v>
      </c>
      <c r="D41" s="153">
        <v>36320</v>
      </c>
      <c r="E41" s="154" t="s">
        <v>38</v>
      </c>
      <c r="F41" s="242" t="s">
        <v>727</v>
      </c>
      <c r="G41" s="243"/>
      <c r="H41" s="154" t="s">
        <v>68</v>
      </c>
    </row>
    <row r="42" spans="1:8" ht="15" customHeight="1">
      <c r="A42" s="150">
        <v>6</v>
      </c>
      <c r="B42" s="151" t="s">
        <v>59</v>
      </c>
      <c r="C42" s="152" t="s">
        <v>296</v>
      </c>
      <c r="D42" s="153">
        <v>36379</v>
      </c>
      <c r="E42" s="154" t="s">
        <v>66</v>
      </c>
      <c r="F42" s="242">
        <v>28.04</v>
      </c>
      <c r="G42" s="243" t="str">
        <f>IF(ISBLANK(F42),"",IF(F42&lt;=25.95,"KSM",IF(F42&lt;=27.35,"I A",IF(F42&lt;=29.24,"II A",IF(F42&lt;=31.74,"III A",IF(F42&lt;=33.74,"I JA",IF(F42&lt;=35.44,"II JA",IF(F42&lt;=36.74,"III JA"))))))))</f>
        <v>II A</v>
      </c>
      <c r="H42" s="154" t="s">
        <v>269</v>
      </c>
    </row>
    <row r="43" ht="5.25" customHeight="1"/>
    <row r="44" spans="2:8" ht="12.75" customHeight="1">
      <c r="B44" s="186"/>
      <c r="C44" s="164">
        <v>6</v>
      </c>
      <c r="D44" s="164" t="s">
        <v>53</v>
      </c>
      <c r="E44" s="187">
        <v>6</v>
      </c>
      <c r="H44" s="241"/>
    </row>
    <row r="45" ht="6" customHeight="1"/>
    <row r="46" spans="1:8" ht="15" customHeight="1">
      <c r="A46" s="150">
        <v>2</v>
      </c>
      <c r="B46" s="151" t="s">
        <v>72</v>
      </c>
      <c r="C46" s="152" t="s">
        <v>277</v>
      </c>
      <c r="D46" s="153">
        <v>36948</v>
      </c>
      <c r="E46" s="154" t="s">
        <v>207</v>
      </c>
      <c r="F46" s="242">
        <v>30.44</v>
      </c>
      <c r="G46" s="243" t="str">
        <f>IF(ISBLANK(F46),"",IF(F46&lt;=25.95,"KSM",IF(F46&lt;=27.35,"I A",IF(F46&lt;=29.24,"II A",IF(F46&lt;=31.74,"III A",IF(F46&lt;=33.74,"I JA",IF(F46&lt;=35.44,"II JA",IF(F46&lt;=36.74,"III JA"))))))))</f>
        <v>III A</v>
      </c>
      <c r="H46" s="154" t="s">
        <v>208</v>
      </c>
    </row>
    <row r="47" spans="1:8" ht="15" customHeight="1">
      <c r="A47" s="150">
        <v>3</v>
      </c>
      <c r="B47" s="151" t="s">
        <v>312</v>
      </c>
      <c r="C47" s="152" t="s">
        <v>313</v>
      </c>
      <c r="D47" s="153">
        <v>37168</v>
      </c>
      <c r="E47" s="154" t="s">
        <v>186</v>
      </c>
      <c r="F47" s="242">
        <v>34.62</v>
      </c>
      <c r="G47" s="243" t="str">
        <f>IF(ISBLANK(F47),"",IF(F47&lt;=25.95,"KSM",IF(F47&lt;=27.35,"I A",IF(F47&lt;=29.24,"II A",IF(F47&lt;=31.74,"III A",IF(F47&lt;=33.74,"I JA",IF(F47&lt;=35.44,"II JA",IF(F47&lt;=36.74,"III JA"))))))))</f>
        <v>II JA</v>
      </c>
      <c r="H47" s="154" t="s">
        <v>259</v>
      </c>
    </row>
    <row r="48" spans="1:8" ht="15" customHeight="1">
      <c r="A48" s="150">
        <v>4</v>
      </c>
      <c r="B48" s="151" t="s">
        <v>194</v>
      </c>
      <c r="C48" s="152" t="s">
        <v>268</v>
      </c>
      <c r="D48" s="153">
        <v>36667</v>
      </c>
      <c r="E48" s="154" t="s">
        <v>66</v>
      </c>
      <c r="F48" s="242">
        <v>29.47</v>
      </c>
      <c r="G48" s="243" t="str">
        <f>IF(ISBLANK(F48),"",IF(F48&lt;=25.95,"KSM",IF(F48&lt;=27.35,"I A",IF(F48&lt;=29.24,"II A",IF(F48&lt;=31.74,"III A",IF(F48&lt;=33.74,"I JA",IF(F48&lt;=35.44,"II JA",IF(F48&lt;=36.74,"III JA"))))))))</f>
        <v>III A</v>
      </c>
      <c r="H48" s="154" t="s">
        <v>269</v>
      </c>
    </row>
    <row r="49" spans="1:8" ht="15" customHeight="1">
      <c r="A49" s="150">
        <v>5</v>
      </c>
      <c r="B49" s="151" t="s">
        <v>298</v>
      </c>
      <c r="C49" s="152" t="s">
        <v>299</v>
      </c>
      <c r="D49" s="153">
        <v>36417</v>
      </c>
      <c r="E49" s="154" t="s">
        <v>38</v>
      </c>
      <c r="F49" s="242">
        <v>27.06</v>
      </c>
      <c r="G49" s="243" t="str">
        <f>IF(ISBLANK(F49),"",IF(F49&lt;=25.95,"KSM",IF(F49&lt;=27.35,"I A",IF(F49&lt;=29.24,"II A",IF(F49&lt;=31.74,"III A",IF(F49&lt;=33.74,"I JA",IF(F49&lt;=35.44,"II JA",IF(F49&lt;=36.74,"III JA"))))))))</f>
        <v>I A</v>
      </c>
      <c r="H49" s="154" t="s">
        <v>300</v>
      </c>
    </row>
    <row r="50" spans="1:9" ht="15" customHeight="1">
      <c r="A50" s="150">
        <v>6</v>
      </c>
      <c r="B50" s="151" t="s">
        <v>59</v>
      </c>
      <c r="C50" s="152" t="s">
        <v>297</v>
      </c>
      <c r="D50" s="153">
        <v>36409</v>
      </c>
      <c r="E50" s="154" t="s">
        <v>66</v>
      </c>
      <c r="F50" s="242">
        <v>26.75</v>
      </c>
      <c r="G50" s="243" t="str">
        <f>IF(ISBLANK(F50),"",IF(F50&lt;=25.95,"KSM",IF(F50&lt;=27.35,"I A",IF(F50&lt;=29.24,"II A",IF(F50&lt;=31.74,"III A",IF(F50&lt;=33.74,"I JA",IF(F50&lt;=35.44,"II JA",IF(F50&lt;=36.74,"III JA"))))))))</f>
        <v>I A</v>
      </c>
      <c r="H50" s="154" t="s">
        <v>137</v>
      </c>
      <c r="I50" s="163">
        <v>27.01</v>
      </c>
    </row>
  </sheetData>
  <sheetProtection/>
  <mergeCells count="3">
    <mergeCell ref="A1:G1"/>
    <mergeCell ref="A2:G2"/>
    <mergeCell ref="A3:G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163" customWidth="1"/>
    <col min="2" max="2" width="10.7109375" style="163" customWidth="1"/>
    <col min="3" max="3" width="14.140625" style="163" customWidth="1"/>
    <col min="4" max="4" width="8.8515625" style="167" customWidth="1"/>
    <col min="5" max="5" width="14.8515625" style="167" customWidth="1"/>
    <col min="6" max="6" width="9.140625" style="165" customWidth="1"/>
    <col min="7" max="7" width="6.00390625" style="166" customWidth="1"/>
    <col min="8" max="8" width="22.140625" style="167" customWidth="1"/>
    <col min="9" max="9" width="6.140625" style="163" hidden="1" customWidth="1"/>
    <col min="10" max="16384" width="9.140625" style="163" customWidth="1"/>
  </cols>
  <sheetData>
    <row r="1" spans="1:8" s="139" customFormat="1" ht="20.25">
      <c r="A1" s="614" t="s">
        <v>161</v>
      </c>
      <c r="B1" s="614"/>
      <c r="C1" s="614"/>
      <c r="D1" s="614"/>
      <c r="E1" s="614"/>
      <c r="F1" s="614"/>
      <c r="G1" s="614"/>
      <c r="H1" s="44" t="s">
        <v>162</v>
      </c>
    </row>
    <row r="2" spans="1:8" s="139" customFormat="1" ht="20.25">
      <c r="A2" s="614" t="s">
        <v>0</v>
      </c>
      <c r="B2" s="614"/>
      <c r="C2" s="614"/>
      <c r="D2" s="614"/>
      <c r="E2" s="614"/>
      <c r="F2" s="614"/>
      <c r="G2" s="614"/>
      <c r="H2" s="43" t="s">
        <v>1</v>
      </c>
    </row>
    <row r="3" spans="1:8" s="139" customFormat="1" ht="20.25">
      <c r="A3" s="614" t="s">
        <v>2</v>
      </c>
      <c r="B3" s="614"/>
      <c r="C3" s="614"/>
      <c r="D3" s="614"/>
      <c r="E3" s="614"/>
      <c r="F3" s="614"/>
      <c r="G3" s="614"/>
      <c r="H3" s="140"/>
    </row>
    <row r="4" spans="2:7" ht="12.75" customHeight="1">
      <c r="B4" s="186"/>
      <c r="C4" s="100" t="s">
        <v>17</v>
      </c>
      <c r="D4" s="75">
        <v>25.9</v>
      </c>
      <c r="F4" s="51" t="s">
        <v>158</v>
      </c>
      <c r="G4" s="165"/>
    </row>
    <row r="5" spans="5:8" s="141" customFormat="1" ht="8.25" customHeight="1">
      <c r="E5" s="142"/>
      <c r="H5" s="143"/>
    </row>
    <row r="6" spans="2:8" s="141" customFormat="1" ht="15.75">
      <c r="B6" s="240" t="s">
        <v>163</v>
      </c>
      <c r="E6" s="142"/>
      <c r="G6" s="70" t="s">
        <v>24</v>
      </c>
      <c r="H6" s="143"/>
    </row>
    <row r="7" ht="6" customHeight="1"/>
    <row r="8" spans="2:8" ht="12.75" customHeight="1">
      <c r="B8" s="186"/>
      <c r="C8" s="164"/>
      <c r="D8" s="164"/>
      <c r="E8" s="187"/>
      <c r="H8" s="241"/>
    </row>
    <row r="9" ht="6" customHeight="1"/>
    <row r="10" spans="1:8" ht="12.75">
      <c r="A10" s="168" t="s">
        <v>714</v>
      </c>
      <c r="B10" s="169" t="s">
        <v>14</v>
      </c>
      <c r="C10" s="170" t="s">
        <v>13</v>
      </c>
      <c r="D10" s="168" t="s">
        <v>12</v>
      </c>
      <c r="E10" s="171" t="s">
        <v>11</v>
      </c>
      <c r="F10" s="172" t="s">
        <v>58</v>
      </c>
      <c r="G10" s="173" t="s">
        <v>9</v>
      </c>
      <c r="H10" s="174" t="s">
        <v>8</v>
      </c>
    </row>
    <row r="11" spans="1:9" ht="15" customHeight="1">
      <c r="A11" s="150">
        <v>1</v>
      </c>
      <c r="B11" s="151" t="s">
        <v>59</v>
      </c>
      <c r="C11" s="152" t="s">
        <v>297</v>
      </c>
      <c r="D11" s="153">
        <v>36409</v>
      </c>
      <c r="E11" s="154" t="s">
        <v>66</v>
      </c>
      <c r="F11" s="242">
        <v>26.75</v>
      </c>
      <c r="G11" s="243" t="str">
        <f aca="true" t="shared" si="0" ref="G11:G31">IF(ISBLANK(F11),"",IF(F11&lt;=25.95,"KSM",IF(F11&lt;=27.35,"I A",IF(F11&lt;=29.24,"II A",IF(F11&lt;=31.74,"III A",IF(F11&lt;=33.74,"I JA",IF(F11&lt;=35.44,"II JA",IF(F11&lt;=36.74,"III JA"))))))))</f>
        <v>I A</v>
      </c>
      <c r="H11" s="154" t="s">
        <v>137</v>
      </c>
      <c r="I11" s="163">
        <v>27.01</v>
      </c>
    </row>
    <row r="12" spans="1:8" ht="15" customHeight="1">
      <c r="A12" s="150">
        <v>2</v>
      </c>
      <c r="B12" s="151" t="s">
        <v>298</v>
      </c>
      <c r="C12" s="152" t="s">
        <v>299</v>
      </c>
      <c r="D12" s="153">
        <v>36417</v>
      </c>
      <c r="E12" s="154" t="s">
        <v>38</v>
      </c>
      <c r="F12" s="242">
        <v>27.06</v>
      </c>
      <c r="G12" s="243" t="str">
        <f t="shared" si="0"/>
        <v>I A</v>
      </c>
      <c r="H12" s="154" t="s">
        <v>300</v>
      </c>
    </row>
    <row r="13" spans="1:8" ht="15" customHeight="1">
      <c r="A13" s="150">
        <v>3</v>
      </c>
      <c r="B13" s="151" t="s">
        <v>59</v>
      </c>
      <c r="C13" s="152" t="s">
        <v>296</v>
      </c>
      <c r="D13" s="153">
        <v>36379</v>
      </c>
      <c r="E13" s="154" t="s">
        <v>66</v>
      </c>
      <c r="F13" s="242">
        <v>28.04</v>
      </c>
      <c r="G13" s="243" t="str">
        <f t="shared" si="0"/>
        <v>II A</v>
      </c>
      <c r="H13" s="154" t="s">
        <v>269</v>
      </c>
    </row>
    <row r="14" spans="1:8" ht="15" customHeight="1">
      <c r="A14" s="150">
        <v>4</v>
      </c>
      <c r="B14" s="151" t="s">
        <v>287</v>
      </c>
      <c r="C14" s="152" t="s">
        <v>288</v>
      </c>
      <c r="D14" s="153">
        <v>36238</v>
      </c>
      <c r="E14" s="154" t="s">
        <v>289</v>
      </c>
      <c r="F14" s="242">
        <v>28.26</v>
      </c>
      <c r="G14" s="243" t="str">
        <f t="shared" si="0"/>
        <v>II A</v>
      </c>
      <c r="H14" s="154" t="s">
        <v>290</v>
      </c>
    </row>
    <row r="15" spans="1:8" ht="15" customHeight="1">
      <c r="A15" s="150">
        <v>5</v>
      </c>
      <c r="B15" s="151" t="s">
        <v>42</v>
      </c>
      <c r="C15" s="152" t="s">
        <v>307</v>
      </c>
      <c r="D15" s="153">
        <v>36728</v>
      </c>
      <c r="E15" s="154" t="s">
        <v>186</v>
      </c>
      <c r="F15" s="242">
        <v>28.52</v>
      </c>
      <c r="G15" s="243" t="str">
        <f t="shared" si="0"/>
        <v>II A</v>
      </c>
      <c r="H15" s="154" t="s">
        <v>224</v>
      </c>
    </row>
    <row r="16" spans="1:8" ht="15" customHeight="1">
      <c r="A16" s="150">
        <v>6</v>
      </c>
      <c r="B16" s="151" t="s">
        <v>37</v>
      </c>
      <c r="C16" s="152" t="s">
        <v>254</v>
      </c>
      <c r="D16" s="153">
        <v>36363</v>
      </c>
      <c r="E16" s="154" t="s">
        <v>25</v>
      </c>
      <c r="F16" s="242">
        <v>28.56</v>
      </c>
      <c r="G16" s="243" t="str">
        <f t="shared" si="0"/>
        <v>II A</v>
      </c>
      <c r="H16" s="154" t="s">
        <v>255</v>
      </c>
    </row>
    <row r="17" spans="1:8" ht="15" customHeight="1">
      <c r="A17" s="150">
        <v>7</v>
      </c>
      <c r="B17" s="151" t="s">
        <v>278</v>
      </c>
      <c r="C17" s="152" t="s">
        <v>279</v>
      </c>
      <c r="D17" s="153">
        <v>37020</v>
      </c>
      <c r="E17" s="154" t="s">
        <v>186</v>
      </c>
      <c r="F17" s="242">
        <v>29.03</v>
      </c>
      <c r="G17" s="243" t="str">
        <f t="shared" si="0"/>
        <v>II A</v>
      </c>
      <c r="H17" s="154" t="s">
        <v>224</v>
      </c>
    </row>
    <row r="18" spans="1:8" ht="15" customHeight="1">
      <c r="A18" s="150">
        <v>8</v>
      </c>
      <c r="B18" s="151" t="s">
        <v>194</v>
      </c>
      <c r="C18" s="152" t="s">
        <v>268</v>
      </c>
      <c r="D18" s="153">
        <v>36667</v>
      </c>
      <c r="E18" s="154" t="s">
        <v>66</v>
      </c>
      <c r="F18" s="242">
        <v>29.47</v>
      </c>
      <c r="G18" s="243" t="str">
        <f t="shared" si="0"/>
        <v>III A</v>
      </c>
      <c r="H18" s="154" t="s">
        <v>269</v>
      </c>
    </row>
    <row r="19" spans="1:8" ht="15" customHeight="1">
      <c r="A19" s="150">
        <v>9</v>
      </c>
      <c r="B19" s="151" t="s">
        <v>214</v>
      </c>
      <c r="C19" s="152" t="s">
        <v>263</v>
      </c>
      <c r="D19" s="153">
        <v>36627</v>
      </c>
      <c r="E19" s="154" t="s">
        <v>186</v>
      </c>
      <c r="F19" s="242">
        <v>29.73</v>
      </c>
      <c r="G19" s="243" t="str">
        <f t="shared" si="0"/>
        <v>III A</v>
      </c>
      <c r="H19" s="154" t="s">
        <v>64</v>
      </c>
    </row>
    <row r="20" spans="1:8" ht="15" customHeight="1">
      <c r="A20" s="150">
        <v>10</v>
      </c>
      <c r="B20" s="151" t="s">
        <v>41</v>
      </c>
      <c r="C20" s="152" t="s">
        <v>262</v>
      </c>
      <c r="D20" s="153">
        <v>36594</v>
      </c>
      <c r="E20" s="154" t="s">
        <v>66</v>
      </c>
      <c r="F20" s="242">
        <v>30.09</v>
      </c>
      <c r="G20" s="243" t="str">
        <f t="shared" si="0"/>
        <v>III A</v>
      </c>
      <c r="H20" s="154" t="s">
        <v>137</v>
      </c>
    </row>
    <row r="21" spans="1:8" ht="15" customHeight="1">
      <c r="A21" s="150">
        <v>11</v>
      </c>
      <c r="B21" s="151" t="s">
        <v>229</v>
      </c>
      <c r="C21" s="152" t="s">
        <v>230</v>
      </c>
      <c r="D21" s="153">
        <v>36174</v>
      </c>
      <c r="E21" s="154" t="s">
        <v>186</v>
      </c>
      <c r="F21" s="242">
        <v>30.21</v>
      </c>
      <c r="G21" s="243" t="str">
        <f t="shared" si="0"/>
        <v>III A</v>
      </c>
      <c r="H21" s="154" t="s">
        <v>64</v>
      </c>
    </row>
    <row r="22" spans="1:8" ht="15" customHeight="1">
      <c r="A22" s="150">
        <v>12</v>
      </c>
      <c r="B22" s="151" t="s">
        <v>249</v>
      </c>
      <c r="C22" s="152" t="s">
        <v>250</v>
      </c>
      <c r="D22" s="153">
        <v>36331</v>
      </c>
      <c r="E22" s="154" t="s">
        <v>27</v>
      </c>
      <c r="F22" s="242">
        <v>30.39</v>
      </c>
      <c r="G22" s="243" t="str">
        <f t="shared" si="0"/>
        <v>III A</v>
      </c>
      <c r="H22" s="154" t="s">
        <v>26</v>
      </c>
    </row>
    <row r="23" spans="1:8" ht="15" customHeight="1">
      <c r="A23" s="150">
        <v>13</v>
      </c>
      <c r="B23" s="151" t="s">
        <v>257</v>
      </c>
      <c r="C23" s="152" t="s">
        <v>258</v>
      </c>
      <c r="D23" s="153">
        <v>36517</v>
      </c>
      <c r="E23" s="154" t="s">
        <v>207</v>
      </c>
      <c r="F23" s="242">
        <v>30.43</v>
      </c>
      <c r="G23" s="243" t="str">
        <f t="shared" si="0"/>
        <v>III A</v>
      </c>
      <c r="H23" s="154" t="s">
        <v>208</v>
      </c>
    </row>
    <row r="24" spans="1:8" ht="15" customHeight="1">
      <c r="A24" s="150">
        <v>14</v>
      </c>
      <c r="B24" s="151" t="s">
        <v>72</v>
      </c>
      <c r="C24" s="152" t="s">
        <v>277</v>
      </c>
      <c r="D24" s="153">
        <v>36948</v>
      </c>
      <c r="E24" s="154" t="s">
        <v>207</v>
      </c>
      <c r="F24" s="242">
        <v>30.44</v>
      </c>
      <c r="G24" s="243" t="str">
        <f t="shared" si="0"/>
        <v>III A</v>
      </c>
      <c r="H24" s="154" t="s">
        <v>208</v>
      </c>
    </row>
    <row r="25" spans="1:8" ht="15" customHeight="1">
      <c r="A25" s="150">
        <v>15</v>
      </c>
      <c r="B25" s="151" t="s">
        <v>310</v>
      </c>
      <c r="C25" s="152" t="s">
        <v>311</v>
      </c>
      <c r="D25" s="153">
        <v>36863</v>
      </c>
      <c r="E25" s="154" t="s">
        <v>186</v>
      </c>
      <c r="F25" s="242">
        <v>31.02</v>
      </c>
      <c r="G25" s="243" t="str">
        <f t="shared" si="0"/>
        <v>III A</v>
      </c>
      <c r="H25" s="154" t="s">
        <v>64</v>
      </c>
    </row>
    <row r="26" spans="1:8" ht="15" customHeight="1">
      <c r="A26" s="150">
        <v>16</v>
      </c>
      <c r="B26" s="151" t="s">
        <v>305</v>
      </c>
      <c r="C26" s="152" t="s">
        <v>306</v>
      </c>
      <c r="D26" s="153">
        <v>36714</v>
      </c>
      <c r="E26" s="154" t="s">
        <v>182</v>
      </c>
      <c r="F26" s="242">
        <v>31.68</v>
      </c>
      <c r="G26" s="243" t="str">
        <f t="shared" si="0"/>
        <v>III A</v>
      </c>
      <c r="H26" s="154" t="s">
        <v>183</v>
      </c>
    </row>
    <row r="27" spans="1:8" ht="15" customHeight="1">
      <c r="A27" s="150">
        <v>17</v>
      </c>
      <c r="B27" s="151" t="s">
        <v>59</v>
      </c>
      <c r="C27" s="152" t="s">
        <v>304</v>
      </c>
      <c r="D27" s="153">
        <v>36636</v>
      </c>
      <c r="E27" s="154" t="s">
        <v>82</v>
      </c>
      <c r="F27" s="242">
        <v>32.23</v>
      </c>
      <c r="G27" s="243" t="str">
        <f t="shared" si="0"/>
        <v>I JA</v>
      </c>
      <c r="H27" s="154" t="s">
        <v>213</v>
      </c>
    </row>
    <row r="28" spans="1:9" ht="15" customHeight="1">
      <c r="A28" s="150">
        <v>18</v>
      </c>
      <c r="B28" s="151" t="s">
        <v>302</v>
      </c>
      <c r="C28" s="152" t="s">
        <v>303</v>
      </c>
      <c r="D28" s="153">
        <v>36631</v>
      </c>
      <c r="E28" s="154" t="s">
        <v>186</v>
      </c>
      <c r="F28" s="242">
        <v>32.32</v>
      </c>
      <c r="G28" s="243" t="str">
        <f t="shared" si="0"/>
        <v>I JA</v>
      </c>
      <c r="H28" s="154" t="s">
        <v>259</v>
      </c>
      <c r="I28" s="163">
        <v>30.4</v>
      </c>
    </row>
    <row r="29" spans="1:8" ht="15" customHeight="1">
      <c r="A29" s="150">
        <v>19</v>
      </c>
      <c r="B29" s="151" t="s">
        <v>291</v>
      </c>
      <c r="C29" s="152" t="s">
        <v>292</v>
      </c>
      <c r="D29" s="153">
        <v>36252</v>
      </c>
      <c r="E29" s="154" t="s">
        <v>82</v>
      </c>
      <c r="F29" s="242">
        <v>32.73</v>
      </c>
      <c r="G29" s="243" t="str">
        <f t="shared" si="0"/>
        <v>I JA</v>
      </c>
      <c r="H29" s="154" t="s">
        <v>285</v>
      </c>
    </row>
    <row r="30" spans="1:8" ht="15" customHeight="1">
      <c r="A30" s="150">
        <v>20</v>
      </c>
      <c r="B30" s="151" t="s">
        <v>294</v>
      </c>
      <c r="C30" s="152" t="s">
        <v>295</v>
      </c>
      <c r="D30" s="153">
        <v>36360</v>
      </c>
      <c r="E30" s="154" t="s">
        <v>186</v>
      </c>
      <c r="F30" s="242">
        <v>32.88</v>
      </c>
      <c r="G30" s="243" t="str">
        <f t="shared" si="0"/>
        <v>I JA</v>
      </c>
      <c r="H30" s="154" t="s">
        <v>224</v>
      </c>
    </row>
    <row r="31" spans="1:8" ht="15" customHeight="1">
      <c r="A31" s="150">
        <v>21</v>
      </c>
      <c r="B31" s="151" t="s">
        <v>312</v>
      </c>
      <c r="C31" s="152" t="s">
        <v>313</v>
      </c>
      <c r="D31" s="153">
        <v>37168</v>
      </c>
      <c r="E31" s="154" t="s">
        <v>186</v>
      </c>
      <c r="F31" s="242">
        <v>34.62</v>
      </c>
      <c r="G31" s="243" t="str">
        <f t="shared" si="0"/>
        <v>II JA</v>
      </c>
      <c r="H31" s="154" t="s">
        <v>259</v>
      </c>
    </row>
    <row r="32" spans="1:9" ht="15" customHeight="1">
      <c r="A32" s="150"/>
      <c r="B32" s="151" t="s">
        <v>308</v>
      </c>
      <c r="C32" s="152" t="s">
        <v>309</v>
      </c>
      <c r="D32" s="153">
        <v>36762</v>
      </c>
      <c r="E32" s="154" t="s">
        <v>186</v>
      </c>
      <c r="F32" s="242" t="s">
        <v>727</v>
      </c>
      <c r="G32" s="243"/>
      <c r="H32" s="154" t="s">
        <v>259</v>
      </c>
      <c r="I32" s="163">
        <v>29.6</v>
      </c>
    </row>
    <row r="33" spans="1:8" ht="15" customHeight="1">
      <c r="A33" s="150"/>
      <c r="B33" s="151" t="s">
        <v>71</v>
      </c>
      <c r="C33" s="152" t="s">
        <v>293</v>
      </c>
      <c r="D33" s="153">
        <v>36320</v>
      </c>
      <c r="E33" s="154" t="s">
        <v>38</v>
      </c>
      <c r="F33" s="242" t="s">
        <v>727</v>
      </c>
      <c r="G33" s="243"/>
      <c r="H33" s="154" t="s">
        <v>68</v>
      </c>
    </row>
    <row r="34" spans="1:8" ht="15" customHeight="1">
      <c r="A34" s="150"/>
      <c r="B34" s="151" t="s">
        <v>73</v>
      </c>
      <c r="C34" s="152" t="s">
        <v>301</v>
      </c>
      <c r="D34" s="153">
        <v>36630</v>
      </c>
      <c r="E34" s="154" t="s">
        <v>82</v>
      </c>
      <c r="F34" s="242" t="s">
        <v>730</v>
      </c>
      <c r="G34" s="243"/>
      <c r="H34" s="154" t="s">
        <v>213</v>
      </c>
    </row>
    <row r="35" spans="1:8" ht="15" customHeight="1">
      <c r="A35" s="150"/>
      <c r="B35" s="151" t="s">
        <v>245</v>
      </c>
      <c r="C35" s="152" t="s">
        <v>246</v>
      </c>
      <c r="D35" s="153">
        <v>36306</v>
      </c>
      <c r="E35" s="154" t="s">
        <v>200</v>
      </c>
      <c r="F35" s="242" t="s">
        <v>730</v>
      </c>
      <c r="G35" s="243"/>
      <c r="H35" s="154" t="s">
        <v>228</v>
      </c>
    </row>
    <row r="36" spans="1:8" ht="15" customHeight="1">
      <c r="A36" s="150"/>
      <c r="B36" s="151" t="s">
        <v>71</v>
      </c>
      <c r="C36" s="152" t="s">
        <v>237</v>
      </c>
      <c r="D36" s="153">
        <v>36250</v>
      </c>
      <c r="E36" s="154" t="s">
        <v>142</v>
      </c>
      <c r="F36" s="242" t="s">
        <v>730</v>
      </c>
      <c r="G36" s="243"/>
      <c r="H36" s="154" t="s">
        <v>219</v>
      </c>
    </row>
    <row r="37" spans="1:8" ht="15" customHeight="1">
      <c r="A37" s="150"/>
      <c r="B37" s="151" t="s">
        <v>231</v>
      </c>
      <c r="C37" s="152" t="s">
        <v>232</v>
      </c>
      <c r="D37" s="153">
        <v>36212</v>
      </c>
      <c r="E37" s="154" t="s">
        <v>70</v>
      </c>
      <c r="F37" s="242" t="s">
        <v>730</v>
      </c>
      <c r="G37" s="243"/>
      <c r="H37" s="154" t="s">
        <v>233</v>
      </c>
    </row>
  </sheetData>
  <sheetProtection/>
  <mergeCells count="3">
    <mergeCell ref="A1:G1"/>
    <mergeCell ref="A2:G2"/>
    <mergeCell ref="A3:G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H5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163" customWidth="1"/>
    <col min="2" max="2" width="13.8515625" style="163" customWidth="1"/>
    <col min="3" max="3" width="15.421875" style="163" customWidth="1"/>
    <col min="4" max="4" width="8.8515625" style="167" customWidth="1"/>
    <col min="5" max="5" width="14.140625" style="167" customWidth="1"/>
    <col min="6" max="6" width="9.00390625" style="165" customWidth="1"/>
    <col min="7" max="7" width="6.00390625" style="166" customWidth="1"/>
    <col min="8" max="8" width="21.57421875" style="167" customWidth="1"/>
    <col min="9" max="16384" width="9.140625" style="163" customWidth="1"/>
  </cols>
  <sheetData>
    <row r="1" spans="1:8" s="139" customFormat="1" ht="20.25">
      <c r="A1" s="614" t="s">
        <v>161</v>
      </c>
      <c r="B1" s="614"/>
      <c r="C1" s="614"/>
      <c r="D1" s="614"/>
      <c r="E1" s="614"/>
      <c r="F1" s="614"/>
      <c r="G1" s="614"/>
      <c r="H1" s="44" t="s">
        <v>162</v>
      </c>
    </row>
    <row r="2" spans="1:8" s="139" customFormat="1" ht="20.25">
      <c r="A2" s="614" t="s">
        <v>0</v>
      </c>
      <c r="B2" s="614"/>
      <c r="C2" s="614"/>
      <c r="D2" s="614"/>
      <c r="E2" s="614"/>
      <c r="F2" s="614"/>
      <c r="G2" s="614"/>
      <c r="H2" s="43" t="s">
        <v>1</v>
      </c>
    </row>
    <row r="3" spans="1:8" s="139" customFormat="1" ht="20.25">
      <c r="A3" s="614" t="s">
        <v>2</v>
      </c>
      <c r="B3" s="614"/>
      <c r="C3" s="614"/>
      <c r="D3" s="614"/>
      <c r="E3" s="614"/>
      <c r="F3" s="614"/>
      <c r="G3" s="614"/>
      <c r="H3" s="140"/>
    </row>
    <row r="4" spans="2:7" ht="12.75" customHeight="1">
      <c r="B4" s="186"/>
      <c r="C4" s="100" t="s">
        <v>17</v>
      </c>
      <c r="D4" s="51">
        <v>25.11</v>
      </c>
      <c r="F4" s="51" t="s">
        <v>814</v>
      </c>
      <c r="G4" s="165"/>
    </row>
    <row r="5" spans="5:8" s="141" customFormat="1" ht="8.25" customHeight="1">
      <c r="E5" s="142"/>
      <c r="H5" s="143"/>
    </row>
    <row r="6" spans="2:7" ht="15.75">
      <c r="B6" s="321" t="s">
        <v>815</v>
      </c>
      <c r="C6" s="322"/>
      <c r="D6" s="28"/>
      <c r="E6" s="323"/>
      <c r="F6" s="27" t="s">
        <v>16</v>
      </c>
      <c r="G6" s="27"/>
    </row>
    <row r="7" ht="6" customHeight="1"/>
    <row r="8" spans="2:8" ht="12.75" customHeight="1">
      <c r="B8" s="186"/>
      <c r="C8" s="164">
        <v>1</v>
      </c>
      <c r="D8" s="164" t="s">
        <v>53</v>
      </c>
      <c r="E8" s="187">
        <v>6</v>
      </c>
      <c r="H8" s="241"/>
    </row>
    <row r="9" ht="6" customHeight="1"/>
    <row r="10" spans="1:8" ht="12.75">
      <c r="A10" s="168" t="s">
        <v>54</v>
      </c>
      <c r="B10" s="169" t="s">
        <v>14</v>
      </c>
      <c r="C10" s="170" t="s">
        <v>13</v>
      </c>
      <c r="D10" s="168" t="s">
        <v>12</v>
      </c>
      <c r="E10" s="171" t="s">
        <v>11</v>
      </c>
      <c r="F10" s="172" t="s">
        <v>58</v>
      </c>
      <c r="G10" s="173" t="s">
        <v>9</v>
      </c>
      <c r="H10" s="174" t="s">
        <v>8</v>
      </c>
    </row>
    <row r="11" spans="1:8" ht="15" customHeight="1">
      <c r="A11" s="150">
        <v>2</v>
      </c>
      <c r="B11" s="151" t="s">
        <v>257</v>
      </c>
      <c r="C11" s="152" t="s">
        <v>816</v>
      </c>
      <c r="D11" s="153">
        <v>36009</v>
      </c>
      <c r="E11" s="154" t="s">
        <v>82</v>
      </c>
      <c r="F11" s="242" t="s">
        <v>730</v>
      </c>
      <c r="G11" s="243"/>
      <c r="H11" s="324" t="s">
        <v>285</v>
      </c>
    </row>
    <row r="12" spans="1:8" ht="15" customHeight="1">
      <c r="A12" s="150">
        <v>3</v>
      </c>
      <c r="B12" s="151" t="s">
        <v>222</v>
      </c>
      <c r="C12" s="152" t="s">
        <v>223</v>
      </c>
      <c r="D12" s="153">
        <v>36083</v>
      </c>
      <c r="E12" s="154" t="s">
        <v>186</v>
      </c>
      <c r="F12" s="242">
        <v>30.59</v>
      </c>
      <c r="G12" s="243" t="str">
        <f>IF(ISBLANK(F12),"",IF(F12&lt;=25.95,"KSM",IF(F12&lt;=27.35,"I A",IF(F12&lt;=29.24,"II A",IF(F12&lt;=31.74,"III A",IF(F12&lt;=33.74,"I JA",IF(F12&lt;=35.44,"II JA",IF(F12&lt;=36.74,"III JA"))))))))</f>
        <v>III A</v>
      </c>
      <c r="H12" s="324" t="s">
        <v>224</v>
      </c>
    </row>
    <row r="13" spans="1:8" ht="15" customHeight="1">
      <c r="A13" s="150">
        <v>4</v>
      </c>
      <c r="B13" s="151" t="s">
        <v>72</v>
      </c>
      <c r="C13" s="152" t="s">
        <v>817</v>
      </c>
      <c r="D13" s="153">
        <v>36044</v>
      </c>
      <c r="E13" s="154" t="s">
        <v>66</v>
      </c>
      <c r="F13" s="242">
        <v>30.47</v>
      </c>
      <c r="G13" s="243" t="str">
        <f>IF(ISBLANK(F13),"",IF(F13&lt;=25.95,"KSM",IF(F13&lt;=27.35,"I A",IF(F13&lt;=29.24,"II A",IF(F13&lt;=31.74,"III A",IF(F13&lt;=33.74,"I JA",IF(F13&lt;=35.44,"II JA",IF(F13&lt;=36.74,"III JA"))))))))</f>
        <v>III A</v>
      </c>
      <c r="H13" s="324" t="s">
        <v>137</v>
      </c>
    </row>
    <row r="14" spans="1:8" ht="15" customHeight="1">
      <c r="A14" s="150">
        <v>5</v>
      </c>
      <c r="B14" s="151" t="s">
        <v>818</v>
      </c>
      <c r="C14" s="152" t="s">
        <v>819</v>
      </c>
      <c r="D14" s="153">
        <v>35810</v>
      </c>
      <c r="E14" s="154" t="s">
        <v>25</v>
      </c>
      <c r="F14" s="242">
        <v>27.97</v>
      </c>
      <c r="G14" s="243" t="str">
        <f>IF(ISBLANK(F14),"",IF(F14&lt;=25.95,"KSM",IF(F14&lt;=27.35,"I A",IF(F14&lt;=29.24,"II A",IF(F14&lt;=31.74,"III A",IF(F14&lt;=33.74,"I JA",IF(F14&lt;=35.44,"II JA",IF(F14&lt;=36.74,"III JA"))))))))</f>
        <v>II A</v>
      </c>
      <c r="H14" s="324" t="s">
        <v>284</v>
      </c>
    </row>
    <row r="15" spans="1:8" ht="15" customHeight="1">
      <c r="A15" s="150">
        <v>6</v>
      </c>
      <c r="B15" s="151" t="s">
        <v>191</v>
      </c>
      <c r="C15" s="152" t="s">
        <v>192</v>
      </c>
      <c r="D15" s="153">
        <v>35529</v>
      </c>
      <c r="E15" s="154" t="s">
        <v>193</v>
      </c>
      <c r="F15" s="242">
        <v>27.63</v>
      </c>
      <c r="G15" s="243" t="str">
        <f>IF(ISBLANK(F15),"",IF(F15&lt;=25.95,"KSM",IF(F15&lt;=27.35,"I A",IF(F15&lt;=29.24,"II A",IF(F15&lt;=31.74,"III A",IF(F15&lt;=33.74,"I JA",IF(F15&lt;=35.44,"II JA",IF(F15&lt;=36.74,"III JA"))))))))</f>
        <v>II A</v>
      </c>
      <c r="H15" s="324"/>
    </row>
    <row r="16" ht="6" customHeight="1"/>
    <row r="17" spans="2:8" ht="12.75" customHeight="1">
      <c r="B17" s="186"/>
      <c r="C17" s="164">
        <v>2</v>
      </c>
      <c r="D17" s="164" t="s">
        <v>53</v>
      </c>
      <c r="E17" s="187">
        <v>6</v>
      </c>
      <c r="H17" s="241"/>
    </row>
    <row r="18" ht="6" customHeight="1"/>
    <row r="19" spans="1:8" ht="15" customHeight="1">
      <c r="A19" s="150">
        <v>3</v>
      </c>
      <c r="B19" s="151" t="s">
        <v>820</v>
      </c>
      <c r="C19" s="152" t="s">
        <v>282</v>
      </c>
      <c r="D19" s="153">
        <v>35566</v>
      </c>
      <c r="E19" s="154" t="s">
        <v>189</v>
      </c>
      <c r="F19" s="242">
        <v>30.34</v>
      </c>
      <c r="G19" s="243" t="str">
        <f>IF(ISBLANK(F19),"",IF(F19&lt;=25.95,"KSM",IF(F19&lt;=27.35,"I A",IF(F19&lt;=29.24,"II A",IF(F19&lt;=31.74,"III A",IF(F19&lt;=33.74,"I JA",IF(F19&lt;=35.44,"II JA",IF(F19&lt;=36.74,"III JA"))))))))</f>
        <v>III A</v>
      </c>
      <c r="H19" s="324" t="s">
        <v>190</v>
      </c>
    </row>
    <row r="20" spans="1:8" ht="15" customHeight="1">
      <c r="A20" s="150">
        <v>4</v>
      </c>
      <c r="B20" s="151" t="s">
        <v>57</v>
      </c>
      <c r="C20" s="152" t="s">
        <v>262</v>
      </c>
      <c r="D20" s="153">
        <v>35927</v>
      </c>
      <c r="E20" s="154" t="s">
        <v>66</v>
      </c>
      <c r="F20" s="242" t="s">
        <v>730</v>
      </c>
      <c r="G20" s="243"/>
      <c r="H20" s="324" t="s">
        <v>137</v>
      </c>
    </row>
    <row r="21" spans="1:8" ht="15" customHeight="1">
      <c r="A21" s="150">
        <v>5</v>
      </c>
      <c r="B21" s="151" t="s">
        <v>225</v>
      </c>
      <c r="C21" s="152" t="s">
        <v>226</v>
      </c>
      <c r="D21" s="153">
        <v>36119</v>
      </c>
      <c r="E21" s="154" t="s">
        <v>186</v>
      </c>
      <c r="F21" s="242">
        <v>30.8</v>
      </c>
      <c r="G21" s="243" t="str">
        <f>IF(ISBLANK(F21),"",IF(F21&lt;=25.95,"KSM",IF(F21&lt;=27.35,"I A",IF(F21&lt;=29.24,"II A",IF(F21&lt;=31.74,"III A",IF(F21&lt;=33.74,"I JA",IF(F21&lt;=35.44,"II JA",IF(F21&lt;=36.74,"III JA"))))))))</f>
        <v>III A</v>
      </c>
      <c r="H21" s="324" t="s">
        <v>224</v>
      </c>
    </row>
    <row r="22" spans="1:8" ht="15" customHeight="1">
      <c r="A22" s="150">
        <v>6</v>
      </c>
      <c r="B22" s="151" t="s">
        <v>821</v>
      </c>
      <c r="C22" s="152" t="s">
        <v>80</v>
      </c>
      <c r="D22" s="153">
        <v>35966</v>
      </c>
      <c r="E22" s="154" t="s">
        <v>38</v>
      </c>
      <c r="F22" s="242">
        <v>29.4</v>
      </c>
      <c r="G22" s="243" t="str">
        <f>IF(ISBLANK(F22),"",IF(F22&lt;=25.95,"KSM",IF(F22&lt;=27.35,"I A",IF(F22&lt;=29.24,"II A",IF(F22&lt;=31.74,"III A",IF(F22&lt;=33.74,"I JA",IF(F22&lt;=35.44,"II JA",IF(F22&lt;=36.74,"III JA"))))))))</f>
        <v>III A</v>
      </c>
      <c r="H22" s="324" t="s">
        <v>286</v>
      </c>
    </row>
    <row r="23" ht="6" customHeight="1"/>
    <row r="24" spans="2:8" ht="12.75" customHeight="1">
      <c r="B24" s="186"/>
      <c r="C24" s="164">
        <v>3</v>
      </c>
      <c r="D24" s="164" t="s">
        <v>53</v>
      </c>
      <c r="E24" s="187">
        <v>6</v>
      </c>
      <c r="H24" s="241"/>
    </row>
    <row r="25" ht="6" customHeight="1"/>
    <row r="26" spans="1:8" ht="15" customHeight="1">
      <c r="A26" s="150">
        <v>3</v>
      </c>
      <c r="B26" s="151" t="s">
        <v>209</v>
      </c>
      <c r="C26" s="152" t="s">
        <v>210</v>
      </c>
      <c r="D26" s="153">
        <v>35900</v>
      </c>
      <c r="E26" s="154" t="s">
        <v>186</v>
      </c>
      <c r="F26" s="242" t="s">
        <v>730</v>
      </c>
      <c r="G26" s="243"/>
      <c r="H26" s="324" t="s">
        <v>187</v>
      </c>
    </row>
    <row r="27" spans="1:8" ht="15" customHeight="1">
      <c r="A27" s="150">
        <v>4</v>
      </c>
      <c r="B27" s="151" t="s">
        <v>204</v>
      </c>
      <c r="C27" s="152" t="s">
        <v>206</v>
      </c>
      <c r="D27" s="153">
        <v>35887</v>
      </c>
      <c r="E27" s="154" t="s">
        <v>207</v>
      </c>
      <c r="F27" s="242">
        <v>29.89</v>
      </c>
      <c r="G27" s="243" t="str">
        <f>IF(ISBLANK(F27),"",IF(F27&lt;=25.95,"KSM",IF(F27&lt;=27.35,"I A",IF(F27&lt;=29.24,"II A",IF(F27&lt;=31.74,"III A",IF(F27&lt;=33.74,"I JA",IF(F27&lt;=35.44,"II JA",IF(F27&lt;=36.74,"III JA"))))))))</f>
        <v>III A</v>
      </c>
      <c r="H27" s="324" t="s">
        <v>208</v>
      </c>
    </row>
    <row r="28" spans="1:8" ht="15" customHeight="1">
      <c r="A28" s="150">
        <v>5</v>
      </c>
      <c r="B28" s="151" t="s">
        <v>204</v>
      </c>
      <c r="C28" s="152" t="s">
        <v>205</v>
      </c>
      <c r="D28" s="153">
        <v>35872</v>
      </c>
      <c r="E28" s="154" t="s">
        <v>66</v>
      </c>
      <c r="F28" s="242">
        <v>29.68</v>
      </c>
      <c r="G28" s="243" t="str">
        <f>IF(ISBLANK(F28),"",IF(F28&lt;=25.95,"KSM",IF(F28&lt;=27.35,"I A",IF(F28&lt;=29.24,"II A",IF(F28&lt;=31.74,"III A",IF(F28&lt;=33.74,"I JA",IF(F28&lt;=35.44,"II JA",IF(F28&lt;=36.74,"III JA"))))))))</f>
        <v>III A</v>
      </c>
      <c r="H28" s="324" t="s">
        <v>137</v>
      </c>
    </row>
    <row r="29" spans="1:8" ht="15" customHeight="1">
      <c r="A29" s="150">
        <v>6</v>
      </c>
      <c r="B29" s="151" t="s">
        <v>822</v>
      </c>
      <c r="C29" s="152" t="s">
        <v>823</v>
      </c>
      <c r="D29" s="153">
        <v>35869</v>
      </c>
      <c r="E29" s="154" t="s">
        <v>82</v>
      </c>
      <c r="F29" s="242">
        <v>28.63</v>
      </c>
      <c r="G29" s="243" t="str">
        <f>IF(ISBLANK(F29),"",IF(F29&lt;=25.95,"KSM",IF(F29&lt;=27.35,"I A",IF(F29&lt;=29.24,"II A",IF(F29&lt;=31.74,"III A",IF(F29&lt;=33.74,"I JA",IF(F29&lt;=35.44,"II JA",IF(F29&lt;=36.74,"III JA"))))))))</f>
        <v>II A</v>
      </c>
      <c r="H29" s="324" t="s">
        <v>285</v>
      </c>
    </row>
    <row r="30" ht="6" customHeight="1"/>
    <row r="31" spans="2:8" ht="12.75" customHeight="1">
      <c r="B31" s="186"/>
      <c r="C31" s="164">
        <v>4</v>
      </c>
      <c r="D31" s="164" t="s">
        <v>53</v>
      </c>
      <c r="E31" s="187">
        <v>6</v>
      </c>
      <c r="H31" s="241"/>
    </row>
    <row r="32" ht="6" customHeight="1"/>
    <row r="33" spans="1:8" ht="15" customHeight="1">
      <c r="A33" s="150">
        <v>3</v>
      </c>
      <c r="B33" s="151" t="s">
        <v>211</v>
      </c>
      <c r="C33" s="152" t="s">
        <v>212</v>
      </c>
      <c r="D33" s="153">
        <v>35918</v>
      </c>
      <c r="E33" s="154" t="s">
        <v>82</v>
      </c>
      <c r="F33" s="242" t="s">
        <v>730</v>
      </c>
      <c r="G33" s="243"/>
      <c r="H33" s="324" t="s">
        <v>213</v>
      </c>
    </row>
    <row r="34" spans="1:8" ht="15" customHeight="1">
      <c r="A34" s="150">
        <v>4</v>
      </c>
      <c r="B34" s="151" t="s">
        <v>71</v>
      </c>
      <c r="C34" s="152" t="s">
        <v>188</v>
      </c>
      <c r="D34" s="153">
        <v>35523</v>
      </c>
      <c r="E34" s="154" t="s">
        <v>189</v>
      </c>
      <c r="F34" s="242">
        <v>30.63</v>
      </c>
      <c r="G34" s="243" t="str">
        <f>IF(ISBLANK(F34),"",IF(F34&lt;=25.95,"KSM",IF(F34&lt;=27.35,"I A",IF(F34&lt;=29.24,"II A",IF(F34&lt;=31.74,"III A",IF(F34&lt;=33.74,"I JA",IF(F34&lt;=35.44,"II JA",IF(F34&lt;=36.74,"III JA"))))))))</f>
        <v>III A</v>
      </c>
      <c r="H34" s="324" t="s">
        <v>190</v>
      </c>
    </row>
    <row r="35" spans="1:8" ht="15" customHeight="1">
      <c r="A35" s="150">
        <v>5</v>
      </c>
      <c r="B35" s="151" t="s">
        <v>195</v>
      </c>
      <c r="C35" s="152" t="s">
        <v>196</v>
      </c>
      <c r="D35" s="153">
        <v>35588</v>
      </c>
      <c r="E35" s="154" t="s">
        <v>38</v>
      </c>
      <c r="F35" s="242">
        <v>29.7</v>
      </c>
      <c r="G35" s="243" t="str">
        <f>IF(ISBLANK(F35),"",IF(F35&lt;=25.95,"KSM",IF(F35&lt;=27.35,"I A",IF(F35&lt;=29.24,"II A",IF(F35&lt;=31.74,"III A",IF(F35&lt;=33.74,"I JA",IF(F35&lt;=35.44,"II JA",IF(F35&lt;=36.74,"III JA"))))))))</f>
        <v>III A</v>
      </c>
      <c r="H35" s="324" t="s">
        <v>69</v>
      </c>
    </row>
    <row r="36" spans="1:8" ht="15" customHeight="1">
      <c r="A36" s="150">
        <v>6</v>
      </c>
      <c r="B36" s="151" t="s">
        <v>180</v>
      </c>
      <c r="C36" s="152" t="s">
        <v>181</v>
      </c>
      <c r="D36" s="153">
        <v>35458</v>
      </c>
      <c r="E36" s="154" t="s">
        <v>182</v>
      </c>
      <c r="F36" s="242">
        <v>28.74</v>
      </c>
      <c r="G36" s="243" t="str">
        <f>IF(ISBLANK(F36),"",IF(F36&lt;=25.95,"KSM",IF(F36&lt;=27.35,"I A",IF(F36&lt;=29.24,"II A",IF(F36&lt;=31.74,"III A",IF(F36&lt;=33.74,"I JA",IF(F36&lt;=35.44,"II JA",IF(F36&lt;=36.74,"III JA"))))))))</f>
        <v>II A</v>
      </c>
      <c r="H36" s="324" t="s">
        <v>183</v>
      </c>
    </row>
    <row r="37" ht="6" customHeight="1"/>
    <row r="38" spans="2:8" ht="12.75" customHeight="1">
      <c r="B38" s="186"/>
      <c r="C38" s="164">
        <v>5</v>
      </c>
      <c r="D38" s="164" t="s">
        <v>53</v>
      </c>
      <c r="E38" s="187">
        <v>6</v>
      </c>
      <c r="H38" s="241"/>
    </row>
    <row r="39" ht="6" customHeight="1"/>
    <row r="40" spans="1:8" ht="15" customHeight="1">
      <c r="A40" s="150">
        <v>3</v>
      </c>
      <c r="B40" s="151" t="s">
        <v>184</v>
      </c>
      <c r="C40" s="152" t="s">
        <v>185</v>
      </c>
      <c r="D40" s="153">
        <v>35471</v>
      </c>
      <c r="E40" s="154" t="s">
        <v>186</v>
      </c>
      <c r="F40" s="242">
        <v>28.64</v>
      </c>
      <c r="G40" s="243" t="str">
        <f>IF(ISBLANK(F40),"",IF(F40&lt;=25.95,"KSM",IF(F40&lt;=27.35,"I A",IF(F40&lt;=29.24,"II A",IF(F40&lt;=31.74,"III A",IF(F40&lt;=33.74,"I JA",IF(F40&lt;=35.44,"II JA",IF(F40&lt;=36.74,"III JA"))))))))</f>
        <v>II A</v>
      </c>
      <c r="H40" s="324" t="s">
        <v>187</v>
      </c>
    </row>
    <row r="41" spans="1:8" ht="15" customHeight="1">
      <c r="A41" s="150">
        <v>4</v>
      </c>
      <c r="B41" s="151" t="s">
        <v>824</v>
      </c>
      <c r="C41" s="152" t="s">
        <v>825</v>
      </c>
      <c r="D41" s="153">
        <v>35433</v>
      </c>
      <c r="E41" s="154" t="s">
        <v>81</v>
      </c>
      <c r="F41" s="242">
        <v>28.3</v>
      </c>
      <c r="G41" s="243" t="str">
        <f>IF(ISBLANK(F41),"",IF(F41&lt;=25.95,"KSM",IF(F41&lt;=27.35,"I A",IF(F41&lt;=29.24,"II A",IF(F41&lt;=31.74,"III A",IF(F41&lt;=33.74,"I JA",IF(F41&lt;=35.44,"II JA",IF(F41&lt;=36.74,"III JA"))))))))</f>
        <v>II A</v>
      </c>
      <c r="H41" s="324" t="s">
        <v>139</v>
      </c>
    </row>
    <row r="42" spans="1:8" ht="15" customHeight="1">
      <c r="A42" s="150">
        <v>5</v>
      </c>
      <c r="B42" s="151" t="s">
        <v>178</v>
      </c>
      <c r="C42" s="152" t="s">
        <v>179</v>
      </c>
      <c r="D42" s="153">
        <v>35452</v>
      </c>
      <c r="E42" s="154" t="s">
        <v>38</v>
      </c>
      <c r="F42" s="242">
        <v>30.36</v>
      </c>
      <c r="G42" s="243" t="str">
        <f>IF(ISBLANK(F42),"",IF(F42&lt;=25.95,"KSM",IF(F42&lt;=27.35,"I A",IF(F42&lt;=29.24,"II A",IF(F42&lt;=31.74,"III A",IF(F42&lt;=33.74,"I JA",IF(F42&lt;=35.44,"II JA",IF(F42&lt;=36.74,"III JA"))))))))</f>
        <v>III A</v>
      </c>
      <c r="H42" s="324" t="s">
        <v>47</v>
      </c>
    </row>
    <row r="43" spans="1:8" ht="15" customHeight="1">
      <c r="A43" s="150">
        <v>6</v>
      </c>
      <c r="B43" s="151" t="s">
        <v>281</v>
      </c>
      <c r="C43" s="152" t="s">
        <v>451</v>
      </c>
      <c r="D43" s="153">
        <v>35979</v>
      </c>
      <c r="E43" s="154" t="s">
        <v>200</v>
      </c>
      <c r="F43" s="242">
        <v>32.26</v>
      </c>
      <c r="G43" s="243"/>
      <c r="H43" s="324" t="s">
        <v>201</v>
      </c>
    </row>
    <row r="44" ht="6" customHeight="1"/>
    <row r="45" spans="2:8" ht="12.75" customHeight="1">
      <c r="B45" s="186"/>
      <c r="C45" s="164">
        <v>6</v>
      </c>
      <c r="D45" s="164" t="s">
        <v>53</v>
      </c>
      <c r="E45" s="187">
        <v>6</v>
      </c>
      <c r="H45" s="241"/>
    </row>
    <row r="46" ht="6" customHeight="1"/>
    <row r="47" spans="1:8" ht="15" customHeight="1">
      <c r="A47" s="150">
        <v>2</v>
      </c>
      <c r="B47" s="151" t="s">
        <v>217</v>
      </c>
      <c r="C47" s="152" t="s">
        <v>218</v>
      </c>
      <c r="D47" s="153">
        <v>35991</v>
      </c>
      <c r="E47" s="154" t="s">
        <v>142</v>
      </c>
      <c r="F47" s="242">
        <v>29.16</v>
      </c>
      <c r="G47" s="243" t="str">
        <f>IF(ISBLANK(F47),"",IF(F47&lt;=25.95,"KSM",IF(F47&lt;=27.35,"I A",IF(F47&lt;=29.24,"II A",IF(F47&lt;=31.74,"III A",IF(F47&lt;=33.74,"I JA",IF(F47&lt;=35.44,"II JA",IF(F47&lt;=36.74,"III JA"))))))))</f>
        <v>II A</v>
      </c>
      <c r="H47" s="324" t="s">
        <v>219</v>
      </c>
    </row>
    <row r="48" spans="1:8" ht="15" customHeight="1">
      <c r="A48" s="150">
        <v>3</v>
      </c>
      <c r="B48" s="151" t="s">
        <v>78</v>
      </c>
      <c r="C48" s="152" t="s">
        <v>197</v>
      </c>
      <c r="D48" s="153">
        <v>35609</v>
      </c>
      <c r="E48" s="154" t="s">
        <v>193</v>
      </c>
      <c r="F48" s="242">
        <v>29.97</v>
      </c>
      <c r="G48" s="243" t="str">
        <f>IF(ISBLANK(F48),"",IF(F48&lt;=25.95,"KSM",IF(F48&lt;=27.35,"I A",IF(F48&lt;=29.24,"II A",IF(F48&lt;=31.74,"III A",IF(F48&lt;=33.74,"I JA",IF(F48&lt;=35.44,"II JA",IF(F48&lt;=36.74,"III JA"))))))))</f>
        <v>III A</v>
      </c>
      <c r="H48" s="324"/>
    </row>
    <row r="49" spans="1:8" ht="15" customHeight="1">
      <c r="A49" s="150">
        <v>4</v>
      </c>
      <c r="B49" s="151" t="s">
        <v>59</v>
      </c>
      <c r="C49" s="152" t="s">
        <v>80</v>
      </c>
      <c r="D49" s="153">
        <v>35597</v>
      </c>
      <c r="E49" s="154" t="s">
        <v>189</v>
      </c>
      <c r="F49" s="242">
        <v>28.35</v>
      </c>
      <c r="G49" s="243" t="str">
        <f>IF(ISBLANK(F49),"",IF(F49&lt;=25.95,"KSM",IF(F49&lt;=27.35,"I A",IF(F49&lt;=29.24,"II A",IF(F49&lt;=31.74,"III A",IF(F49&lt;=33.74,"I JA",IF(F49&lt;=35.44,"II JA",IF(F49&lt;=36.74,"III JA"))))))))</f>
        <v>II A</v>
      </c>
      <c r="H49" s="324" t="s">
        <v>190</v>
      </c>
    </row>
    <row r="50" spans="1:8" ht="15" customHeight="1">
      <c r="A50" s="150">
        <v>5</v>
      </c>
      <c r="B50" s="151" t="s">
        <v>260</v>
      </c>
      <c r="C50" s="152" t="s">
        <v>283</v>
      </c>
      <c r="D50" s="153">
        <v>35556</v>
      </c>
      <c r="E50" s="154" t="s">
        <v>38</v>
      </c>
      <c r="F50" s="242">
        <v>26.21</v>
      </c>
      <c r="G50" s="243" t="str">
        <f>IF(ISBLANK(F50),"",IF(F50&lt;=25.95,"KSM",IF(F50&lt;=27.35,"I A",IF(F50&lt;=29.24,"II A",IF(F50&lt;=31.74,"III A",IF(F50&lt;=33.74,"I JA",IF(F50&lt;=35.44,"II JA",IF(F50&lt;=36.74,"III JA"))))))))</f>
        <v>I A</v>
      </c>
      <c r="H50" s="324" t="s">
        <v>69</v>
      </c>
    </row>
    <row r="51" spans="1:8" ht="15" customHeight="1">
      <c r="A51" s="150">
        <v>6</v>
      </c>
      <c r="B51" s="151" t="s">
        <v>37</v>
      </c>
      <c r="C51" s="152" t="s">
        <v>826</v>
      </c>
      <c r="D51" s="153">
        <v>36018</v>
      </c>
      <c r="E51" s="154" t="s">
        <v>81</v>
      </c>
      <c r="F51" s="242">
        <v>26.06</v>
      </c>
      <c r="G51" s="243" t="str">
        <f>IF(ISBLANK(F51),"",IF(F51&lt;=25.95,"KSM",IF(F51&lt;=27.35,"I A",IF(F51&lt;=29.24,"II A",IF(F51&lt;=31.74,"III A",IF(F51&lt;=33.74,"I JA",IF(F51&lt;=35.44,"II JA",IF(F51&lt;=36.74,"III JA"))))))))</f>
        <v>I A</v>
      </c>
      <c r="H51" s="324" t="s">
        <v>140</v>
      </c>
    </row>
  </sheetData>
  <sheetProtection/>
  <mergeCells count="3">
    <mergeCell ref="A1:G1"/>
    <mergeCell ref="A2:G2"/>
    <mergeCell ref="A3:G3"/>
  </mergeCells>
  <printOptions/>
  <pageMargins left="0.5118110236220472" right="0.3" top="0.35433070866141736" bottom="0.35433070866141736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163" customWidth="1"/>
    <col min="2" max="2" width="13.8515625" style="163" customWidth="1"/>
    <col min="3" max="3" width="15.421875" style="163" customWidth="1"/>
    <col min="4" max="4" width="8.8515625" style="167" customWidth="1"/>
    <col min="5" max="5" width="14.140625" style="167" customWidth="1"/>
    <col min="6" max="6" width="9.00390625" style="165" customWidth="1"/>
    <col min="7" max="7" width="6.00390625" style="166" customWidth="1"/>
    <col min="8" max="8" width="23.140625" style="167" customWidth="1"/>
    <col min="9" max="16384" width="9.140625" style="163" customWidth="1"/>
  </cols>
  <sheetData>
    <row r="1" spans="1:8" s="139" customFormat="1" ht="20.25">
      <c r="A1" s="614" t="s">
        <v>161</v>
      </c>
      <c r="B1" s="614"/>
      <c r="C1" s="614"/>
      <c r="D1" s="614"/>
      <c r="E1" s="614"/>
      <c r="F1" s="614"/>
      <c r="G1" s="614"/>
      <c r="H1" s="44" t="s">
        <v>162</v>
      </c>
    </row>
    <row r="2" spans="1:8" s="139" customFormat="1" ht="20.25">
      <c r="A2" s="614" t="s">
        <v>0</v>
      </c>
      <c r="B2" s="614"/>
      <c r="C2" s="614"/>
      <c r="D2" s="614"/>
      <c r="E2" s="614"/>
      <c r="F2" s="614"/>
      <c r="G2" s="614"/>
      <c r="H2" s="43" t="s">
        <v>1</v>
      </c>
    </row>
    <row r="3" spans="1:8" s="139" customFormat="1" ht="20.25">
      <c r="A3" s="614" t="s">
        <v>2</v>
      </c>
      <c r="B3" s="614"/>
      <c r="C3" s="614"/>
      <c r="D3" s="614"/>
      <c r="E3" s="614"/>
      <c r="F3" s="614"/>
      <c r="G3" s="614"/>
      <c r="H3" s="140"/>
    </row>
    <row r="4" spans="2:7" ht="12.75" customHeight="1">
      <c r="B4" s="186"/>
      <c r="C4" s="100" t="s">
        <v>17</v>
      </c>
      <c r="D4" s="51">
        <v>25.11</v>
      </c>
      <c r="F4" s="51" t="s">
        <v>814</v>
      </c>
      <c r="G4" s="165"/>
    </row>
    <row r="5" spans="5:8" s="141" customFormat="1" ht="8.25" customHeight="1">
      <c r="E5" s="142"/>
      <c r="H5" s="143"/>
    </row>
    <row r="6" spans="2:7" ht="15.75">
      <c r="B6" s="321" t="s">
        <v>815</v>
      </c>
      <c r="C6" s="322"/>
      <c r="D6" s="28"/>
      <c r="E6" s="323"/>
      <c r="F6" s="27" t="s">
        <v>16</v>
      </c>
      <c r="G6" s="27"/>
    </row>
    <row r="7" ht="6" customHeight="1"/>
    <row r="8" spans="2:8" ht="12.75" customHeight="1">
      <c r="B8" s="186"/>
      <c r="C8" s="164"/>
      <c r="D8" s="164"/>
      <c r="E8" s="187"/>
      <c r="H8" s="241"/>
    </row>
    <row r="9" ht="6" customHeight="1"/>
    <row r="10" spans="1:8" ht="12.75">
      <c r="A10" s="168" t="s">
        <v>714</v>
      </c>
      <c r="B10" s="169" t="s">
        <v>14</v>
      </c>
      <c r="C10" s="170" t="s">
        <v>13</v>
      </c>
      <c r="D10" s="168" t="s">
        <v>12</v>
      </c>
      <c r="E10" s="171" t="s">
        <v>11</v>
      </c>
      <c r="F10" s="172" t="s">
        <v>58</v>
      </c>
      <c r="G10" s="173" t="s">
        <v>9</v>
      </c>
      <c r="H10" s="174" t="s">
        <v>8</v>
      </c>
    </row>
    <row r="11" spans="1:8" ht="15" customHeight="1">
      <c r="A11" s="150">
        <v>1</v>
      </c>
      <c r="B11" s="151" t="s">
        <v>37</v>
      </c>
      <c r="C11" s="152" t="s">
        <v>826</v>
      </c>
      <c r="D11" s="153">
        <v>36018</v>
      </c>
      <c r="E11" s="154" t="s">
        <v>81</v>
      </c>
      <c r="F11" s="242">
        <v>26.06</v>
      </c>
      <c r="G11" s="243" t="str">
        <f aca="true" t="shared" si="0" ref="G11:G31">IF(ISBLANK(F11),"",IF(F11&lt;=25.95,"KSM",IF(F11&lt;=27.35,"I A",IF(F11&lt;=29.24,"II A",IF(F11&lt;=31.74,"III A",IF(F11&lt;=33.74,"I JA",IF(F11&lt;=35.44,"II JA",IF(F11&lt;=36.74,"III JA"))))))))</f>
        <v>I A</v>
      </c>
      <c r="H11" s="324" t="s">
        <v>140</v>
      </c>
    </row>
    <row r="12" spans="1:8" ht="15" customHeight="1">
      <c r="A12" s="150">
        <v>2</v>
      </c>
      <c r="B12" s="151" t="s">
        <v>260</v>
      </c>
      <c r="C12" s="152" t="s">
        <v>283</v>
      </c>
      <c r="D12" s="153">
        <v>35556</v>
      </c>
      <c r="E12" s="154" t="s">
        <v>38</v>
      </c>
      <c r="F12" s="242">
        <v>26.21</v>
      </c>
      <c r="G12" s="243" t="str">
        <f t="shared" si="0"/>
        <v>I A</v>
      </c>
      <c r="H12" s="324" t="s">
        <v>69</v>
      </c>
    </row>
    <row r="13" spans="1:8" ht="15" customHeight="1">
      <c r="A13" s="150">
        <v>3</v>
      </c>
      <c r="B13" s="151" t="s">
        <v>191</v>
      </c>
      <c r="C13" s="152" t="s">
        <v>192</v>
      </c>
      <c r="D13" s="153">
        <v>35529</v>
      </c>
      <c r="E13" s="154" t="s">
        <v>193</v>
      </c>
      <c r="F13" s="242">
        <v>27.63</v>
      </c>
      <c r="G13" s="243" t="str">
        <f t="shared" si="0"/>
        <v>II A</v>
      </c>
      <c r="H13" s="324"/>
    </row>
    <row r="14" spans="1:8" ht="15" customHeight="1">
      <c r="A14" s="150">
        <v>4</v>
      </c>
      <c r="B14" s="151" t="s">
        <v>818</v>
      </c>
      <c r="C14" s="152" t="s">
        <v>819</v>
      </c>
      <c r="D14" s="153">
        <v>35810</v>
      </c>
      <c r="E14" s="154" t="s">
        <v>25</v>
      </c>
      <c r="F14" s="242">
        <v>27.97</v>
      </c>
      <c r="G14" s="243" t="str">
        <f t="shared" si="0"/>
        <v>II A</v>
      </c>
      <c r="H14" s="324" t="s">
        <v>284</v>
      </c>
    </row>
    <row r="15" spans="1:8" ht="15" customHeight="1">
      <c r="A15" s="150">
        <v>5</v>
      </c>
      <c r="B15" s="151" t="s">
        <v>824</v>
      </c>
      <c r="C15" s="152" t="s">
        <v>825</v>
      </c>
      <c r="D15" s="153">
        <v>35433</v>
      </c>
      <c r="E15" s="154" t="s">
        <v>81</v>
      </c>
      <c r="F15" s="242">
        <v>28.3</v>
      </c>
      <c r="G15" s="243" t="str">
        <f t="shared" si="0"/>
        <v>II A</v>
      </c>
      <c r="H15" s="324" t="s">
        <v>139</v>
      </c>
    </row>
    <row r="16" spans="1:8" ht="15" customHeight="1">
      <c r="A16" s="150">
        <v>6</v>
      </c>
      <c r="B16" s="151" t="s">
        <v>59</v>
      </c>
      <c r="C16" s="152" t="s">
        <v>80</v>
      </c>
      <c r="D16" s="153">
        <v>35597</v>
      </c>
      <c r="E16" s="154" t="s">
        <v>189</v>
      </c>
      <c r="F16" s="242">
        <v>28.35</v>
      </c>
      <c r="G16" s="243" t="str">
        <f t="shared" si="0"/>
        <v>II A</v>
      </c>
      <c r="H16" s="324" t="s">
        <v>190</v>
      </c>
    </row>
    <row r="17" spans="1:8" ht="15" customHeight="1">
      <c r="A17" s="150">
        <v>7</v>
      </c>
      <c r="B17" s="151" t="s">
        <v>822</v>
      </c>
      <c r="C17" s="152" t="s">
        <v>823</v>
      </c>
      <c r="D17" s="153">
        <v>35869</v>
      </c>
      <c r="E17" s="154" t="s">
        <v>82</v>
      </c>
      <c r="F17" s="242">
        <v>28.63</v>
      </c>
      <c r="G17" s="243" t="str">
        <f t="shared" si="0"/>
        <v>II A</v>
      </c>
      <c r="H17" s="324" t="s">
        <v>285</v>
      </c>
    </row>
    <row r="18" spans="1:8" ht="15" customHeight="1">
      <c r="A18" s="150">
        <v>8</v>
      </c>
      <c r="B18" s="151" t="s">
        <v>184</v>
      </c>
      <c r="C18" s="152" t="s">
        <v>185</v>
      </c>
      <c r="D18" s="153">
        <v>35471</v>
      </c>
      <c r="E18" s="154" t="s">
        <v>186</v>
      </c>
      <c r="F18" s="242">
        <v>28.64</v>
      </c>
      <c r="G18" s="243" t="str">
        <f t="shared" si="0"/>
        <v>II A</v>
      </c>
      <c r="H18" s="324" t="s">
        <v>187</v>
      </c>
    </row>
    <row r="19" spans="1:8" ht="15" customHeight="1">
      <c r="A19" s="150">
        <v>9</v>
      </c>
      <c r="B19" s="151" t="s">
        <v>180</v>
      </c>
      <c r="C19" s="152" t="s">
        <v>181</v>
      </c>
      <c r="D19" s="153">
        <v>35458</v>
      </c>
      <c r="E19" s="154" t="s">
        <v>182</v>
      </c>
      <c r="F19" s="242">
        <v>28.74</v>
      </c>
      <c r="G19" s="243" t="str">
        <f t="shared" si="0"/>
        <v>II A</v>
      </c>
      <c r="H19" s="324" t="s">
        <v>183</v>
      </c>
    </row>
    <row r="20" spans="1:8" ht="15" customHeight="1">
      <c r="A20" s="150">
        <v>10</v>
      </c>
      <c r="B20" s="151" t="s">
        <v>217</v>
      </c>
      <c r="C20" s="152" t="s">
        <v>218</v>
      </c>
      <c r="D20" s="153">
        <v>35991</v>
      </c>
      <c r="E20" s="154" t="s">
        <v>142</v>
      </c>
      <c r="F20" s="242">
        <v>29.16</v>
      </c>
      <c r="G20" s="243" t="str">
        <f t="shared" si="0"/>
        <v>II A</v>
      </c>
      <c r="H20" s="324" t="s">
        <v>219</v>
      </c>
    </row>
    <row r="21" spans="1:8" ht="15" customHeight="1">
      <c r="A21" s="150">
        <v>11</v>
      </c>
      <c r="B21" s="151" t="s">
        <v>821</v>
      </c>
      <c r="C21" s="152" t="s">
        <v>80</v>
      </c>
      <c r="D21" s="153">
        <v>35966</v>
      </c>
      <c r="E21" s="154" t="s">
        <v>38</v>
      </c>
      <c r="F21" s="242">
        <v>29.4</v>
      </c>
      <c r="G21" s="243" t="str">
        <f t="shared" si="0"/>
        <v>III A</v>
      </c>
      <c r="H21" s="324" t="s">
        <v>286</v>
      </c>
    </row>
    <row r="22" spans="1:8" ht="15" customHeight="1">
      <c r="A22" s="150">
        <v>12</v>
      </c>
      <c r="B22" s="151" t="s">
        <v>204</v>
      </c>
      <c r="C22" s="152" t="s">
        <v>205</v>
      </c>
      <c r="D22" s="153">
        <v>35872</v>
      </c>
      <c r="E22" s="154" t="s">
        <v>66</v>
      </c>
      <c r="F22" s="242">
        <v>29.68</v>
      </c>
      <c r="G22" s="243" t="str">
        <f t="shared" si="0"/>
        <v>III A</v>
      </c>
      <c r="H22" s="324" t="s">
        <v>137</v>
      </c>
    </row>
    <row r="23" spans="1:8" ht="15" customHeight="1">
      <c r="A23" s="150">
        <v>13</v>
      </c>
      <c r="B23" s="151" t="s">
        <v>195</v>
      </c>
      <c r="C23" s="152" t="s">
        <v>196</v>
      </c>
      <c r="D23" s="153">
        <v>35588</v>
      </c>
      <c r="E23" s="154" t="s">
        <v>38</v>
      </c>
      <c r="F23" s="242">
        <v>29.7</v>
      </c>
      <c r="G23" s="243" t="str">
        <f t="shared" si="0"/>
        <v>III A</v>
      </c>
      <c r="H23" s="324" t="s">
        <v>69</v>
      </c>
    </row>
    <row r="24" spans="1:8" ht="15" customHeight="1">
      <c r="A24" s="150">
        <v>14</v>
      </c>
      <c r="B24" s="151" t="s">
        <v>204</v>
      </c>
      <c r="C24" s="152" t="s">
        <v>206</v>
      </c>
      <c r="D24" s="153">
        <v>35887</v>
      </c>
      <c r="E24" s="154" t="s">
        <v>207</v>
      </c>
      <c r="F24" s="242">
        <v>29.89</v>
      </c>
      <c r="G24" s="243" t="str">
        <f t="shared" si="0"/>
        <v>III A</v>
      </c>
      <c r="H24" s="324" t="s">
        <v>208</v>
      </c>
    </row>
    <row r="25" spans="1:8" ht="15" customHeight="1">
      <c r="A25" s="150">
        <v>15</v>
      </c>
      <c r="B25" s="151" t="s">
        <v>78</v>
      </c>
      <c r="C25" s="152" t="s">
        <v>197</v>
      </c>
      <c r="D25" s="153">
        <v>35609</v>
      </c>
      <c r="E25" s="154" t="s">
        <v>193</v>
      </c>
      <c r="F25" s="242">
        <v>29.97</v>
      </c>
      <c r="G25" s="243" t="str">
        <f t="shared" si="0"/>
        <v>III A</v>
      </c>
      <c r="H25" s="324"/>
    </row>
    <row r="26" spans="1:8" ht="15" customHeight="1">
      <c r="A26" s="150">
        <v>16</v>
      </c>
      <c r="B26" s="151" t="s">
        <v>820</v>
      </c>
      <c r="C26" s="152" t="s">
        <v>282</v>
      </c>
      <c r="D26" s="153">
        <v>35566</v>
      </c>
      <c r="E26" s="154" t="s">
        <v>189</v>
      </c>
      <c r="F26" s="242">
        <v>30.34</v>
      </c>
      <c r="G26" s="243" t="str">
        <f t="shared" si="0"/>
        <v>III A</v>
      </c>
      <c r="H26" s="324" t="s">
        <v>190</v>
      </c>
    </row>
    <row r="27" spans="1:8" ht="15" customHeight="1">
      <c r="A27" s="150">
        <v>17</v>
      </c>
      <c r="B27" s="151" t="s">
        <v>178</v>
      </c>
      <c r="C27" s="152" t="s">
        <v>179</v>
      </c>
      <c r="D27" s="153">
        <v>35452</v>
      </c>
      <c r="E27" s="154" t="s">
        <v>38</v>
      </c>
      <c r="F27" s="242">
        <v>30.36</v>
      </c>
      <c r="G27" s="243" t="str">
        <f t="shared" si="0"/>
        <v>III A</v>
      </c>
      <c r="H27" s="324" t="s">
        <v>47</v>
      </c>
    </row>
    <row r="28" spans="1:8" ht="15" customHeight="1">
      <c r="A28" s="150">
        <v>18</v>
      </c>
      <c r="B28" s="151" t="s">
        <v>72</v>
      </c>
      <c r="C28" s="152" t="s">
        <v>817</v>
      </c>
      <c r="D28" s="153">
        <v>36044</v>
      </c>
      <c r="E28" s="154" t="s">
        <v>66</v>
      </c>
      <c r="F28" s="242">
        <v>30.47</v>
      </c>
      <c r="G28" s="243" t="str">
        <f t="shared" si="0"/>
        <v>III A</v>
      </c>
      <c r="H28" s="324" t="s">
        <v>137</v>
      </c>
    </row>
    <row r="29" spans="1:8" ht="15" customHeight="1">
      <c r="A29" s="150">
        <v>19</v>
      </c>
      <c r="B29" s="151" t="s">
        <v>222</v>
      </c>
      <c r="C29" s="152" t="s">
        <v>223</v>
      </c>
      <c r="D29" s="153">
        <v>36083</v>
      </c>
      <c r="E29" s="154" t="s">
        <v>186</v>
      </c>
      <c r="F29" s="242">
        <v>30.59</v>
      </c>
      <c r="G29" s="243" t="str">
        <f t="shared" si="0"/>
        <v>III A</v>
      </c>
      <c r="H29" s="324" t="s">
        <v>224</v>
      </c>
    </row>
    <row r="30" spans="1:8" ht="15" customHeight="1">
      <c r="A30" s="150">
        <v>20</v>
      </c>
      <c r="B30" s="151" t="s">
        <v>71</v>
      </c>
      <c r="C30" s="152" t="s">
        <v>188</v>
      </c>
      <c r="D30" s="153">
        <v>35523</v>
      </c>
      <c r="E30" s="154" t="s">
        <v>189</v>
      </c>
      <c r="F30" s="242">
        <v>30.63</v>
      </c>
      <c r="G30" s="243" t="str">
        <f t="shared" si="0"/>
        <v>III A</v>
      </c>
      <c r="H30" s="324" t="s">
        <v>190</v>
      </c>
    </row>
    <row r="31" spans="1:8" ht="15" customHeight="1">
      <c r="A31" s="150">
        <v>21</v>
      </c>
      <c r="B31" s="151" t="s">
        <v>225</v>
      </c>
      <c r="C31" s="152" t="s">
        <v>226</v>
      </c>
      <c r="D31" s="153">
        <v>36119</v>
      </c>
      <c r="E31" s="154" t="s">
        <v>186</v>
      </c>
      <c r="F31" s="242">
        <v>30.8</v>
      </c>
      <c r="G31" s="243" t="str">
        <f t="shared" si="0"/>
        <v>III A</v>
      </c>
      <c r="H31" s="324" t="s">
        <v>224</v>
      </c>
    </row>
    <row r="32" spans="1:8" ht="15" customHeight="1">
      <c r="A32" s="150">
        <v>22</v>
      </c>
      <c r="B32" s="151" t="s">
        <v>281</v>
      </c>
      <c r="C32" s="152" t="s">
        <v>451</v>
      </c>
      <c r="D32" s="153">
        <v>35979</v>
      </c>
      <c r="E32" s="154" t="s">
        <v>200</v>
      </c>
      <c r="F32" s="242">
        <v>32.26</v>
      </c>
      <c r="G32" s="243"/>
      <c r="H32" s="324" t="s">
        <v>201</v>
      </c>
    </row>
    <row r="33" spans="1:8" ht="15" customHeight="1">
      <c r="A33" s="150"/>
      <c r="B33" s="151" t="s">
        <v>257</v>
      </c>
      <c r="C33" s="152" t="s">
        <v>816</v>
      </c>
      <c r="D33" s="153">
        <v>36009</v>
      </c>
      <c r="E33" s="154" t="s">
        <v>82</v>
      </c>
      <c r="F33" s="242" t="s">
        <v>730</v>
      </c>
      <c r="G33" s="243"/>
      <c r="H33" s="324" t="s">
        <v>285</v>
      </c>
    </row>
    <row r="34" spans="1:8" ht="15" customHeight="1">
      <c r="A34" s="150"/>
      <c r="B34" s="151" t="s">
        <v>57</v>
      </c>
      <c r="C34" s="152" t="s">
        <v>262</v>
      </c>
      <c r="D34" s="153">
        <v>35927</v>
      </c>
      <c r="E34" s="154" t="s">
        <v>66</v>
      </c>
      <c r="F34" s="242" t="s">
        <v>730</v>
      </c>
      <c r="G34" s="243"/>
      <c r="H34" s="324" t="s">
        <v>137</v>
      </c>
    </row>
    <row r="35" spans="1:8" ht="15" customHeight="1">
      <c r="A35" s="150"/>
      <c r="B35" s="151" t="s">
        <v>209</v>
      </c>
      <c r="C35" s="152" t="s">
        <v>210</v>
      </c>
      <c r="D35" s="153">
        <v>35900</v>
      </c>
      <c r="E35" s="154" t="s">
        <v>186</v>
      </c>
      <c r="F35" s="242" t="s">
        <v>730</v>
      </c>
      <c r="G35" s="243"/>
      <c r="H35" s="324" t="s">
        <v>187</v>
      </c>
    </row>
    <row r="36" spans="1:8" ht="15" customHeight="1">
      <c r="A36" s="150"/>
      <c r="B36" s="151" t="s">
        <v>211</v>
      </c>
      <c r="C36" s="152" t="s">
        <v>212</v>
      </c>
      <c r="D36" s="153">
        <v>35918</v>
      </c>
      <c r="E36" s="154" t="s">
        <v>82</v>
      </c>
      <c r="F36" s="242" t="s">
        <v>730</v>
      </c>
      <c r="G36" s="243"/>
      <c r="H36" s="324" t="s">
        <v>213</v>
      </c>
    </row>
  </sheetData>
  <sheetProtection/>
  <mergeCells count="3">
    <mergeCell ref="A1:G1"/>
    <mergeCell ref="A2:G2"/>
    <mergeCell ref="A3:G3"/>
  </mergeCells>
  <printOptions/>
  <pageMargins left="0.5118110236220472" right="0.3" top="0.35433070866141736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163" customWidth="1"/>
    <col min="2" max="2" width="9.8515625" style="163" customWidth="1"/>
    <col min="3" max="3" width="13.00390625" style="163" customWidth="1"/>
    <col min="4" max="4" width="8.8515625" style="167" customWidth="1"/>
    <col min="5" max="5" width="17.140625" style="303" customWidth="1"/>
    <col min="6" max="6" width="8.7109375" style="165" customWidth="1"/>
    <col min="7" max="7" width="5.7109375" style="166" customWidth="1"/>
    <col min="8" max="8" width="18.7109375" style="167" bestFit="1" customWidth="1"/>
    <col min="9" max="9" width="5.421875" style="163" bestFit="1" customWidth="1"/>
    <col min="10" max="16384" width="9.140625" style="163" customWidth="1"/>
  </cols>
  <sheetData>
    <row r="1" spans="1:8" s="139" customFormat="1" ht="20.25">
      <c r="A1" s="614" t="s">
        <v>161</v>
      </c>
      <c r="B1" s="614"/>
      <c r="C1" s="614"/>
      <c r="D1" s="614"/>
      <c r="E1" s="614"/>
      <c r="F1" s="614"/>
      <c r="G1" s="614"/>
      <c r="H1" s="44" t="s">
        <v>162</v>
      </c>
    </row>
    <row r="2" spans="1:8" s="139" customFormat="1" ht="20.25">
      <c r="A2" s="614" t="s">
        <v>0</v>
      </c>
      <c r="B2" s="614"/>
      <c r="C2" s="614"/>
      <c r="D2" s="614"/>
      <c r="E2" s="614"/>
      <c r="F2" s="614"/>
      <c r="G2" s="614"/>
      <c r="H2" s="43" t="s">
        <v>1</v>
      </c>
    </row>
    <row r="3" spans="1:8" s="139" customFormat="1" ht="20.25">
      <c r="A3" s="614" t="s">
        <v>2</v>
      </c>
      <c r="B3" s="614"/>
      <c r="C3" s="614"/>
      <c r="D3" s="614"/>
      <c r="E3" s="614"/>
      <c r="F3" s="614"/>
      <c r="G3" s="614"/>
      <c r="H3" s="140"/>
    </row>
    <row r="4" spans="2:6" ht="12.75" customHeight="1">
      <c r="B4" s="186"/>
      <c r="C4" s="100" t="s">
        <v>17</v>
      </c>
      <c r="D4" s="101">
        <v>23.11</v>
      </c>
      <c r="F4" s="129" t="s">
        <v>792</v>
      </c>
    </row>
    <row r="5" spans="5:8" s="141" customFormat="1" ht="8.25" customHeight="1">
      <c r="E5" s="142"/>
      <c r="H5" s="143"/>
    </row>
    <row r="6" spans="2:8" s="141" customFormat="1" ht="15.75">
      <c r="B6" s="240" t="s">
        <v>793</v>
      </c>
      <c r="E6" s="142"/>
      <c r="G6" s="70"/>
      <c r="H6" s="70" t="s">
        <v>24</v>
      </c>
    </row>
    <row r="7" ht="6" customHeight="1"/>
    <row r="8" spans="2:8" ht="12.75" customHeight="1">
      <c r="B8" s="186"/>
      <c r="C8" s="164">
        <v>1</v>
      </c>
      <c r="D8" s="164" t="s">
        <v>53</v>
      </c>
      <c r="E8" s="187">
        <v>11</v>
      </c>
      <c r="H8" s="325" t="s">
        <v>52</v>
      </c>
    </row>
    <row r="9" ht="6" customHeight="1"/>
    <row r="10" spans="1:8" ht="12.75">
      <c r="A10" s="168" t="s">
        <v>54</v>
      </c>
      <c r="B10" s="169" t="s">
        <v>14</v>
      </c>
      <c r="C10" s="170" t="s">
        <v>13</v>
      </c>
      <c r="D10" s="168" t="s">
        <v>12</v>
      </c>
      <c r="E10" s="171" t="s">
        <v>11</v>
      </c>
      <c r="F10" s="172" t="s">
        <v>58</v>
      </c>
      <c r="G10" s="173" t="s">
        <v>9</v>
      </c>
      <c r="H10" s="174" t="s">
        <v>8</v>
      </c>
    </row>
    <row r="11" spans="1:8" ht="15" customHeight="1">
      <c r="A11" s="150">
        <v>2</v>
      </c>
      <c r="B11" s="151" t="s">
        <v>606</v>
      </c>
      <c r="C11" s="152" t="s">
        <v>607</v>
      </c>
      <c r="D11" s="153">
        <v>36901</v>
      </c>
      <c r="E11" s="201" t="s">
        <v>360</v>
      </c>
      <c r="F11" s="242">
        <v>29.65</v>
      </c>
      <c r="G11" s="243"/>
      <c r="H11" s="154" t="s">
        <v>608</v>
      </c>
    </row>
    <row r="12" spans="1:8" ht="15" customHeight="1">
      <c r="A12" s="150">
        <v>3</v>
      </c>
      <c r="B12" s="151" t="s">
        <v>103</v>
      </c>
      <c r="C12" s="152" t="s">
        <v>591</v>
      </c>
      <c r="D12" s="153" t="s">
        <v>590</v>
      </c>
      <c r="E12" s="201" t="s">
        <v>38</v>
      </c>
      <c r="F12" s="242">
        <v>26.73</v>
      </c>
      <c r="G12" s="243"/>
      <c r="H12" s="154" t="s">
        <v>347</v>
      </c>
    </row>
    <row r="13" spans="1:8" ht="15" customHeight="1">
      <c r="A13" s="305">
        <v>4</v>
      </c>
      <c r="B13" s="306" t="s">
        <v>551</v>
      </c>
      <c r="C13" s="307" t="s">
        <v>581</v>
      </c>
      <c r="D13" s="308">
        <v>36871</v>
      </c>
      <c r="E13" s="309" t="s">
        <v>186</v>
      </c>
      <c r="F13" s="310">
        <v>29.14</v>
      </c>
      <c r="G13" s="311"/>
      <c r="H13" s="312" t="s">
        <v>187</v>
      </c>
    </row>
    <row r="14" spans="1:8" ht="15" customHeight="1">
      <c r="A14" s="150">
        <v>5</v>
      </c>
      <c r="B14" s="151" t="s">
        <v>156</v>
      </c>
      <c r="C14" s="152" t="s">
        <v>576</v>
      </c>
      <c r="D14" s="153">
        <v>36812</v>
      </c>
      <c r="E14" s="201" t="s">
        <v>373</v>
      </c>
      <c r="F14" s="242">
        <v>28.16</v>
      </c>
      <c r="G14" s="243"/>
      <c r="H14" s="154" t="s">
        <v>374</v>
      </c>
    </row>
    <row r="15" spans="1:8" ht="15" customHeight="1">
      <c r="A15" s="150">
        <v>6</v>
      </c>
      <c r="B15" s="151" t="s">
        <v>51</v>
      </c>
      <c r="C15" s="152" t="s">
        <v>578</v>
      </c>
      <c r="D15" s="153">
        <v>36822</v>
      </c>
      <c r="E15" s="201" t="s">
        <v>25</v>
      </c>
      <c r="F15" s="242">
        <v>26.6</v>
      </c>
      <c r="G15" s="243"/>
      <c r="H15" s="154" t="s">
        <v>284</v>
      </c>
    </row>
    <row r="16" ht="6" customHeight="1"/>
    <row r="17" spans="2:8" ht="12.75" customHeight="1">
      <c r="B17" s="186"/>
      <c r="C17" s="164">
        <v>2</v>
      </c>
      <c r="D17" s="164" t="s">
        <v>53</v>
      </c>
      <c r="E17" s="187">
        <v>11</v>
      </c>
      <c r="H17" s="241"/>
    </row>
    <row r="18" ht="6" customHeight="1"/>
    <row r="19" spans="1:8" ht="15" customHeight="1">
      <c r="A19" s="150"/>
      <c r="B19" s="151" t="s">
        <v>574</v>
      </c>
      <c r="C19" s="152" t="s">
        <v>575</v>
      </c>
      <c r="D19" s="153">
        <v>36790</v>
      </c>
      <c r="E19" s="201" t="s">
        <v>38</v>
      </c>
      <c r="F19" s="242" t="s">
        <v>730</v>
      </c>
      <c r="G19" s="243"/>
      <c r="H19" s="154" t="s">
        <v>69</v>
      </c>
    </row>
    <row r="20" spans="1:8" ht="15" customHeight="1">
      <c r="A20" s="150">
        <v>2</v>
      </c>
      <c r="B20" s="151" t="s">
        <v>794</v>
      </c>
      <c r="C20" s="152" t="s">
        <v>795</v>
      </c>
      <c r="D20" s="153">
        <v>36741</v>
      </c>
      <c r="E20" s="201" t="s">
        <v>93</v>
      </c>
      <c r="F20" s="242">
        <v>31.85</v>
      </c>
      <c r="G20" s="243"/>
      <c r="H20" s="154" t="s">
        <v>465</v>
      </c>
    </row>
    <row r="21" spans="1:8" ht="15" customHeight="1">
      <c r="A21" s="150">
        <v>3</v>
      </c>
      <c r="B21" s="151" t="s">
        <v>572</v>
      </c>
      <c r="C21" s="152" t="s">
        <v>573</v>
      </c>
      <c r="D21" s="153">
        <v>36785</v>
      </c>
      <c r="E21" s="201" t="s">
        <v>367</v>
      </c>
      <c r="F21" s="242" t="s">
        <v>730</v>
      </c>
      <c r="G21" s="243"/>
      <c r="H21" s="154" t="s">
        <v>368</v>
      </c>
    </row>
    <row r="22" spans="1:8" ht="15" customHeight="1">
      <c r="A22" s="150">
        <v>4</v>
      </c>
      <c r="B22" s="151" t="s">
        <v>584</v>
      </c>
      <c r="C22" s="152" t="s">
        <v>585</v>
      </c>
      <c r="D22" s="153">
        <v>37177</v>
      </c>
      <c r="E22" s="201" t="s">
        <v>186</v>
      </c>
      <c r="F22" s="242">
        <v>29.45</v>
      </c>
      <c r="G22" s="243"/>
      <c r="H22" s="154" t="s">
        <v>259</v>
      </c>
    </row>
    <row r="23" spans="1:8" ht="15" customHeight="1">
      <c r="A23" s="150">
        <v>5</v>
      </c>
      <c r="B23" s="151" t="s">
        <v>513</v>
      </c>
      <c r="C23" s="152" t="s">
        <v>796</v>
      </c>
      <c r="D23" s="153">
        <v>36779</v>
      </c>
      <c r="E23" s="201" t="s">
        <v>82</v>
      </c>
      <c r="F23" s="242" t="s">
        <v>730</v>
      </c>
      <c r="G23" s="243"/>
      <c r="H23" s="154" t="s">
        <v>797</v>
      </c>
    </row>
    <row r="24" spans="1:8" ht="15" customHeight="1">
      <c r="A24" s="150">
        <v>6</v>
      </c>
      <c r="B24" s="151" t="s">
        <v>500</v>
      </c>
      <c r="C24" s="152" t="s">
        <v>581</v>
      </c>
      <c r="D24" s="153">
        <v>36206</v>
      </c>
      <c r="E24" s="201" t="s">
        <v>289</v>
      </c>
      <c r="F24" s="242">
        <v>25</v>
      </c>
      <c r="G24" s="243"/>
      <c r="H24" s="154" t="s">
        <v>290</v>
      </c>
    </row>
    <row r="25" ht="6" customHeight="1"/>
    <row r="26" spans="2:8" ht="12.75" customHeight="1">
      <c r="B26" s="186"/>
      <c r="C26" s="164">
        <v>3</v>
      </c>
      <c r="D26" s="164" t="s">
        <v>53</v>
      </c>
      <c r="E26" s="187">
        <v>11</v>
      </c>
      <c r="H26" s="241"/>
    </row>
    <row r="27" ht="6" customHeight="1"/>
    <row r="28" spans="1:8" ht="15" customHeight="1">
      <c r="A28" s="150">
        <v>2</v>
      </c>
      <c r="B28" s="151" t="s">
        <v>457</v>
      </c>
      <c r="C28" s="152" t="s">
        <v>798</v>
      </c>
      <c r="D28" s="153" t="s">
        <v>590</v>
      </c>
      <c r="E28" s="201" t="s">
        <v>38</v>
      </c>
      <c r="F28" s="242">
        <v>28.22</v>
      </c>
      <c r="G28" s="243"/>
      <c r="H28" s="154" t="s">
        <v>347</v>
      </c>
    </row>
    <row r="29" spans="1:8" ht="15" customHeight="1">
      <c r="A29" s="150">
        <v>3</v>
      </c>
      <c r="B29" s="151" t="s">
        <v>565</v>
      </c>
      <c r="C29" s="152" t="s">
        <v>566</v>
      </c>
      <c r="D29" s="153">
        <v>36739</v>
      </c>
      <c r="E29" s="201" t="s">
        <v>367</v>
      </c>
      <c r="F29" s="242">
        <v>27.54</v>
      </c>
      <c r="G29" s="243"/>
      <c r="H29" s="154" t="s">
        <v>368</v>
      </c>
    </row>
    <row r="30" spans="1:8" ht="15" customHeight="1">
      <c r="A30" s="150">
        <v>4</v>
      </c>
      <c r="B30" s="151" t="s">
        <v>799</v>
      </c>
      <c r="C30" s="152" t="s">
        <v>800</v>
      </c>
      <c r="D30" s="153">
        <v>36698</v>
      </c>
      <c r="E30" s="201" t="s">
        <v>801</v>
      </c>
      <c r="F30" s="242">
        <v>28.92</v>
      </c>
      <c r="G30" s="243"/>
      <c r="H30" s="154" t="s">
        <v>802</v>
      </c>
    </row>
    <row r="31" spans="1:8" ht="15" customHeight="1">
      <c r="A31" s="150">
        <v>5</v>
      </c>
      <c r="B31" s="151" t="s">
        <v>605</v>
      </c>
      <c r="C31" s="152" t="s">
        <v>215</v>
      </c>
      <c r="D31" s="153">
        <v>36695</v>
      </c>
      <c r="E31" s="201" t="s">
        <v>186</v>
      </c>
      <c r="F31" s="242">
        <v>27.73</v>
      </c>
      <c r="G31" s="243"/>
      <c r="H31" s="154" t="s">
        <v>187</v>
      </c>
    </row>
    <row r="32" spans="1:8" ht="15" customHeight="1">
      <c r="A32" s="150">
        <v>6</v>
      </c>
      <c r="B32" s="151" t="s">
        <v>604</v>
      </c>
      <c r="C32" s="152" t="s">
        <v>803</v>
      </c>
      <c r="D32" s="153">
        <v>36665</v>
      </c>
      <c r="E32" s="201" t="s">
        <v>182</v>
      </c>
      <c r="F32" s="242">
        <v>31.79</v>
      </c>
      <c r="G32" s="243"/>
      <c r="H32" s="154" t="s">
        <v>183</v>
      </c>
    </row>
    <row r="33" ht="6" customHeight="1"/>
    <row r="34" spans="2:8" ht="12.75" customHeight="1">
      <c r="B34" s="186"/>
      <c r="C34" s="164">
        <v>4</v>
      </c>
      <c r="D34" s="164" t="s">
        <v>53</v>
      </c>
      <c r="E34" s="187">
        <v>11</v>
      </c>
      <c r="H34" s="241"/>
    </row>
    <row r="35" ht="6" customHeight="1"/>
    <row r="36" spans="1:8" ht="15" customHeight="1">
      <c r="A36" s="150">
        <v>2</v>
      </c>
      <c r="B36" s="151" t="s">
        <v>804</v>
      </c>
      <c r="C36" s="152" t="s">
        <v>805</v>
      </c>
      <c r="D36" s="153">
        <v>36651</v>
      </c>
      <c r="E36" s="201" t="s">
        <v>93</v>
      </c>
      <c r="F36" s="242">
        <v>34.08</v>
      </c>
      <c r="G36" s="243"/>
      <c r="H36" s="154" t="s">
        <v>465</v>
      </c>
    </row>
    <row r="37" spans="1:8" ht="15" customHeight="1">
      <c r="A37" s="150">
        <v>3</v>
      </c>
      <c r="B37" s="151" t="s">
        <v>99</v>
      </c>
      <c r="C37" s="152" t="s">
        <v>806</v>
      </c>
      <c r="D37" s="153">
        <v>36643</v>
      </c>
      <c r="E37" s="201" t="s">
        <v>193</v>
      </c>
      <c r="F37" s="242">
        <v>27.2</v>
      </c>
      <c r="G37" s="243"/>
      <c r="H37" s="154"/>
    </row>
    <row r="38" spans="1:8" ht="15" customHeight="1">
      <c r="A38" s="150">
        <v>4</v>
      </c>
      <c r="B38" s="151" t="s">
        <v>98</v>
      </c>
      <c r="C38" s="152" t="s">
        <v>555</v>
      </c>
      <c r="D38" s="153">
        <v>36537</v>
      </c>
      <c r="E38" s="201" t="s">
        <v>82</v>
      </c>
      <c r="F38" s="242" t="s">
        <v>730</v>
      </c>
      <c r="G38" s="243"/>
      <c r="H38" s="154" t="s">
        <v>362</v>
      </c>
    </row>
    <row r="39" spans="1:8" ht="15" customHeight="1">
      <c r="A39" s="150">
        <v>5</v>
      </c>
      <c r="B39" s="151" t="s">
        <v>91</v>
      </c>
      <c r="C39" s="152" t="s">
        <v>104</v>
      </c>
      <c r="D39" s="153">
        <v>36379</v>
      </c>
      <c r="E39" s="201" t="s">
        <v>38</v>
      </c>
      <c r="F39" s="242" t="s">
        <v>730</v>
      </c>
      <c r="G39" s="243"/>
      <c r="H39" s="154" t="s">
        <v>347</v>
      </c>
    </row>
    <row r="40" spans="1:8" ht="15" customHeight="1">
      <c r="A40" s="150">
        <v>6</v>
      </c>
      <c r="B40" s="151" t="s">
        <v>553</v>
      </c>
      <c r="C40" s="152" t="s">
        <v>554</v>
      </c>
      <c r="D40" s="153">
        <v>36535</v>
      </c>
      <c r="E40" s="201" t="s">
        <v>463</v>
      </c>
      <c r="F40" s="242">
        <v>25.5</v>
      </c>
      <c r="G40" s="243"/>
      <c r="H40" s="154" t="s">
        <v>464</v>
      </c>
    </row>
    <row r="41" ht="6" customHeight="1"/>
    <row r="42" spans="2:8" ht="12.75" customHeight="1">
      <c r="B42" s="186"/>
      <c r="C42" s="164">
        <v>5</v>
      </c>
      <c r="D42" s="164" t="s">
        <v>53</v>
      </c>
      <c r="E42" s="187">
        <v>11</v>
      </c>
      <c r="H42" s="241"/>
    </row>
    <row r="43" ht="6" customHeight="1"/>
    <row r="44" spans="1:8" ht="15" customHeight="1">
      <c r="A44" s="150">
        <v>2</v>
      </c>
      <c r="B44" s="151" t="s">
        <v>514</v>
      </c>
      <c r="C44" s="152" t="s">
        <v>807</v>
      </c>
      <c r="D44" s="153">
        <v>36527</v>
      </c>
      <c r="E44" s="201" t="s">
        <v>82</v>
      </c>
      <c r="F44" s="242">
        <v>25.26</v>
      </c>
      <c r="G44" s="243"/>
      <c r="H44" s="154" t="s">
        <v>603</v>
      </c>
    </row>
    <row r="45" spans="1:8" ht="15" customHeight="1">
      <c r="A45" s="150">
        <v>3</v>
      </c>
      <c r="B45" s="151" t="s">
        <v>551</v>
      </c>
      <c r="C45" s="152" t="s">
        <v>552</v>
      </c>
      <c r="D45" s="153">
        <v>36503</v>
      </c>
      <c r="E45" s="201" t="s">
        <v>186</v>
      </c>
      <c r="F45" s="242">
        <v>27.98</v>
      </c>
      <c r="G45" s="243"/>
      <c r="H45" s="154" t="s">
        <v>259</v>
      </c>
    </row>
    <row r="46" spans="1:8" ht="15" customHeight="1">
      <c r="A46" s="150">
        <v>4</v>
      </c>
      <c r="B46" s="151" t="s">
        <v>545</v>
      </c>
      <c r="C46" s="152" t="s">
        <v>547</v>
      </c>
      <c r="D46" s="153">
        <v>36427</v>
      </c>
      <c r="E46" s="201" t="s">
        <v>38</v>
      </c>
      <c r="F46" s="242" t="s">
        <v>727</v>
      </c>
      <c r="G46" s="243"/>
      <c r="H46" s="154" t="s">
        <v>347</v>
      </c>
    </row>
    <row r="47" spans="1:8" ht="15" customHeight="1">
      <c r="A47" s="150">
        <v>5</v>
      </c>
      <c r="B47" s="151" t="s">
        <v>545</v>
      </c>
      <c r="C47" s="152" t="s">
        <v>546</v>
      </c>
      <c r="D47" s="153">
        <v>36411</v>
      </c>
      <c r="E47" s="201" t="s">
        <v>66</v>
      </c>
      <c r="F47" s="242">
        <v>25.86</v>
      </c>
      <c r="G47" s="243"/>
      <c r="H47" s="154" t="s">
        <v>137</v>
      </c>
    </row>
    <row r="48" spans="1:8" ht="15" customHeight="1">
      <c r="A48" s="150">
        <v>6</v>
      </c>
      <c r="B48" s="151" t="s">
        <v>559</v>
      </c>
      <c r="C48" s="152" t="s">
        <v>560</v>
      </c>
      <c r="D48" s="153">
        <v>36628</v>
      </c>
      <c r="E48" s="201" t="s">
        <v>66</v>
      </c>
      <c r="F48" s="242">
        <v>27.24</v>
      </c>
      <c r="G48" s="243"/>
      <c r="H48" s="154" t="s">
        <v>269</v>
      </c>
    </row>
    <row r="49" ht="6" customHeight="1"/>
    <row r="50" spans="2:8" ht="12.75" customHeight="1">
      <c r="B50" s="186"/>
      <c r="C50" s="164">
        <v>6</v>
      </c>
      <c r="D50" s="164" t="s">
        <v>53</v>
      </c>
      <c r="E50" s="187">
        <v>11</v>
      </c>
      <c r="H50" s="241"/>
    </row>
    <row r="51" ht="6" customHeight="1"/>
    <row r="52" spans="1:8" ht="15" customHeight="1">
      <c r="A52" s="150">
        <v>2</v>
      </c>
      <c r="B52" s="151" t="s">
        <v>100</v>
      </c>
      <c r="C52" s="152" t="s">
        <v>495</v>
      </c>
      <c r="D52" s="153">
        <v>36605</v>
      </c>
      <c r="E52" s="201" t="s">
        <v>182</v>
      </c>
      <c r="F52" s="242">
        <v>33.91</v>
      </c>
      <c r="G52" s="243"/>
      <c r="H52" s="154" t="s">
        <v>183</v>
      </c>
    </row>
    <row r="53" spans="1:8" ht="15" customHeight="1">
      <c r="A53" s="150">
        <v>3</v>
      </c>
      <c r="B53" s="151" t="s">
        <v>103</v>
      </c>
      <c r="C53" s="152" t="s">
        <v>104</v>
      </c>
      <c r="D53" s="153">
        <v>36379</v>
      </c>
      <c r="E53" s="201" t="s">
        <v>38</v>
      </c>
      <c r="F53" s="242" t="s">
        <v>730</v>
      </c>
      <c r="G53" s="243"/>
      <c r="H53" s="154" t="s">
        <v>347</v>
      </c>
    </row>
    <row r="54" spans="1:8" ht="15" customHeight="1">
      <c r="A54" s="150">
        <v>4</v>
      </c>
      <c r="B54" s="151" t="s">
        <v>808</v>
      </c>
      <c r="C54" s="152" t="s">
        <v>809</v>
      </c>
      <c r="D54" s="153">
        <v>36364</v>
      </c>
      <c r="E54" s="201" t="s">
        <v>81</v>
      </c>
      <c r="F54" s="242">
        <v>27.72</v>
      </c>
      <c r="G54" s="243"/>
      <c r="H54" s="154" t="s">
        <v>141</v>
      </c>
    </row>
    <row r="55" spans="1:8" ht="15" customHeight="1">
      <c r="A55" s="150">
        <v>5</v>
      </c>
      <c r="B55" s="151" t="s">
        <v>529</v>
      </c>
      <c r="C55" s="152" t="s">
        <v>530</v>
      </c>
      <c r="D55" s="153">
        <v>36220</v>
      </c>
      <c r="E55" s="201" t="s">
        <v>193</v>
      </c>
      <c r="F55" s="242">
        <v>26.18</v>
      </c>
      <c r="G55" s="243"/>
      <c r="H55" s="154"/>
    </row>
    <row r="56" spans="1:8" ht="15" customHeight="1">
      <c r="A56" s="150">
        <v>6</v>
      </c>
      <c r="B56" s="151" t="s">
        <v>51</v>
      </c>
      <c r="C56" s="152" t="s">
        <v>526</v>
      </c>
      <c r="D56" s="153">
        <v>36209</v>
      </c>
      <c r="E56" s="201" t="s">
        <v>38</v>
      </c>
      <c r="F56" s="242">
        <v>26.48</v>
      </c>
      <c r="G56" s="243"/>
      <c r="H56" s="154" t="s">
        <v>77</v>
      </c>
    </row>
    <row r="57" ht="6" customHeight="1"/>
    <row r="58" spans="2:8" ht="12.75" customHeight="1">
      <c r="B58" s="186"/>
      <c r="C58" s="164">
        <v>7</v>
      </c>
      <c r="D58" s="164" t="s">
        <v>53</v>
      </c>
      <c r="E58" s="187">
        <v>11</v>
      </c>
      <c r="H58" s="241"/>
    </row>
    <row r="59" ht="6" customHeight="1"/>
    <row r="60" spans="1:8" ht="15" customHeight="1">
      <c r="A60" s="150">
        <v>3</v>
      </c>
      <c r="B60" s="151" t="s">
        <v>524</v>
      </c>
      <c r="C60" s="152" t="s">
        <v>525</v>
      </c>
      <c r="D60" s="153">
        <v>36206</v>
      </c>
      <c r="E60" s="201" t="s">
        <v>38</v>
      </c>
      <c r="F60" s="242">
        <v>26.54</v>
      </c>
      <c r="G60" s="243"/>
      <c r="H60" s="154" t="s">
        <v>347</v>
      </c>
    </row>
    <row r="61" spans="1:8" ht="15" customHeight="1">
      <c r="A61" s="150">
        <v>4</v>
      </c>
      <c r="B61" s="151" t="s">
        <v>599</v>
      </c>
      <c r="C61" s="152" t="s">
        <v>600</v>
      </c>
      <c r="D61" s="153">
        <v>36196</v>
      </c>
      <c r="E61" s="201" t="s">
        <v>25</v>
      </c>
      <c r="F61" s="242">
        <v>26.05</v>
      </c>
      <c r="G61" s="243"/>
      <c r="H61" s="154" t="s">
        <v>601</v>
      </c>
    </row>
    <row r="62" spans="1:8" ht="15" customHeight="1">
      <c r="A62" s="150">
        <v>5</v>
      </c>
      <c r="B62" s="151" t="s">
        <v>518</v>
      </c>
      <c r="C62" s="152" t="s">
        <v>519</v>
      </c>
      <c r="D62" s="153">
        <v>36175</v>
      </c>
      <c r="E62" s="201" t="s">
        <v>70</v>
      </c>
      <c r="F62" s="242">
        <v>26.4</v>
      </c>
      <c r="G62" s="243"/>
      <c r="H62" s="154" t="s">
        <v>233</v>
      </c>
    </row>
    <row r="63" spans="1:8" ht="15" customHeight="1">
      <c r="A63" s="150">
        <v>6</v>
      </c>
      <c r="B63" s="151" t="s">
        <v>513</v>
      </c>
      <c r="C63" s="152" t="s">
        <v>598</v>
      </c>
      <c r="D63" s="153">
        <v>36175</v>
      </c>
      <c r="E63" s="201" t="s">
        <v>40</v>
      </c>
      <c r="F63" s="242">
        <v>25.63</v>
      </c>
      <c r="G63" s="243"/>
      <c r="H63" s="154" t="s">
        <v>67</v>
      </c>
    </row>
    <row r="64" spans="1:8" s="139" customFormat="1" ht="20.25">
      <c r="A64" s="614" t="s">
        <v>161</v>
      </c>
      <c r="B64" s="614"/>
      <c r="C64" s="614"/>
      <c r="D64" s="614"/>
      <c r="E64" s="614"/>
      <c r="F64" s="614"/>
      <c r="G64" s="614"/>
      <c r="H64" s="44" t="s">
        <v>162</v>
      </c>
    </row>
    <row r="65" spans="1:8" s="139" customFormat="1" ht="20.25">
      <c r="A65" s="614" t="s">
        <v>0</v>
      </c>
      <c r="B65" s="614"/>
      <c r="C65" s="614"/>
      <c r="D65" s="614"/>
      <c r="E65" s="614"/>
      <c r="F65" s="614"/>
      <c r="G65" s="614"/>
      <c r="H65" s="43" t="s">
        <v>1</v>
      </c>
    </row>
    <row r="66" spans="1:8" s="139" customFormat="1" ht="20.25">
      <c r="A66" s="614" t="s">
        <v>2</v>
      </c>
      <c r="B66" s="614"/>
      <c r="C66" s="614"/>
      <c r="D66" s="614"/>
      <c r="E66" s="614"/>
      <c r="F66" s="614"/>
      <c r="G66" s="614"/>
      <c r="H66" s="140"/>
    </row>
    <row r="67" spans="2:6" ht="12.75" customHeight="1">
      <c r="B67" s="186"/>
      <c r="C67" s="100" t="s">
        <v>17</v>
      </c>
      <c r="D67" s="101">
        <v>23.11</v>
      </c>
      <c r="F67" s="129" t="s">
        <v>792</v>
      </c>
    </row>
    <row r="68" spans="5:8" s="141" customFormat="1" ht="8.25" customHeight="1">
      <c r="E68" s="142"/>
      <c r="H68" s="143"/>
    </row>
    <row r="69" spans="2:8" s="141" customFormat="1" ht="15.75">
      <c r="B69" s="240" t="s">
        <v>793</v>
      </c>
      <c r="E69" s="142"/>
      <c r="G69" s="70"/>
      <c r="H69" s="70" t="s">
        <v>24</v>
      </c>
    </row>
    <row r="70" ht="6" customHeight="1"/>
    <row r="71" spans="2:8" ht="12.75" customHeight="1">
      <c r="B71" s="186"/>
      <c r="C71" s="164">
        <v>8</v>
      </c>
      <c r="D71" s="164" t="s">
        <v>53</v>
      </c>
      <c r="E71" s="187">
        <v>11</v>
      </c>
      <c r="H71" s="325" t="s">
        <v>783</v>
      </c>
    </row>
    <row r="72" ht="6" customHeight="1"/>
    <row r="73" spans="1:8" ht="15" customHeight="1">
      <c r="A73" s="150">
        <v>3</v>
      </c>
      <c r="B73" s="151" t="s">
        <v>473</v>
      </c>
      <c r="C73" s="152" t="s">
        <v>564</v>
      </c>
      <c r="D73" s="153">
        <v>36736</v>
      </c>
      <c r="E73" s="201" t="s">
        <v>367</v>
      </c>
      <c r="F73" s="242">
        <v>32.77</v>
      </c>
      <c r="G73" s="243"/>
      <c r="H73" s="154" t="s">
        <v>368</v>
      </c>
    </row>
    <row r="74" spans="1:8" ht="15" customHeight="1">
      <c r="A74" s="150">
        <v>4</v>
      </c>
      <c r="B74" s="151" t="s">
        <v>516</v>
      </c>
      <c r="C74" s="152" t="s">
        <v>517</v>
      </c>
      <c r="D74" s="153">
        <v>36168</v>
      </c>
      <c r="E74" s="201" t="s">
        <v>207</v>
      </c>
      <c r="F74" s="242">
        <v>27.89</v>
      </c>
      <c r="G74" s="243"/>
      <c r="H74" s="154" t="s">
        <v>208</v>
      </c>
    </row>
    <row r="75" spans="1:8" ht="15" customHeight="1">
      <c r="A75" s="150">
        <v>5</v>
      </c>
      <c r="B75" s="151" t="s">
        <v>46</v>
      </c>
      <c r="C75" s="152" t="s">
        <v>592</v>
      </c>
      <c r="D75" s="153" t="s">
        <v>593</v>
      </c>
      <c r="E75" s="201" t="s">
        <v>82</v>
      </c>
      <c r="F75" s="242">
        <v>26.97</v>
      </c>
      <c r="G75" s="243"/>
      <c r="H75" s="154" t="s">
        <v>400</v>
      </c>
    </row>
    <row r="76" spans="1:8" ht="15" customHeight="1">
      <c r="A76" s="150">
        <v>6</v>
      </c>
      <c r="B76" s="151" t="s">
        <v>810</v>
      </c>
      <c r="C76" s="152" t="s">
        <v>811</v>
      </c>
      <c r="D76" s="153">
        <v>36357</v>
      </c>
      <c r="E76" s="201" t="s">
        <v>81</v>
      </c>
      <c r="F76" s="242">
        <v>26.27</v>
      </c>
      <c r="G76" s="243"/>
      <c r="H76" s="154" t="s">
        <v>141</v>
      </c>
    </row>
    <row r="77" ht="6" customHeight="1"/>
    <row r="78" spans="2:8" ht="12.75" customHeight="1">
      <c r="B78" s="186"/>
      <c r="C78" s="164">
        <v>9</v>
      </c>
      <c r="D78" s="164" t="s">
        <v>53</v>
      </c>
      <c r="E78" s="187">
        <v>11</v>
      </c>
      <c r="H78" s="241" t="s">
        <v>690</v>
      </c>
    </row>
    <row r="79" ht="6" customHeight="1"/>
    <row r="80" spans="1:8" ht="15" customHeight="1">
      <c r="A80" s="150">
        <v>3</v>
      </c>
      <c r="B80" s="151" t="s">
        <v>540</v>
      </c>
      <c r="C80" s="152" t="s">
        <v>541</v>
      </c>
      <c r="D80" s="153">
        <v>36351</v>
      </c>
      <c r="E80" s="201" t="s">
        <v>70</v>
      </c>
      <c r="F80" s="242">
        <v>26.44</v>
      </c>
      <c r="G80" s="243"/>
      <c r="H80" s="154" t="s">
        <v>542</v>
      </c>
    </row>
    <row r="81" spans="1:8" ht="15" customHeight="1">
      <c r="A81" s="150">
        <v>4</v>
      </c>
      <c r="B81" s="151" t="s">
        <v>538</v>
      </c>
      <c r="C81" s="152" t="s">
        <v>539</v>
      </c>
      <c r="D81" s="153">
        <v>36347</v>
      </c>
      <c r="E81" s="201" t="s">
        <v>186</v>
      </c>
      <c r="F81" s="242">
        <v>29.11</v>
      </c>
      <c r="G81" s="243"/>
      <c r="H81" s="154" t="s">
        <v>259</v>
      </c>
    </row>
    <row r="82" spans="1:8" ht="15" customHeight="1">
      <c r="A82" s="150">
        <v>5</v>
      </c>
      <c r="B82" s="151" t="s">
        <v>588</v>
      </c>
      <c r="C82" s="152" t="s">
        <v>589</v>
      </c>
      <c r="D82" s="153" t="s">
        <v>590</v>
      </c>
      <c r="E82" s="201" t="s">
        <v>38</v>
      </c>
      <c r="F82" s="242">
        <v>29.02</v>
      </c>
      <c r="G82" s="243"/>
      <c r="H82" s="154" t="s">
        <v>347</v>
      </c>
    </row>
    <row r="83" spans="1:8" ht="15" customHeight="1">
      <c r="A83" s="150">
        <v>6</v>
      </c>
      <c r="B83" s="151" t="s">
        <v>536</v>
      </c>
      <c r="C83" s="152" t="s">
        <v>537</v>
      </c>
      <c r="D83" s="153">
        <v>36345</v>
      </c>
      <c r="E83" s="201" t="s">
        <v>463</v>
      </c>
      <c r="F83" s="242">
        <v>26.76</v>
      </c>
      <c r="G83" s="243"/>
      <c r="H83" s="154" t="s">
        <v>464</v>
      </c>
    </row>
    <row r="84" ht="6" customHeight="1"/>
    <row r="85" spans="2:8" ht="12.75" customHeight="1">
      <c r="B85" s="186"/>
      <c r="C85" s="164">
        <v>10</v>
      </c>
      <c r="D85" s="164" t="s">
        <v>53</v>
      </c>
      <c r="E85" s="187">
        <v>11</v>
      </c>
      <c r="H85" s="241" t="s">
        <v>690</v>
      </c>
    </row>
    <row r="86" ht="6" customHeight="1"/>
    <row r="87" spans="1:8" ht="15" customHeight="1">
      <c r="A87" s="150">
        <v>2</v>
      </c>
      <c r="B87" s="151" t="s">
        <v>812</v>
      </c>
      <c r="C87" s="152" t="s">
        <v>800</v>
      </c>
      <c r="D87" s="153">
        <v>37106</v>
      </c>
      <c r="E87" s="201" t="s">
        <v>801</v>
      </c>
      <c r="F87" s="242">
        <v>30.27</v>
      </c>
      <c r="G87" s="243"/>
      <c r="H87" s="154" t="s">
        <v>802</v>
      </c>
    </row>
    <row r="88" spans="1:8" ht="15" customHeight="1">
      <c r="A88" s="150">
        <v>3</v>
      </c>
      <c r="B88" s="151" t="s">
        <v>582</v>
      </c>
      <c r="C88" s="152" t="s">
        <v>583</v>
      </c>
      <c r="D88" s="153">
        <v>37138</v>
      </c>
      <c r="E88" s="201" t="s">
        <v>367</v>
      </c>
      <c r="F88" s="242">
        <v>32.32</v>
      </c>
      <c r="G88" s="243"/>
      <c r="H88" s="154" t="s">
        <v>368</v>
      </c>
    </row>
    <row r="89" spans="1:8" ht="15" customHeight="1">
      <c r="A89" s="150">
        <v>4</v>
      </c>
      <c r="B89" s="151" t="s">
        <v>567</v>
      </c>
      <c r="C89" s="152" t="s">
        <v>568</v>
      </c>
      <c r="D89" s="153">
        <v>36741</v>
      </c>
      <c r="E89" s="201" t="s">
        <v>186</v>
      </c>
      <c r="F89" s="242">
        <v>25.92</v>
      </c>
      <c r="G89" s="243"/>
      <c r="H89" s="154" t="s">
        <v>187</v>
      </c>
    </row>
    <row r="90" spans="1:8" ht="15" customHeight="1">
      <c r="A90" s="150">
        <v>5</v>
      </c>
      <c r="B90" s="151" t="s">
        <v>100</v>
      </c>
      <c r="C90" s="152" t="s">
        <v>602</v>
      </c>
      <c r="D90" s="153">
        <v>36381</v>
      </c>
      <c r="E90" s="201" t="s">
        <v>38</v>
      </c>
      <c r="F90" s="242">
        <v>25.31</v>
      </c>
      <c r="G90" s="243"/>
      <c r="H90" s="154" t="s">
        <v>69</v>
      </c>
    </row>
    <row r="91" spans="1:8" ht="15" customHeight="1">
      <c r="A91" s="150">
        <v>6</v>
      </c>
      <c r="B91" s="151" t="s">
        <v>100</v>
      </c>
      <c r="C91" s="152" t="s">
        <v>130</v>
      </c>
      <c r="D91" s="153">
        <v>36179</v>
      </c>
      <c r="E91" s="201" t="s">
        <v>38</v>
      </c>
      <c r="F91" s="242">
        <v>24.9</v>
      </c>
      <c r="G91" s="243"/>
      <c r="H91" s="154" t="s">
        <v>521</v>
      </c>
    </row>
    <row r="92" ht="6" customHeight="1"/>
    <row r="93" spans="2:8" ht="12.75" customHeight="1">
      <c r="B93" s="186"/>
      <c r="C93" s="164">
        <v>11</v>
      </c>
      <c r="D93" s="164" t="s">
        <v>53</v>
      </c>
      <c r="E93" s="187">
        <v>11</v>
      </c>
      <c r="H93" s="241" t="s">
        <v>690</v>
      </c>
    </row>
    <row r="94" ht="6" customHeight="1"/>
    <row r="95" spans="1:8" ht="15" customHeight="1">
      <c r="A95" s="150">
        <v>2</v>
      </c>
      <c r="B95" s="151" t="s">
        <v>586</v>
      </c>
      <c r="C95" s="152" t="s">
        <v>587</v>
      </c>
      <c r="D95" s="153">
        <v>37210</v>
      </c>
      <c r="E95" s="201" t="s">
        <v>186</v>
      </c>
      <c r="F95" s="242">
        <v>28.55</v>
      </c>
      <c r="G95" s="243"/>
      <c r="H95" s="154" t="s">
        <v>259</v>
      </c>
    </row>
    <row r="96" spans="1:8" ht="15" customHeight="1">
      <c r="A96" s="150">
        <v>3</v>
      </c>
      <c r="B96" s="151" t="s">
        <v>813</v>
      </c>
      <c r="C96" s="152" t="s">
        <v>554</v>
      </c>
      <c r="D96" s="153">
        <v>36166</v>
      </c>
      <c r="E96" s="201" t="s">
        <v>463</v>
      </c>
      <c r="F96" s="242">
        <v>25.62</v>
      </c>
      <c r="G96" s="243" t="str">
        <f>IF(ISBLANK(F96),"",IF(F96&lt;=22.74,"KSM",IF(F96&lt;=23.64,"I A",IF(F96&lt;=24.84,"II A",IF(F96&lt;=26.64,"III A",IF(F96&lt;=28.34,"I JA",IF(F96&lt;=29.84,"II JA",IF(F96&lt;=31.24,"III JA"))))))))</f>
        <v>III A</v>
      </c>
      <c r="H96" s="154" t="s">
        <v>464</v>
      </c>
    </row>
    <row r="97" spans="1:8" ht="15" customHeight="1">
      <c r="A97" s="150">
        <v>4</v>
      </c>
      <c r="B97" s="151" t="s">
        <v>549</v>
      </c>
      <c r="C97" s="152" t="s">
        <v>550</v>
      </c>
      <c r="D97" s="153">
        <v>36433</v>
      </c>
      <c r="E97" s="201" t="s">
        <v>186</v>
      </c>
      <c r="F97" s="242">
        <v>26.29</v>
      </c>
      <c r="G97" s="243"/>
      <c r="H97" s="154" t="s">
        <v>187</v>
      </c>
    </row>
    <row r="98" spans="1:8" ht="15" customHeight="1">
      <c r="A98" s="150">
        <v>5</v>
      </c>
      <c r="B98" s="151" t="s">
        <v>514</v>
      </c>
      <c r="C98" s="152" t="s">
        <v>515</v>
      </c>
      <c r="D98" s="153">
        <v>36164</v>
      </c>
      <c r="E98" s="201" t="s">
        <v>82</v>
      </c>
      <c r="F98" s="242">
        <v>24.06</v>
      </c>
      <c r="G98" s="243" t="str">
        <f>IF(ISBLANK(F98),"",IF(F98&lt;=22.74,"KSM",IF(F98&lt;=23.64,"I A",IF(F98&lt;=24.84,"II A",IF(F98&lt;=26.64,"III A",IF(F98&lt;=28.34,"I JA",IF(F98&lt;=29.84,"II JA",IF(F98&lt;=31.24,"III JA"))))))))</f>
        <v>II A</v>
      </c>
      <c r="H98" s="154" t="s">
        <v>376</v>
      </c>
    </row>
    <row r="99" spans="1:8" s="193" customFormat="1" ht="15" customHeight="1">
      <c r="A99" s="150">
        <v>6</v>
      </c>
      <c r="B99" s="206" t="s">
        <v>527</v>
      </c>
      <c r="C99" s="203" t="s">
        <v>577</v>
      </c>
      <c r="D99" s="204">
        <v>36821</v>
      </c>
      <c r="E99" s="313" t="s">
        <v>200</v>
      </c>
      <c r="F99" s="208" t="s">
        <v>730</v>
      </c>
      <c r="G99" s="209"/>
      <c r="H99" s="207" t="s">
        <v>201</v>
      </c>
    </row>
  </sheetData>
  <sheetProtection/>
  <mergeCells count="6">
    <mergeCell ref="A65:G65"/>
    <mergeCell ref="A66:G66"/>
    <mergeCell ref="A1:G1"/>
    <mergeCell ref="A2:G2"/>
    <mergeCell ref="A3:G3"/>
    <mergeCell ref="A64:G6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5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163" customWidth="1"/>
    <col min="2" max="2" width="9.8515625" style="163" customWidth="1"/>
    <col min="3" max="3" width="15.00390625" style="163" customWidth="1"/>
    <col min="4" max="4" width="8.8515625" style="167" customWidth="1"/>
    <col min="5" max="5" width="17.140625" style="303" customWidth="1"/>
    <col min="6" max="6" width="8.7109375" style="165" customWidth="1"/>
    <col min="7" max="7" width="5.7109375" style="166" customWidth="1"/>
    <col min="8" max="8" width="18.7109375" style="167" bestFit="1" customWidth="1"/>
    <col min="9" max="9" width="5.421875" style="163" bestFit="1" customWidth="1"/>
    <col min="10" max="16384" width="9.140625" style="163" customWidth="1"/>
  </cols>
  <sheetData>
    <row r="1" spans="1:8" s="139" customFormat="1" ht="20.25">
      <c r="A1" s="614" t="s">
        <v>161</v>
      </c>
      <c r="B1" s="614"/>
      <c r="C1" s="614"/>
      <c r="D1" s="614"/>
      <c r="E1" s="614"/>
      <c r="F1" s="614"/>
      <c r="G1" s="614"/>
      <c r="H1" s="44" t="s">
        <v>162</v>
      </c>
    </row>
    <row r="2" spans="1:8" s="139" customFormat="1" ht="20.25">
      <c r="A2" s="614" t="s">
        <v>0</v>
      </c>
      <c r="B2" s="614"/>
      <c r="C2" s="614"/>
      <c r="D2" s="614"/>
      <c r="E2" s="614"/>
      <c r="F2" s="614"/>
      <c r="G2" s="614"/>
      <c r="H2" s="43" t="s">
        <v>1</v>
      </c>
    </row>
    <row r="3" spans="1:8" s="139" customFormat="1" ht="20.25">
      <c r="A3" s="614" t="s">
        <v>2</v>
      </c>
      <c r="B3" s="614"/>
      <c r="C3" s="614"/>
      <c r="D3" s="614"/>
      <c r="E3" s="614"/>
      <c r="F3" s="614"/>
      <c r="G3" s="614"/>
      <c r="H3" s="140"/>
    </row>
    <row r="4" spans="2:6" ht="12.75" customHeight="1">
      <c r="B4" s="186"/>
      <c r="C4" s="100" t="s">
        <v>17</v>
      </c>
      <c r="D4" s="101">
        <v>23.11</v>
      </c>
      <c r="F4" s="129" t="s">
        <v>792</v>
      </c>
    </row>
    <row r="5" spans="5:8" s="141" customFormat="1" ht="8.25" customHeight="1">
      <c r="E5" s="142"/>
      <c r="H5" s="143"/>
    </row>
    <row r="6" spans="2:8" s="141" customFormat="1" ht="15.75">
      <c r="B6" s="240" t="s">
        <v>793</v>
      </c>
      <c r="E6" s="142"/>
      <c r="G6" s="70"/>
      <c r="H6" s="70" t="s">
        <v>24</v>
      </c>
    </row>
    <row r="7" ht="6" customHeight="1"/>
    <row r="8" spans="2:8" ht="12.75" customHeight="1">
      <c r="B8" s="186"/>
      <c r="C8" s="164"/>
      <c r="D8" s="164"/>
      <c r="E8" s="304"/>
      <c r="H8" s="241"/>
    </row>
    <row r="9" ht="6" customHeight="1"/>
    <row r="10" spans="1:8" ht="12.75">
      <c r="A10" s="168" t="s">
        <v>714</v>
      </c>
      <c r="B10" s="169" t="s">
        <v>14</v>
      </c>
      <c r="C10" s="170" t="s">
        <v>13</v>
      </c>
      <c r="D10" s="168" t="s">
        <v>12</v>
      </c>
      <c r="E10" s="171" t="s">
        <v>11</v>
      </c>
      <c r="F10" s="172" t="s">
        <v>58</v>
      </c>
      <c r="G10" s="173" t="s">
        <v>9</v>
      </c>
      <c r="H10" s="174" t="s">
        <v>8</v>
      </c>
    </row>
    <row r="11" spans="1:8" ht="15" customHeight="1">
      <c r="A11" s="150">
        <v>1</v>
      </c>
      <c r="B11" s="151" t="s">
        <v>514</v>
      </c>
      <c r="C11" s="152" t="s">
        <v>515</v>
      </c>
      <c r="D11" s="153">
        <v>36164</v>
      </c>
      <c r="E11" s="201" t="s">
        <v>82</v>
      </c>
      <c r="F11" s="242">
        <v>24.06</v>
      </c>
      <c r="G11" s="243" t="str">
        <f aca="true" t="shared" si="0" ref="G11:G17">IF(ISBLANK(F11),"",IF(F11&lt;=22.74,"KSM",IF(F11&lt;=23.64,"I A",IF(F11&lt;=24.84,"II A",IF(F11&lt;=26.64,"III A",IF(F11&lt;=28.34,"I JA",IF(F11&lt;=29.84,"II JA",IF(F11&lt;=31.24,"III JA"))))))))</f>
        <v>II A</v>
      </c>
      <c r="H11" s="154" t="s">
        <v>376</v>
      </c>
    </row>
    <row r="12" spans="1:8" ht="15" customHeight="1">
      <c r="A12" s="150">
        <v>2</v>
      </c>
      <c r="B12" s="151" t="s">
        <v>100</v>
      </c>
      <c r="C12" s="152" t="s">
        <v>130</v>
      </c>
      <c r="D12" s="153">
        <v>36179</v>
      </c>
      <c r="E12" s="201" t="s">
        <v>38</v>
      </c>
      <c r="F12" s="242">
        <v>24.9</v>
      </c>
      <c r="G12" s="243" t="str">
        <f t="shared" si="0"/>
        <v>III A</v>
      </c>
      <c r="H12" s="154" t="s">
        <v>521</v>
      </c>
    </row>
    <row r="13" spans="1:8" ht="15" customHeight="1">
      <c r="A13" s="150">
        <v>3</v>
      </c>
      <c r="B13" s="151" t="s">
        <v>500</v>
      </c>
      <c r="C13" s="152" t="s">
        <v>581</v>
      </c>
      <c r="D13" s="153">
        <v>36206</v>
      </c>
      <c r="E13" s="201" t="s">
        <v>289</v>
      </c>
      <c r="F13" s="242">
        <v>25</v>
      </c>
      <c r="G13" s="243" t="str">
        <f t="shared" si="0"/>
        <v>III A</v>
      </c>
      <c r="H13" s="154" t="s">
        <v>290</v>
      </c>
    </row>
    <row r="14" spans="1:8" ht="15" customHeight="1">
      <c r="A14" s="150">
        <v>4</v>
      </c>
      <c r="B14" s="151" t="s">
        <v>514</v>
      </c>
      <c r="C14" s="152" t="s">
        <v>807</v>
      </c>
      <c r="D14" s="153">
        <v>36527</v>
      </c>
      <c r="E14" s="201" t="s">
        <v>82</v>
      </c>
      <c r="F14" s="242">
        <v>25.26</v>
      </c>
      <c r="G14" s="243" t="str">
        <f t="shared" si="0"/>
        <v>III A</v>
      </c>
      <c r="H14" s="154" t="s">
        <v>603</v>
      </c>
    </row>
    <row r="15" spans="1:8" ht="15" customHeight="1">
      <c r="A15" s="150">
        <v>5</v>
      </c>
      <c r="B15" s="151" t="s">
        <v>100</v>
      </c>
      <c r="C15" s="152" t="s">
        <v>602</v>
      </c>
      <c r="D15" s="153">
        <v>36381</v>
      </c>
      <c r="E15" s="201" t="s">
        <v>38</v>
      </c>
      <c r="F15" s="242">
        <v>25.31</v>
      </c>
      <c r="G15" s="243" t="str">
        <f t="shared" si="0"/>
        <v>III A</v>
      </c>
      <c r="H15" s="154" t="s">
        <v>69</v>
      </c>
    </row>
    <row r="16" spans="1:8" ht="15" customHeight="1">
      <c r="A16" s="150">
        <v>6</v>
      </c>
      <c r="B16" s="151" t="s">
        <v>553</v>
      </c>
      <c r="C16" s="152" t="s">
        <v>554</v>
      </c>
      <c r="D16" s="153">
        <v>36535</v>
      </c>
      <c r="E16" s="201" t="s">
        <v>463</v>
      </c>
      <c r="F16" s="242">
        <v>25.5</v>
      </c>
      <c r="G16" s="243" t="str">
        <f t="shared" si="0"/>
        <v>III A</v>
      </c>
      <c r="H16" s="154" t="s">
        <v>464</v>
      </c>
    </row>
    <row r="17" spans="1:8" ht="15" customHeight="1">
      <c r="A17" s="150">
        <v>7</v>
      </c>
      <c r="B17" s="151" t="s">
        <v>813</v>
      </c>
      <c r="C17" s="152" t="s">
        <v>554</v>
      </c>
      <c r="D17" s="153">
        <v>36166</v>
      </c>
      <c r="E17" s="201" t="s">
        <v>463</v>
      </c>
      <c r="F17" s="242">
        <v>25.62</v>
      </c>
      <c r="G17" s="243" t="str">
        <f t="shared" si="0"/>
        <v>III A</v>
      </c>
      <c r="H17" s="154" t="s">
        <v>464</v>
      </c>
    </row>
    <row r="18" spans="1:8" ht="15" customHeight="1">
      <c r="A18" s="150">
        <v>8</v>
      </c>
      <c r="B18" s="151" t="s">
        <v>513</v>
      </c>
      <c r="C18" s="152" t="s">
        <v>598</v>
      </c>
      <c r="D18" s="153">
        <v>36175</v>
      </c>
      <c r="E18" s="201" t="s">
        <v>40</v>
      </c>
      <c r="F18" s="242">
        <v>25.63</v>
      </c>
      <c r="G18" s="243" t="str">
        <f aca="true" t="shared" si="1" ref="G18:G49">IF(ISBLANK(F18),"",IF(F18&lt;=22.74,"KSM",IF(F18&lt;=23.64,"I A",IF(F18&lt;=24.84,"II A",IF(F18&lt;=26.64,"III A",IF(F18&lt;=28.34,"I JA",IF(F18&lt;=29.84,"II JA",IF(F18&lt;=31.24,"III JA"))))))))</f>
        <v>III A</v>
      </c>
      <c r="H18" s="154" t="s">
        <v>67</v>
      </c>
    </row>
    <row r="19" spans="1:8" ht="15" customHeight="1">
      <c r="A19" s="150">
        <v>9</v>
      </c>
      <c r="B19" s="151" t="s">
        <v>545</v>
      </c>
      <c r="C19" s="152" t="s">
        <v>546</v>
      </c>
      <c r="D19" s="153">
        <v>36411</v>
      </c>
      <c r="E19" s="201" t="s">
        <v>66</v>
      </c>
      <c r="F19" s="242">
        <v>25.86</v>
      </c>
      <c r="G19" s="243" t="str">
        <f t="shared" si="1"/>
        <v>III A</v>
      </c>
      <c r="H19" s="154" t="s">
        <v>137</v>
      </c>
    </row>
    <row r="20" spans="1:8" ht="15" customHeight="1">
      <c r="A20" s="150">
        <v>10</v>
      </c>
      <c r="B20" s="151" t="s">
        <v>567</v>
      </c>
      <c r="C20" s="152" t="s">
        <v>568</v>
      </c>
      <c r="D20" s="153">
        <v>36741</v>
      </c>
      <c r="E20" s="201" t="s">
        <v>186</v>
      </c>
      <c r="F20" s="242">
        <v>25.92</v>
      </c>
      <c r="G20" s="243" t="str">
        <f t="shared" si="1"/>
        <v>III A</v>
      </c>
      <c r="H20" s="154" t="s">
        <v>187</v>
      </c>
    </row>
    <row r="21" spans="1:8" ht="15" customHeight="1">
      <c r="A21" s="150">
        <v>11</v>
      </c>
      <c r="B21" s="151" t="s">
        <v>599</v>
      </c>
      <c r="C21" s="152" t="s">
        <v>600</v>
      </c>
      <c r="D21" s="153">
        <v>36196</v>
      </c>
      <c r="E21" s="201" t="s">
        <v>25</v>
      </c>
      <c r="F21" s="242">
        <v>26.05</v>
      </c>
      <c r="G21" s="243" t="str">
        <f t="shared" si="1"/>
        <v>III A</v>
      </c>
      <c r="H21" s="154" t="s">
        <v>601</v>
      </c>
    </row>
    <row r="22" spans="1:8" ht="15" customHeight="1">
      <c r="A22" s="150">
        <v>12</v>
      </c>
      <c r="B22" s="151" t="s">
        <v>529</v>
      </c>
      <c r="C22" s="152" t="s">
        <v>530</v>
      </c>
      <c r="D22" s="153">
        <v>36220</v>
      </c>
      <c r="E22" s="201" t="s">
        <v>193</v>
      </c>
      <c r="F22" s="242">
        <v>26.18</v>
      </c>
      <c r="G22" s="243" t="str">
        <f t="shared" si="1"/>
        <v>III A</v>
      </c>
      <c r="H22" s="154"/>
    </row>
    <row r="23" spans="1:8" ht="15" customHeight="1">
      <c r="A23" s="150">
        <v>13</v>
      </c>
      <c r="B23" s="151" t="s">
        <v>810</v>
      </c>
      <c r="C23" s="152" t="s">
        <v>811</v>
      </c>
      <c r="D23" s="153">
        <v>36357</v>
      </c>
      <c r="E23" s="201" t="s">
        <v>81</v>
      </c>
      <c r="F23" s="242">
        <v>26.27</v>
      </c>
      <c r="G23" s="243" t="str">
        <f t="shared" si="1"/>
        <v>III A</v>
      </c>
      <c r="H23" s="154" t="s">
        <v>141</v>
      </c>
    </row>
    <row r="24" spans="1:8" ht="15" customHeight="1">
      <c r="A24" s="150">
        <v>14</v>
      </c>
      <c r="B24" s="151" t="s">
        <v>549</v>
      </c>
      <c r="C24" s="152" t="s">
        <v>550</v>
      </c>
      <c r="D24" s="153">
        <v>36433</v>
      </c>
      <c r="E24" s="201" t="s">
        <v>186</v>
      </c>
      <c r="F24" s="242">
        <v>26.29</v>
      </c>
      <c r="G24" s="243" t="str">
        <f t="shared" si="1"/>
        <v>III A</v>
      </c>
      <c r="H24" s="154" t="s">
        <v>187</v>
      </c>
    </row>
    <row r="25" spans="1:8" ht="15" customHeight="1">
      <c r="A25" s="150">
        <v>15</v>
      </c>
      <c r="B25" s="151" t="s">
        <v>518</v>
      </c>
      <c r="C25" s="152" t="s">
        <v>519</v>
      </c>
      <c r="D25" s="153">
        <v>36175</v>
      </c>
      <c r="E25" s="201" t="s">
        <v>70</v>
      </c>
      <c r="F25" s="242">
        <v>26.4</v>
      </c>
      <c r="G25" s="243" t="str">
        <f t="shared" si="1"/>
        <v>III A</v>
      </c>
      <c r="H25" s="154" t="s">
        <v>233</v>
      </c>
    </row>
    <row r="26" spans="1:8" ht="15" customHeight="1">
      <c r="A26" s="150">
        <v>16</v>
      </c>
      <c r="B26" s="151" t="s">
        <v>540</v>
      </c>
      <c r="C26" s="152" t="s">
        <v>541</v>
      </c>
      <c r="D26" s="153">
        <v>36351</v>
      </c>
      <c r="E26" s="201" t="s">
        <v>70</v>
      </c>
      <c r="F26" s="242">
        <v>26.44</v>
      </c>
      <c r="G26" s="243" t="str">
        <f t="shared" si="1"/>
        <v>III A</v>
      </c>
      <c r="H26" s="154" t="s">
        <v>542</v>
      </c>
    </row>
    <row r="27" spans="1:8" ht="15" customHeight="1">
      <c r="A27" s="150">
        <v>17</v>
      </c>
      <c r="B27" s="151" t="s">
        <v>51</v>
      </c>
      <c r="C27" s="152" t="s">
        <v>526</v>
      </c>
      <c r="D27" s="153">
        <v>36209</v>
      </c>
      <c r="E27" s="201" t="s">
        <v>38</v>
      </c>
      <c r="F27" s="242">
        <v>26.48</v>
      </c>
      <c r="G27" s="243" t="str">
        <f t="shared" si="1"/>
        <v>III A</v>
      </c>
      <c r="H27" s="154" t="s">
        <v>77</v>
      </c>
    </row>
    <row r="28" spans="1:8" ht="15" customHeight="1">
      <c r="A28" s="150">
        <v>18</v>
      </c>
      <c r="B28" s="151" t="s">
        <v>524</v>
      </c>
      <c r="C28" s="152" t="s">
        <v>525</v>
      </c>
      <c r="D28" s="153">
        <v>36206</v>
      </c>
      <c r="E28" s="201" t="s">
        <v>38</v>
      </c>
      <c r="F28" s="242">
        <v>26.54</v>
      </c>
      <c r="G28" s="243" t="str">
        <f t="shared" si="1"/>
        <v>III A</v>
      </c>
      <c r="H28" s="154" t="s">
        <v>347</v>
      </c>
    </row>
    <row r="29" spans="1:8" ht="15" customHeight="1">
      <c r="A29" s="150">
        <v>19</v>
      </c>
      <c r="B29" s="151" t="s">
        <v>51</v>
      </c>
      <c r="C29" s="152" t="s">
        <v>578</v>
      </c>
      <c r="D29" s="153">
        <v>36822</v>
      </c>
      <c r="E29" s="201" t="s">
        <v>25</v>
      </c>
      <c r="F29" s="242">
        <v>26.6</v>
      </c>
      <c r="G29" s="243" t="str">
        <f t="shared" si="1"/>
        <v>III A</v>
      </c>
      <c r="H29" s="154" t="s">
        <v>284</v>
      </c>
    </row>
    <row r="30" spans="1:8" ht="15" customHeight="1">
      <c r="A30" s="150">
        <v>20</v>
      </c>
      <c r="B30" s="151" t="s">
        <v>103</v>
      </c>
      <c r="C30" s="152" t="s">
        <v>591</v>
      </c>
      <c r="D30" s="153" t="s">
        <v>590</v>
      </c>
      <c r="E30" s="201" t="s">
        <v>38</v>
      </c>
      <c r="F30" s="242">
        <v>26.73</v>
      </c>
      <c r="G30" s="243" t="str">
        <f t="shared" si="1"/>
        <v>I JA</v>
      </c>
      <c r="H30" s="154" t="s">
        <v>347</v>
      </c>
    </row>
    <row r="31" spans="1:8" ht="15" customHeight="1">
      <c r="A31" s="150">
        <v>21</v>
      </c>
      <c r="B31" s="151" t="s">
        <v>536</v>
      </c>
      <c r="C31" s="152" t="s">
        <v>537</v>
      </c>
      <c r="D31" s="153">
        <v>36345</v>
      </c>
      <c r="E31" s="201" t="s">
        <v>463</v>
      </c>
      <c r="F31" s="242">
        <v>26.76</v>
      </c>
      <c r="G31" s="243" t="str">
        <f t="shared" si="1"/>
        <v>I JA</v>
      </c>
      <c r="H31" s="154" t="s">
        <v>464</v>
      </c>
    </row>
    <row r="32" spans="1:8" ht="15" customHeight="1">
      <c r="A32" s="150">
        <v>22</v>
      </c>
      <c r="B32" s="151" t="s">
        <v>46</v>
      </c>
      <c r="C32" s="152" t="s">
        <v>592</v>
      </c>
      <c r="D32" s="153" t="s">
        <v>593</v>
      </c>
      <c r="E32" s="201" t="s">
        <v>82</v>
      </c>
      <c r="F32" s="242">
        <v>26.97</v>
      </c>
      <c r="G32" s="243" t="str">
        <f t="shared" si="1"/>
        <v>I JA</v>
      </c>
      <c r="H32" s="154" t="s">
        <v>400</v>
      </c>
    </row>
    <row r="33" spans="1:8" ht="15" customHeight="1">
      <c r="A33" s="150">
        <v>23</v>
      </c>
      <c r="B33" s="151" t="s">
        <v>99</v>
      </c>
      <c r="C33" s="152" t="s">
        <v>806</v>
      </c>
      <c r="D33" s="153">
        <v>36643</v>
      </c>
      <c r="E33" s="201" t="s">
        <v>193</v>
      </c>
      <c r="F33" s="242">
        <v>27.2</v>
      </c>
      <c r="G33" s="243" t="str">
        <f t="shared" si="1"/>
        <v>I JA</v>
      </c>
      <c r="H33" s="154"/>
    </row>
    <row r="34" spans="1:8" ht="15" customHeight="1">
      <c r="A34" s="150">
        <v>24</v>
      </c>
      <c r="B34" s="151" t="s">
        <v>559</v>
      </c>
      <c r="C34" s="152" t="s">
        <v>560</v>
      </c>
      <c r="D34" s="153">
        <v>36628</v>
      </c>
      <c r="E34" s="201" t="s">
        <v>66</v>
      </c>
      <c r="F34" s="242">
        <v>27.24</v>
      </c>
      <c r="G34" s="243" t="str">
        <f t="shared" si="1"/>
        <v>I JA</v>
      </c>
      <c r="H34" s="154" t="s">
        <v>269</v>
      </c>
    </row>
    <row r="35" spans="1:8" ht="15" customHeight="1">
      <c r="A35" s="150">
        <v>25</v>
      </c>
      <c r="B35" s="151" t="s">
        <v>565</v>
      </c>
      <c r="C35" s="152" t="s">
        <v>566</v>
      </c>
      <c r="D35" s="153">
        <v>36739</v>
      </c>
      <c r="E35" s="201" t="s">
        <v>367</v>
      </c>
      <c r="F35" s="242">
        <v>27.54</v>
      </c>
      <c r="G35" s="243" t="str">
        <f t="shared" si="1"/>
        <v>I JA</v>
      </c>
      <c r="H35" s="154" t="s">
        <v>368</v>
      </c>
    </row>
    <row r="36" spans="1:8" ht="15" customHeight="1">
      <c r="A36" s="150">
        <v>26</v>
      </c>
      <c r="B36" s="151" t="s">
        <v>808</v>
      </c>
      <c r="C36" s="152" t="s">
        <v>809</v>
      </c>
      <c r="D36" s="153">
        <v>36364</v>
      </c>
      <c r="E36" s="201" t="s">
        <v>81</v>
      </c>
      <c r="F36" s="242">
        <v>27.72</v>
      </c>
      <c r="G36" s="243" t="str">
        <f t="shared" si="1"/>
        <v>I JA</v>
      </c>
      <c r="H36" s="154" t="s">
        <v>141</v>
      </c>
    </row>
    <row r="37" spans="1:8" ht="15" customHeight="1">
      <c r="A37" s="150">
        <v>27</v>
      </c>
      <c r="B37" s="151" t="s">
        <v>605</v>
      </c>
      <c r="C37" s="152" t="s">
        <v>215</v>
      </c>
      <c r="D37" s="153">
        <v>36695</v>
      </c>
      <c r="E37" s="201" t="s">
        <v>186</v>
      </c>
      <c r="F37" s="242">
        <v>27.73</v>
      </c>
      <c r="G37" s="243" t="str">
        <f t="shared" si="1"/>
        <v>I JA</v>
      </c>
      <c r="H37" s="154" t="s">
        <v>187</v>
      </c>
    </row>
    <row r="38" spans="1:8" ht="15" customHeight="1">
      <c r="A38" s="150">
        <v>28</v>
      </c>
      <c r="B38" s="151" t="s">
        <v>516</v>
      </c>
      <c r="C38" s="152" t="s">
        <v>517</v>
      </c>
      <c r="D38" s="153">
        <v>36168</v>
      </c>
      <c r="E38" s="201" t="s">
        <v>207</v>
      </c>
      <c r="F38" s="242">
        <v>27.89</v>
      </c>
      <c r="G38" s="243" t="str">
        <f t="shared" si="1"/>
        <v>I JA</v>
      </c>
      <c r="H38" s="154" t="s">
        <v>208</v>
      </c>
    </row>
    <row r="39" spans="1:8" ht="15" customHeight="1">
      <c r="A39" s="150">
        <v>29</v>
      </c>
      <c r="B39" s="151" t="s">
        <v>551</v>
      </c>
      <c r="C39" s="152" t="s">
        <v>552</v>
      </c>
      <c r="D39" s="153">
        <v>36503</v>
      </c>
      <c r="E39" s="201" t="s">
        <v>186</v>
      </c>
      <c r="F39" s="242">
        <v>27.98</v>
      </c>
      <c r="G39" s="243" t="str">
        <f t="shared" si="1"/>
        <v>I JA</v>
      </c>
      <c r="H39" s="154" t="s">
        <v>259</v>
      </c>
    </row>
    <row r="40" spans="1:8" ht="15" customHeight="1">
      <c r="A40" s="150">
        <v>30</v>
      </c>
      <c r="B40" s="151" t="s">
        <v>156</v>
      </c>
      <c r="C40" s="152" t="s">
        <v>576</v>
      </c>
      <c r="D40" s="153">
        <v>36812</v>
      </c>
      <c r="E40" s="201" t="s">
        <v>373</v>
      </c>
      <c r="F40" s="242">
        <v>28.16</v>
      </c>
      <c r="G40" s="243" t="str">
        <f t="shared" si="1"/>
        <v>I JA</v>
      </c>
      <c r="H40" s="154" t="s">
        <v>374</v>
      </c>
    </row>
    <row r="41" spans="1:8" ht="15" customHeight="1">
      <c r="A41" s="150">
        <v>31</v>
      </c>
      <c r="B41" s="151" t="s">
        <v>457</v>
      </c>
      <c r="C41" s="152" t="s">
        <v>798</v>
      </c>
      <c r="D41" s="153" t="s">
        <v>590</v>
      </c>
      <c r="E41" s="201" t="s">
        <v>38</v>
      </c>
      <c r="F41" s="242">
        <v>28.22</v>
      </c>
      <c r="G41" s="243" t="str">
        <f t="shared" si="1"/>
        <v>I JA</v>
      </c>
      <c r="H41" s="154" t="s">
        <v>347</v>
      </c>
    </row>
    <row r="42" spans="1:8" ht="15" customHeight="1">
      <c r="A42" s="150">
        <v>32</v>
      </c>
      <c r="B42" s="151" t="s">
        <v>586</v>
      </c>
      <c r="C42" s="152" t="s">
        <v>587</v>
      </c>
      <c r="D42" s="153">
        <v>37210</v>
      </c>
      <c r="E42" s="201" t="s">
        <v>186</v>
      </c>
      <c r="F42" s="242">
        <v>28.55</v>
      </c>
      <c r="G42" s="243" t="str">
        <f t="shared" si="1"/>
        <v>II JA</v>
      </c>
      <c r="H42" s="154" t="s">
        <v>259</v>
      </c>
    </row>
    <row r="43" spans="1:8" ht="15" customHeight="1">
      <c r="A43" s="150">
        <v>33</v>
      </c>
      <c r="B43" s="151" t="s">
        <v>799</v>
      </c>
      <c r="C43" s="152" t="s">
        <v>800</v>
      </c>
      <c r="D43" s="153">
        <v>36698</v>
      </c>
      <c r="E43" s="201" t="s">
        <v>801</v>
      </c>
      <c r="F43" s="242">
        <v>28.92</v>
      </c>
      <c r="G43" s="243" t="str">
        <f t="shared" si="1"/>
        <v>II JA</v>
      </c>
      <c r="H43" s="154" t="s">
        <v>802</v>
      </c>
    </row>
    <row r="44" spans="1:8" ht="15" customHeight="1">
      <c r="A44" s="150">
        <v>34</v>
      </c>
      <c r="B44" s="151" t="s">
        <v>588</v>
      </c>
      <c r="C44" s="152" t="s">
        <v>589</v>
      </c>
      <c r="D44" s="153" t="s">
        <v>590</v>
      </c>
      <c r="E44" s="201" t="s">
        <v>38</v>
      </c>
      <c r="F44" s="242">
        <v>29.02</v>
      </c>
      <c r="G44" s="243" t="str">
        <f t="shared" si="1"/>
        <v>II JA</v>
      </c>
      <c r="H44" s="154" t="s">
        <v>347</v>
      </c>
    </row>
    <row r="45" spans="1:8" ht="15" customHeight="1">
      <c r="A45" s="150">
        <v>35</v>
      </c>
      <c r="B45" s="151" t="s">
        <v>538</v>
      </c>
      <c r="C45" s="152" t="s">
        <v>539</v>
      </c>
      <c r="D45" s="153">
        <v>36347</v>
      </c>
      <c r="E45" s="201" t="s">
        <v>186</v>
      </c>
      <c r="F45" s="242">
        <v>29.11</v>
      </c>
      <c r="G45" s="243" t="str">
        <f t="shared" si="1"/>
        <v>II JA</v>
      </c>
      <c r="H45" s="154" t="s">
        <v>259</v>
      </c>
    </row>
    <row r="46" spans="1:8" ht="15" customHeight="1">
      <c r="A46" s="150">
        <v>36</v>
      </c>
      <c r="B46" s="306" t="s">
        <v>551</v>
      </c>
      <c r="C46" s="307" t="s">
        <v>581</v>
      </c>
      <c r="D46" s="308">
        <v>36871</v>
      </c>
      <c r="E46" s="309" t="s">
        <v>186</v>
      </c>
      <c r="F46" s="310">
        <v>29.14</v>
      </c>
      <c r="G46" s="243" t="str">
        <f t="shared" si="1"/>
        <v>II JA</v>
      </c>
      <c r="H46" s="312" t="s">
        <v>187</v>
      </c>
    </row>
    <row r="47" spans="1:8" ht="15" customHeight="1">
      <c r="A47" s="150">
        <v>37</v>
      </c>
      <c r="B47" s="151" t="s">
        <v>584</v>
      </c>
      <c r="C47" s="152" t="s">
        <v>585</v>
      </c>
      <c r="D47" s="153">
        <v>37177</v>
      </c>
      <c r="E47" s="201" t="s">
        <v>186</v>
      </c>
      <c r="F47" s="242">
        <v>29.45</v>
      </c>
      <c r="G47" s="243" t="str">
        <f t="shared" si="1"/>
        <v>II JA</v>
      </c>
      <c r="H47" s="154" t="s">
        <v>259</v>
      </c>
    </row>
    <row r="48" spans="1:8" ht="15" customHeight="1">
      <c r="A48" s="150">
        <v>38</v>
      </c>
      <c r="B48" s="151" t="s">
        <v>606</v>
      </c>
      <c r="C48" s="152" t="s">
        <v>607</v>
      </c>
      <c r="D48" s="153">
        <v>36901</v>
      </c>
      <c r="E48" s="201" t="s">
        <v>360</v>
      </c>
      <c r="F48" s="242">
        <v>29.65</v>
      </c>
      <c r="G48" s="243" t="str">
        <f t="shared" si="1"/>
        <v>II JA</v>
      </c>
      <c r="H48" s="154" t="s">
        <v>608</v>
      </c>
    </row>
    <row r="49" spans="1:8" ht="15" customHeight="1">
      <c r="A49" s="150">
        <v>39</v>
      </c>
      <c r="B49" s="151" t="s">
        <v>812</v>
      </c>
      <c r="C49" s="152" t="s">
        <v>800</v>
      </c>
      <c r="D49" s="153">
        <v>37106</v>
      </c>
      <c r="E49" s="201" t="s">
        <v>801</v>
      </c>
      <c r="F49" s="242">
        <v>30.27</v>
      </c>
      <c r="G49" s="243" t="str">
        <f t="shared" si="1"/>
        <v>III JA</v>
      </c>
      <c r="H49" s="154" t="s">
        <v>802</v>
      </c>
    </row>
    <row r="50" spans="1:8" ht="15" customHeight="1">
      <c r="A50" s="150">
        <v>40</v>
      </c>
      <c r="B50" s="151" t="s">
        <v>604</v>
      </c>
      <c r="C50" s="152" t="s">
        <v>803</v>
      </c>
      <c r="D50" s="153">
        <v>36665</v>
      </c>
      <c r="E50" s="201" t="s">
        <v>182</v>
      </c>
      <c r="F50" s="242">
        <v>31.79</v>
      </c>
      <c r="G50" s="243"/>
      <c r="H50" s="154" t="s">
        <v>183</v>
      </c>
    </row>
    <row r="51" spans="1:8" ht="15" customHeight="1">
      <c r="A51" s="150">
        <v>41</v>
      </c>
      <c r="B51" s="151" t="s">
        <v>794</v>
      </c>
      <c r="C51" s="152" t="s">
        <v>795</v>
      </c>
      <c r="D51" s="153">
        <v>36741</v>
      </c>
      <c r="E51" s="201" t="s">
        <v>93</v>
      </c>
      <c r="F51" s="242">
        <v>31.85</v>
      </c>
      <c r="G51" s="243"/>
      <c r="H51" s="154" t="s">
        <v>465</v>
      </c>
    </row>
    <row r="52" spans="1:8" ht="15" customHeight="1">
      <c r="A52" s="150">
        <v>42</v>
      </c>
      <c r="B52" s="151" t="s">
        <v>582</v>
      </c>
      <c r="C52" s="152" t="s">
        <v>583</v>
      </c>
      <c r="D52" s="153">
        <v>37138</v>
      </c>
      <c r="E52" s="201" t="s">
        <v>367</v>
      </c>
      <c r="F52" s="242">
        <v>32.32</v>
      </c>
      <c r="G52" s="243"/>
      <c r="H52" s="154" t="s">
        <v>368</v>
      </c>
    </row>
    <row r="53" spans="1:8" ht="15" customHeight="1">
      <c r="A53" s="150">
        <v>43</v>
      </c>
      <c r="B53" s="151" t="s">
        <v>473</v>
      </c>
      <c r="C53" s="152" t="s">
        <v>564</v>
      </c>
      <c r="D53" s="153">
        <v>36736</v>
      </c>
      <c r="E53" s="201" t="s">
        <v>367</v>
      </c>
      <c r="F53" s="242">
        <v>32.77</v>
      </c>
      <c r="G53" s="243"/>
      <c r="H53" s="154" t="s">
        <v>368</v>
      </c>
    </row>
    <row r="54" spans="1:8" ht="15" customHeight="1">
      <c r="A54" s="150">
        <v>44</v>
      </c>
      <c r="B54" s="151" t="s">
        <v>100</v>
      </c>
      <c r="C54" s="152" t="s">
        <v>495</v>
      </c>
      <c r="D54" s="153">
        <v>36605</v>
      </c>
      <c r="E54" s="201" t="s">
        <v>182</v>
      </c>
      <c r="F54" s="242">
        <v>33.91</v>
      </c>
      <c r="G54" s="243"/>
      <c r="H54" s="154" t="s">
        <v>183</v>
      </c>
    </row>
    <row r="55" spans="1:8" ht="15" customHeight="1">
      <c r="A55" s="150">
        <v>45</v>
      </c>
      <c r="B55" s="151" t="s">
        <v>804</v>
      </c>
      <c r="C55" s="152" t="s">
        <v>805</v>
      </c>
      <c r="D55" s="153">
        <v>36651</v>
      </c>
      <c r="E55" s="201" t="s">
        <v>93</v>
      </c>
      <c r="F55" s="242">
        <v>34.08</v>
      </c>
      <c r="G55" s="243"/>
      <c r="H55" s="154" t="s">
        <v>465</v>
      </c>
    </row>
  </sheetData>
  <sheetProtection/>
  <mergeCells count="3">
    <mergeCell ref="A1:G1"/>
    <mergeCell ref="A2:G2"/>
    <mergeCell ref="A3:G3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9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.421875" style="163" customWidth="1"/>
    <col min="2" max="2" width="13.00390625" style="163" customWidth="1"/>
    <col min="3" max="3" width="13.28125" style="163" customWidth="1"/>
    <col min="4" max="4" width="9.00390625" style="167" customWidth="1"/>
    <col min="5" max="5" width="15.00390625" style="167" customWidth="1"/>
    <col min="6" max="6" width="8.00390625" style="165" customWidth="1"/>
    <col min="7" max="7" width="6.8515625" style="166" customWidth="1"/>
    <col min="8" max="8" width="21.140625" style="167" customWidth="1"/>
    <col min="9" max="9" width="5.421875" style="163" hidden="1" customWidth="1"/>
    <col min="10" max="16384" width="9.140625" style="163" customWidth="1"/>
  </cols>
  <sheetData>
    <row r="1" spans="1:8" s="139" customFormat="1" ht="20.25">
      <c r="A1" s="614" t="s">
        <v>161</v>
      </c>
      <c r="B1" s="614"/>
      <c r="C1" s="614"/>
      <c r="D1" s="614"/>
      <c r="E1" s="614"/>
      <c r="F1" s="614"/>
      <c r="G1" s="44"/>
      <c r="H1" s="44" t="s">
        <v>162</v>
      </c>
    </row>
    <row r="2" spans="1:8" s="139" customFormat="1" ht="20.25">
      <c r="A2" s="614" t="s">
        <v>0</v>
      </c>
      <c r="B2" s="614"/>
      <c r="C2" s="614"/>
      <c r="D2" s="614"/>
      <c r="E2" s="614"/>
      <c r="F2" s="614"/>
      <c r="G2" s="614"/>
      <c r="H2" s="43" t="s">
        <v>1</v>
      </c>
    </row>
    <row r="3" spans="1:8" s="139" customFormat="1" ht="20.25">
      <c r="A3" s="614" t="s">
        <v>2</v>
      </c>
      <c r="B3" s="614"/>
      <c r="C3" s="614"/>
      <c r="D3" s="614"/>
      <c r="E3" s="614"/>
      <c r="F3" s="614"/>
      <c r="G3" s="614"/>
      <c r="H3" s="140"/>
    </row>
    <row r="4" spans="2:6" ht="12.75" customHeight="1">
      <c r="B4" s="186"/>
      <c r="C4" s="100" t="s">
        <v>17</v>
      </c>
      <c r="D4" s="101">
        <v>22.36</v>
      </c>
      <c r="F4" s="147" t="s">
        <v>1017</v>
      </c>
    </row>
    <row r="5" spans="5:8" s="141" customFormat="1" ht="8.25" customHeight="1">
      <c r="E5" s="142"/>
      <c r="H5" s="143"/>
    </row>
    <row r="6" spans="1:8" ht="15.75">
      <c r="A6" s="325"/>
      <c r="B6" s="321" t="s">
        <v>827</v>
      </c>
      <c r="C6" s="326"/>
      <c r="D6" s="323"/>
      <c r="E6" s="323"/>
      <c r="F6" s="27" t="s">
        <v>16</v>
      </c>
      <c r="G6" s="167"/>
      <c r="H6" s="163"/>
    </row>
    <row r="7" ht="6" customHeight="1"/>
    <row r="8" spans="2:8" ht="12.75" customHeight="1">
      <c r="B8" s="186"/>
      <c r="C8" s="164">
        <v>1</v>
      </c>
      <c r="D8" s="164" t="s">
        <v>53</v>
      </c>
      <c r="E8" s="187">
        <v>9</v>
      </c>
      <c r="H8" s="325" t="s">
        <v>1015</v>
      </c>
    </row>
    <row r="9" ht="6" customHeight="1"/>
    <row r="10" spans="1:8" ht="12.75">
      <c r="A10" s="168" t="s">
        <v>54</v>
      </c>
      <c r="B10" s="169" t="s">
        <v>14</v>
      </c>
      <c r="C10" s="170" t="s">
        <v>13</v>
      </c>
      <c r="D10" s="168" t="s">
        <v>12</v>
      </c>
      <c r="E10" s="171" t="s">
        <v>11</v>
      </c>
      <c r="F10" s="172" t="s">
        <v>58</v>
      </c>
      <c r="G10" s="173" t="s">
        <v>9</v>
      </c>
      <c r="H10" s="174" t="s">
        <v>8</v>
      </c>
    </row>
    <row r="11" spans="1:8" ht="15" customHeight="1">
      <c r="A11" s="150">
        <v>3</v>
      </c>
      <c r="B11" s="151" t="s">
        <v>46</v>
      </c>
      <c r="C11" s="152" t="s">
        <v>828</v>
      </c>
      <c r="D11" s="153">
        <v>35871</v>
      </c>
      <c r="E11" s="154" t="s">
        <v>182</v>
      </c>
      <c r="F11" s="242">
        <v>25.98</v>
      </c>
      <c r="G11" s="243" t="str">
        <f>IF(ISBLANK(F11),"",IF(F11&lt;=22.74,"KSM",IF(F11&lt;=23.64,"I A",IF(F11&lt;=24.84,"II A",IF(F11&lt;=26.64,"III A",IF(F11&lt;=28.34,"I JA",IF(F11&lt;=29.84,"II JA",IF(F11&lt;=31.24,"III JA"))))))))</f>
        <v>III A</v>
      </c>
      <c r="H11" s="154" t="s">
        <v>183</v>
      </c>
    </row>
    <row r="12" spans="1:8" ht="15" customHeight="1">
      <c r="A12" s="150">
        <v>4</v>
      </c>
      <c r="B12" s="151" t="s">
        <v>588</v>
      </c>
      <c r="C12" s="152" t="s">
        <v>829</v>
      </c>
      <c r="D12" s="153">
        <v>35948</v>
      </c>
      <c r="E12" s="154" t="s">
        <v>38</v>
      </c>
      <c r="F12" s="242">
        <v>25.87</v>
      </c>
      <c r="G12" s="243" t="str">
        <f>IF(ISBLANK(F12),"",IF(F12&lt;=22.74,"KSM",IF(F12&lt;=23.64,"I A",IF(F12&lt;=24.84,"II A",IF(F12&lt;=26.64,"III A",IF(F12&lt;=28.34,"I JA",IF(F12&lt;=29.84,"II JA",IF(F12&lt;=31.24,"III JA"))))))))</f>
        <v>III A</v>
      </c>
      <c r="H12" s="154" t="s">
        <v>597</v>
      </c>
    </row>
    <row r="13" spans="1:8" ht="15" customHeight="1">
      <c r="A13" s="150">
        <v>5</v>
      </c>
      <c r="B13" s="151" t="s">
        <v>498</v>
      </c>
      <c r="C13" s="152" t="s">
        <v>499</v>
      </c>
      <c r="D13" s="153">
        <v>35946</v>
      </c>
      <c r="E13" s="154" t="s">
        <v>193</v>
      </c>
      <c r="F13" s="242" t="s">
        <v>727</v>
      </c>
      <c r="G13" s="243"/>
      <c r="H13" s="154"/>
    </row>
    <row r="14" spans="1:8" ht="15" customHeight="1">
      <c r="A14" s="150">
        <v>6</v>
      </c>
      <c r="B14" s="151" t="s">
        <v>556</v>
      </c>
      <c r="C14" s="152" t="s">
        <v>830</v>
      </c>
      <c r="D14" s="153">
        <v>35921</v>
      </c>
      <c r="E14" s="154" t="s">
        <v>81</v>
      </c>
      <c r="F14" s="242">
        <v>26.11</v>
      </c>
      <c r="G14" s="243" t="str">
        <f>IF(ISBLANK(F14),"",IF(F14&lt;=22.74,"KSM",IF(F14&lt;=23.64,"I A",IF(F14&lt;=24.84,"II A",IF(F14&lt;=26.64,"III A",IF(F14&lt;=28.34,"I JA",IF(F14&lt;=29.84,"II JA",IF(F14&lt;=31.24,"III JA"))))))))</f>
        <v>III A</v>
      </c>
      <c r="H14" s="154" t="s">
        <v>141</v>
      </c>
    </row>
    <row r="15" ht="6" customHeight="1"/>
    <row r="16" spans="2:8" ht="12.75" customHeight="1">
      <c r="B16" s="186"/>
      <c r="C16" s="164">
        <v>2</v>
      </c>
      <c r="D16" s="164" t="s">
        <v>53</v>
      </c>
      <c r="E16" s="187">
        <v>9</v>
      </c>
      <c r="H16" s="241"/>
    </row>
    <row r="17" ht="6" customHeight="1"/>
    <row r="18" spans="1:8" ht="15" customHeight="1">
      <c r="A18" s="150">
        <v>2</v>
      </c>
      <c r="B18" s="151" t="s">
        <v>831</v>
      </c>
      <c r="C18" s="152" t="s">
        <v>832</v>
      </c>
      <c r="D18" s="153">
        <v>35898</v>
      </c>
      <c r="E18" s="154" t="s">
        <v>182</v>
      </c>
      <c r="F18" s="242" t="s">
        <v>730</v>
      </c>
      <c r="G18" s="243"/>
      <c r="H18" s="154" t="s">
        <v>183</v>
      </c>
    </row>
    <row r="19" spans="1:8" ht="15" customHeight="1">
      <c r="A19" s="150">
        <v>3</v>
      </c>
      <c r="B19" s="151" t="s">
        <v>833</v>
      </c>
      <c r="C19" s="152" t="s">
        <v>834</v>
      </c>
      <c r="D19" s="153">
        <v>35659</v>
      </c>
      <c r="E19" s="154" t="s">
        <v>186</v>
      </c>
      <c r="F19" s="242">
        <v>26.22</v>
      </c>
      <c r="G19" s="243" t="str">
        <f>IF(ISBLANK(F19),"",IF(F19&lt;=22.74,"KSM",IF(F19&lt;=23.64,"I A",IF(F19&lt;=24.84,"II A",IF(F19&lt;=26.64,"III A",IF(F19&lt;=28.34,"I JA",IF(F19&lt;=29.84,"II JA",IF(F19&lt;=31.24,"III JA"))))))))</f>
        <v>III A</v>
      </c>
      <c r="H19" s="154" t="s">
        <v>65</v>
      </c>
    </row>
    <row r="20" spans="1:8" ht="15" customHeight="1">
      <c r="A20" s="150">
        <v>4</v>
      </c>
      <c r="B20" s="151" t="s">
        <v>522</v>
      </c>
      <c r="C20" s="152" t="s">
        <v>835</v>
      </c>
      <c r="D20" s="153">
        <v>35898</v>
      </c>
      <c r="E20" s="154" t="s">
        <v>360</v>
      </c>
      <c r="F20" s="242">
        <v>25.66</v>
      </c>
      <c r="G20" s="243" t="str">
        <f>IF(ISBLANK(F20),"",IF(F20&lt;=22.74,"KSM",IF(F20&lt;=23.64,"I A",IF(F20&lt;=24.84,"II A",IF(F20&lt;=26.64,"III A",IF(F20&lt;=28.34,"I JA",IF(F20&lt;=29.84,"II JA",IF(F20&lt;=31.24,"III JA"))))))))</f>
        <v>III A</v>
      </c>
      <c r="H20" s="154" t="s">
        <v>836</v>
      </c>
    </row>
    <row r="21" spans="1:8" ht="15" customHeight="1">
      <c r="A21" s="150">
        <v>5</v>
      </c>
      <c r="B21" s="151" t="s">
        <v>502</v>
      </c>
      <c r="C21" s="152" t="s">
        <v>837</v>
      </c>
      <c r="D21" s="153">
        <v>35874</v>
      </c>
      <c r="E21" s="154" t="s">
        <v>38</v>
      </c>
      <c r="F21" s="242">
        <v>26.48</v>
      </c>
      <c r="G21" s="243" t="str">
        <f>IF(ISBLANK(F21),"",IF(F21&lt;=22.74,"KSM",IF(F21&lt;=23.64,"I A",IF(F21&lt;=24.84,"II A",IF(F21&lt;=26.64,"III A",IF(F21&lt;=28.34,"I JA",IF(F21&lt;=29.84,"II JA",IF(F21&lt;=31.24,"III JA"))))))))</f>
        <v>III A</v>
      </c>
      <c r="H21" s="154" t="s">
        <v>838</v>
      </c>
    </row>
    <row r="22" spans="1:8" ht="15" customHeight="1">
      <c r="A22" s="150">
        <v>6</v>
      </c>
      <c r="B22" s="151" t="s">
        <v>485</v>
      </c>
      <c r="C22" s="152" t="s">
        <v>486</v>
      </c>
      <c r="D22" s="153">
        <v>35873</v>
      </c>
      <c r="E22" s="154" t="s">
        <v>193</v>
      </c>
      <c r="F22" s="242" t="s">
        <v>730</v>
      </c>
      <c r="G22" s="243"/>
      <c r="H22" s="154"/>
    </row>
    <row r="23" ht="6" customHeight="1"/>
    <row r="24" spans="2:8" ht="12.75" customHeight="1">
      <c r="B24" s="186"/>
      <c r="C24" s="164">
        <v>3</v>
      </c>
      <c r="D24" s="164" t="s">
        <v>53</v>
      </c>
      <c r="E24" s="187">
        <v>9</v>
      </c>
      <c r="H24" s="241"/>
    </row>
    <row r="25" ht="6" customHeight="1"/>
    <row r="26" spans="1:8" ht="15" customHeight="1">
      <c r="A26" s="150">
        <v>2</v>
      </c>
      <c r="B26" s="151" t="s">
        <v>839</v>
      </c>
      <c r="C26" s="152" t="s">
        <v>97</v>
      </c>
      <c r="D26" s="153">
        <v>35864</v>
      </c>
      <c r="E26" s="154" t="s">
        <v>93</v>
      </c>
      <c r="F26" s="242">
        <v>28.23</v>
      </c>
      <c r="G26" s="243" t="str">
        <f>IF(ISBLANK(F26),"",IF(F26&lt;=22.74,"KSM",IF(F26&lt;=23.64,"I A",IF(F26&lt;=24.84,"II A",IF(F26&lt;=26.64,"III A",IF(F26&lt;=28.34,"I JA",IF(F26&lt;=29.84,"II JA",IF(F26&lt;=31.24,"III JA"))))))))</f>
        <v>I JA</v>
      </c>
      <c r="H26" s="154" t="s">
        <v>465</v>
      </c>
    </row>
    <row r="27" spans="1:8" ht="15" customHeight="1">
      <c r="A27" s="150">
        <v>3</v>
      </c>
      <c r="B27" s="151" t="s">
        <v>91</v>
      </c>
      <c r="C27" s="152" t="s">
        <v>484</v>
      </c>
      <c r="D27" s="153">
        <v>35844</v>
      </c>
      <c r="E27" s="154" t="s">
        <v>373</v>
      </c>
      <c r="F27" s="242">
        <v>26.16</v>
      </c>
      <c r="G27" s="243" t="str">
        <f>IF(ISBLANK(F27),"",IF(F27&lt;=22.74,"KSM",IF(F27&lt;=23.64,"I A",IF(F27&lt;=24.84,"II A",IF(F27&lt;=26.64,"III A",IF(F27&lt;=28.34,"I JA",IF(F27&lt;=29.84,"II JA",IF(F27&lt;=31.24,"III JA"))))))))</f>
        <v>III A</v>
      </c>
      <c r="H27" s="154" t="s">
        <v>374</v>
      </c>
    </row>
    <row r="28" spans="1:8" ht="15" customHeight="1">
      <c r="A28" s="150">
        <v>4</v>
      </c>
      <c r="B28" s="151" t="s">
        <v>595</v>
      </c>
      <c r="C28" s="152" t="s">
        <v>840</v>
      </c>
      <c r="D28" s="153">
        <v>35800</v>
      </c>
      <c r="E28" s="154" t="s">
        <v>186</v>
      </c>
      <c r="F28" s="242" t="s">
        <v>730</v>
      </c>
      <c r="G28" s="243"/>
      <c r="H28" s="154" t="s">
        <v>65</v>
      </c>
    </row>
    <row r="29" spans="1:8" ht="15" customHeight="1">
      <c r="A29" s="150">
        <v>5</v>
      </c>
      <c r="B29" s="151" t="s">
        <v>94</v>
      </c>
      <c r="C29" s="152" t="s">
        <v>841</v>
      </c>
      <c r="D29" s="153">
        <v>35781</v>
      </c>
      <c r="E29" s="154" t="s">
        <v>81</v>
      </c>
      <c r="F29" s="242">
        <v>26.62</v>
      </c>
      <c r="G29" s="243" t="str">
        <f>IF(ISBLANK(F29),"",IF(F29&lt;=22.74,"KSM",IF(F29&lt;=23.64,"I A",IF(F29&lt;=24.84,"II A",IF(F29&lt;=26.64,"III A",IF(F29&lt;=28.34,"I JA",IF(F29&lt;=29.84,"II JA",IF(F29&lt;=31.24,"III JA"))))))))</f>
        <v>III A</v>
      </c>
      <c r="H29" s="154" t="s">
        <v>141</v>
      </c>
    </row>
    <row r="30" spans="1:8" ht="15" customHeight="1">
      <c r="A30" s="150">
        <v>6</v>
      </c>
      <c r="B30" s="151" t="s">
        <v>842</v>
      </c>
      <c r="C30" s="152" t="s">
        <v>482</v>
      </c>
      <c r="D30" s="153">
        <v>35693</v>
      </c>
      <c r="E30" s="154" t="s">
        <v>189</v>
      </c>
      <c r="F30" s="242">
        <v>24.93</v>
      </c>
      <c r="G30" s="243" t="str">
        <f>IF(ISBLANK(F30),"",IF(F30&lt;=22.74,"KSM",IF(F30&lt;=23.64,"I A",IF(F30&lt;=24.84,"II A",IF(F30&lt;=26.64,"III A",IF(F30&lt;=28.34,"I JA",IF(F30&lt;=29.84,"II JA",IF(F30&lt;=31.24,"III JA"))))))))</f>
        <v>III A</v>
      </c>
      <c r="H30" s="154" t="s">
        <v>843</v>
      </c>
    </row>
    <row r="31" ht="6" customHeight="1"/>
    <row r="32" spans="2:8" ht="12.75" customHeight="1">
      <c r="B32" s="186"/>
      <c r="C32" s="164">
        <v>4</v>
      </c>
      <c r="D32" s="164" t="s">
        <v>53</v>
      </c>
      <c r="E32" s="187">
        <v>9</v>
      </c>
      <c r="H32" s="241"/>
    </row>
    <row r="33" ht="6" customHeight="1"/>
    <row r="34" spans="1:8" ht="15" customHeight="1">
      <c r="A34" s="150">
        <v>2</v>
      </c>
      <c r="B34" s="151" t="s">
        <v>493</v>
      </c>
      <c r="C34" s="152" t="s">
        <v>494</v>
      </c>
      <c r="D34" s="153">
        <v>35934</v>
      </c>
      <c r="E34" s="154" t="s">
        <v>193</v>
      </c>
      <c r="F34" s="242" t="s">
        <v>730</v>
      </c>
      <c r="G34" s="243"/>
      <c r="H34" s="154"/>
    </row>
    <row r="35" spans="1:8" ht="15" customHeight="1">
      <c r="A35" s="150">
        <v>3</v>
      </c>
      <c r="B35" s="151" t="s">
        <v>100</v>
      </c>
      <c r="C35" s="152" t="s">
        <v>478</v>
      </c>
      <c r="D35" s="153">
        <v>35583</v>
      </c>
      <c r="E35" s="154" t="s">
        <v>360</v>
      </c>
      <c r="F35" s="242">
        <v>25.19</v>
      </c>
      <c r="G35" s="243" t="str">
        <f>IF(ISBLANK(F35),"",IF(F35&lt;=22.74,"KSM",IF(F35&lt;=23.64,"I A",IF(F35&lt;=24.84,"II A",IF(F35&lt;=26.64,"III A",IF(F35&lt;=28.34,"I JA",IF(F35&lt;=29.84,"II JA",IF(F35&lt;=31.24,"III JA"))))))))</f>
        <v>III A</v>
      </c>
      <c r="H35" s="154" t="s">
        <v>361</v>
      </c>
    </row>
    <row r="36" spans="1:8" ht="15" customHeight="1">
      <c r="A36" s="150">
        <v>4</v>
      </c>
      <c r="B36" s="151" t="s">
        <v>476</v>
      </c>
      <c r="C36" s="152" t="s">
        <v>477</v>
      </c>
      <c r="D36" s="153">
        <v>35578</v>
      </c>
      <c r="E36" s="154" t="s">
        <v>27</v>
      </c>
      <c r="F36" s="242" t="s">
        <v>730</v>
      </c>
      <c r="G36" s="243"/>
      <c r="H36" s="154" t="s">
        <v>26</v>
      </c>
    </row>
    <row r="37" spans="1:8" ht="15" customHeight="1">
      <c r="A37" s="150">
        <v>5</v>
      </c>
      <c r="B37" s="151" t="s">
        <v>594</v>
      </c>
      <c r="C37" s="152" t="s">
        <v>844</v>
      </c>
      <c r="D37" s="153">
        <v>35572</v>
      </c>
      <c r="E37" s="154" t="s">
        <v>82</v>
      </c>
      <c r="F37" s="242">
        <v>25.75</v>
      </c>
      <c r="G37" s="243" t="str">
        <f>IF(ISBLANK(F37),"",IF(F37&lt;=22.74,"KSM",IF(F37&lt;=23.64,"I A",IF(F37&lt;=24.84,"II A",IF(F37&lt;=26.64,"III A",IF(F37&lt;=28.34,"I JA",IF(F37&lt;=29.84,"II JA",IF(F37&lt;=31.24,"III JA"))))))))</f>
        <v>III A</v>
      </c>
      <c r="H37" s="154" t="s">
        <v>213</v>
      </c>
    </row>
    <row r="38" spans="1:8" ht="15" customHeight="1">
      <c r="A38" s="150">
        <v>6</v>
      </c>
      <c r="B38" s="151" t="s">
        <v>473</v>
      </c>
      <c r="C38" s="152" t="s">
        <v>474</v>
      </c>
      <c r="D38" s="153">
        <v>35547</v>
      </c>
      <c r="E38" s="154" t="s">
        <v>367</v>
      </c>
      <c r="F38" s="242" t="s">
        <v>730</v>
      </c>
      <c r="G38" s="243"/>
      <c r="H38" s="154" t="s">
        <v>368</v>
      </c>
    </row>
    <row r="39" ht="6" customHeight="1"/>
    <row r="40" spans="2:8" ht="12.75" customHeight="1">
      <c r="B40" s="186"/>
      <c r="C40" s="164">
        <v>5</v>
      </c>
      <c r="D40" s="164" t="s">
        <v>53</v>
      </c>
      <c r="E40" s="187">
        <v>9</v>
      </c>
      <c r="H40" s="241"/>
    </row>
    <row r="41" ht="6" customHeight="1"/>
    <row r="43" spans="1:8" ht="15" customHeight="1">
      <c r="A43" s="150">
        <v>2</v>
      </c>
      <c r="B43" s="151" t="s">
        <v>91</v>
      </c>
      <c r="C43" s="152" t="s">
        <v>472</v>
      </c>
      <c r="D43" s="153">
        <v>35531</v>
      </c>
      <c r="E43" s="154" t="s">
        <v>207</v>
      </c>
      <c r="F43" s="242">
        <v>25.79</v>
      </c>
      <c r="G43" s="243" t="str">
        <f>IF(ISBLANK(F43),"",IF(F43&lt;=22.74,"KSM",IF(F43&lt;=23.64,"I A",IF(F43&lt;=24.84,"II A",IF(F43&lt;=26.64,"III A",IF(F43&lt;=28.34,"I JA",IF(F43&lt;=29.84,"II JA",IF(F43&lt;=31.24,"III JA"))))))))</f>
        <v>III A</v>
      </c>
      <c r="H43" s="154" t="s">
        <v>208</v>
      </c>
    </row>
    <row r="44" spans="1:8" ht="15" customHeight="1">
      <c r="A44" s="150">
        <v>3</v>
      </c>
      <c r="B44" s="151" t="s">
        <v>100</v>
      </c>
      <c r="C44" s="152" t="s">
        <v>845</v>
      </c>
      <c r="D44" s="153">
        <v>35499</v>
      </c>
      <c r="E44" s="154" t="s">
        <v>182</v>
      </c>
      <c r="F44" s="242">
        <v>25.57</v>
      </c>
      <c r="G44" s="243" t="str">
        <f>IF(ISBLANK(F44),"",IF(F44&lt;=22.74,"KSM",IF(F44&lt;=23.64,"I A",IF(F44&lt;=24.84,"II A",IF(F44&lt;=26.64,"III A",IF(F44&lt;=28.34,"I JA",IF(F44&lt;=29.84,"II JA",IF(F44&lt;=31.24,"III JA"))))))))</f>
        <v>III A</v>
      </c>
      <c r="H44" s="154" t="s">
        <v>183</v>
      </c>
    </row>
    <row r="45" spans="1:8" ht="15" customHeight="1">
      <c r="A45" s="150">
        <v>4</v>
      </c>
      <c r="B45" s="151" t="s">
        <v>99</v>
      </c>
      <c r="C45" s="152" t="s">
        <v>469</v>
      </c>
      <c r="D45" s="153">
        <v>35467</v>
      </c>
      <c r="E45" s="154" t="s">
        <v>193</v>
      </c>
      <c r="F45" s="242">
        <v>24.69</v>
      </c>
      <c r="G45" s="243" t="str">
        <f>IF(ISBLANK(F45),"",IF(F45&lt;=22.74,"KSM",IF(F45&lt;=23.64,"I A",IF(F45&lt;=24.84,"II A",IF(F45&lt;=26.64,"III A",IF(F45&lt;=28.34,"I JA",IF(F45&lt;=29.84,"II JA",IF(F45&lt;=31.24,"III JA"))))))))</f>
        <v>II A</v>
      </c>
      <c r="H45" s="154"/>
    </row>
    <row r="46" spans="1:9" ht="15" customHeight="1">
      <c r="A46" s="150">
        <v>5</v>
      </c>
      <c r="B46" s="151" t="s">
        <v>470</v>
      </c>
      <c r="C46" s="152" t="s">
        <v>471</v>
      </c>
      <c r="D46" s="153">
        <v>35529</v>
      </c>
      <c r="E46" s="154" t="s">
        <v>463</v>
      </c>
      <c r="F46" s="242">
        <v>24.95</v>
      </c>
      <c r="G46" s="243" t="str">
        <f>IF(ISBLANK(F46),"",IF(F46&lt;=22.74,"KSM",IF(F46&lt;=23.64,"I A",IF(F46&lt;=24.84,"II A",IF(F46&lt;=26.64,"III A",IF(F46&lt;=28.34,"I JA",IF(F46&lt;=29.84,"II JA",IF(F46&lt;=31.24,"III JA"))))))))</f>
        <v>III A</v>
      </c>
      <c r="H46" s="154" t="s">
        <v>464</v>
      </c>
      <c r="I46" s="163">
        <v>25.42</v>
      </c>
    </row>
    <row r="47" spans="1:8" ht="15" customHeight="1">
      <c r="A47" s="150">
        <v>6</v>
      </c>
      <c r="B47" s="151" t="s">
        <v>466</v>
      </c>
      <c r="C47" s="152" t="s">
        <v>467</v>
      </c>
      <c r="D47" s="153">
        <v>35438</v>
      </c>
      <c r="E47" s="154" t="s">
        <v>186</v>
      </c>
      <c r="F47" s="242">
        <v>24.13</v>
      </c>
      <c r="G47" s="243" t="str">
        <f>IF(ISBLANK(F47),"",IF(F47&lt;=22.74,"KSM",IF(F47&lt;=23.64,"I A",IF(F47&lt;=24.84,"II A",IF(F47&lt;=26.64,"III A",IF(F47&lt;=28.34,"I JA",IF(F47&lt;=29.84,"II JA",IF(F47&lt;=31.24,"III JA"))))))))</f>
        <v>II A</v>
      </c>
      <c r="H47" s="154" t="s">
        <v>224</v>
      </c>
    </row>
    <row r="48" ht="6" customHeight="1"/>
    <row r="49" spans="2:8" ht="12.75" customHeight="1">
      <c r="B49" s="186"/>
      <c r="C49" s="164">
        <v>6</v>
      </c>
      <c r="D49" s="164" t="s">
        <v>53</v>
      </c>
      <c r="E49" s="187">
        <v>9</v>
      </c>
      <c r="H49" s="241"/>
    </row>
    <row r="50" ht="6" customHeight="1"/>
    <row r="51" ht="6" customHeight="1"/>
    <row r="52" spans="1:8" ht="15" customHeight="1">
      <c r="A52" s="150">
        <v>2</v>
      </c>
      <c r="B52" s="151" t="s">
        <v>500</v>
      </c>
      <c r="C52" s="152" t="s">
        <v>501</v>
      </c>
      <c r="D52" s="153">
        <v>35957</v>
      </c>
      <c r="E52" s="154" t="s">
        <v>289</v>
      </c>
      <c r="F52" s="242">
        <v>25.27</v>
      </c>
      <c r="G52" s="243"/>
      <c r="H52" s="154" t="s">
        <v>290</v>
      </c>
    </row>
    <row r="53" spans="1:8" ht="15" customHeight="1">
      <c r="A53" s="150">
        <v>3</v>
      </c>
      <c r="B53" s="151" t="s">
        <v>846</v>
      </c>
      <c r="C53" s="152" t="s">
        <v>847</v>
      </c>
      <c r="D53" s="153">
        <v>35542</v>
      </c>
      <c r="E53" s="154" t="s">
        <v>182</v>
      </c>
      <c r="F53" s="242">
        <v>27.47</v>
      </c>
      <c r="G53" s="243" t="str">
        <f>IF(ISBLANK(F53),"",IF(F53&lt;=22.74,"KSM",IF(F53&lt;=23.64,"I A",IF(F53&lt;=24.84,"II A",IF(F53&lt;=26.64,"III A",IF(F53&lt;=28.34,"I JA",IF(F53&lt;=29.84,"II JA",IF(F53&lt;=31.24,"III JA"))))))))</f>
        <v>I JA</v>
      </c>
      <c r="H53" s="154" t="s">
        <v>183</v>
      </c>
    </row>
    <row r="54" spans="1:9" ht="15" customHeight="1">
      <c r="A54" s="150">
        <v>4</v>
      </c>
      <c r="B54" s="151" t="s">
        <v>480</v>
      </c>
      <c r="C54" s="152" t="s">
        <v>481</v>
      </c>
      <c r="D54" s="153">
        <v>35659</v>
      </c>
      <c r="E54" s="154" t="s">
        <v>463</v>
      </c>
      <c r="F54" s="242">
        <v>25.8</v>
      </c>
      <c r="G54" s="243" t="str">
        <f>IF(ISBLANK(F54),"",IF(F54&lt;=22.74,"KSM",IF(F54&lt;=23.64,"I A",IF(F54&lt;=24.84,"II A",IF(F54&lt;=26.64,"III A",IF(F54&lt;=28.34,"I JA",IF(F54&lt;=29.84,"II JA",IF(F54&lt;=31.24,"III JA"))))))))</f>
        <v>III A</v>
      </c>
      <c r="H54" s="154" t="s">
        <v>464</v>
      </c>
      <c r="I54" s="163">
        <v>25.55</v>
      </c>
    </row>
    <row r="55" spans="1:8" ht="15" customHeight="1">
      <c r="A55" s="150">
        <v>5</v>
      </c>
      <c r="B55" s="151" t="s">
        <v>28</v>
      </c>
      <c r="C55" s="152" t="s">
        <v>483</v>
      </c>
      <c r="D55" s="153">
        <v>36019</v>
      </c>
      <c r="E55" s="154" t="s">
        <v>25</v>
      </c>
      <c r="F55" s="242" t="s">
        <v>730</v>
      </c>
      <c r="G55" s="243"/>
      <c r="H55" s="154" t="s">
        <v>284</v>
      </c>
    </row>
    <row r="56" spans="1:9" ht="15" customHeight="1">
      <c r="A56" s="150">
        <v>6</v>
      </c>
      <c r="B56" s="151" t="s">
        <v>491</v>
      </c>
      <c r="C56" s="152" t="s">
        <v>492</v>
      </c>
      <c r="D56" s="153">
        <v>35922</v>
      </c>
      <c r="E56" s="154" t="s">
        <v>186</v>
      </c>
      <c r="F56" s="242">
        <v>24.96</v>
      </c>
      <c r="G56" s="243" t="str">
        <f>IF(ISBLANK(F56),"",IF(F56&lt;=22.74,"KSM",IF(F56&lt;=23.64,"I A",IF(F56&lt;=24.84,"II A",IF(F56&lt;=26.64,"III A",IF(F56&lt;=28.34,"I JA",IF(F56&lt;=29.84,"II JA",IF(F56&lt;=31.24,"III JA"))))))))</f>
        <v>III A</v>
      </c>
      <c r="H56" s="154" t="s">
        <v>187</v>
      </c>
      <c r="I56" s="163">
        <v>25.1</v>
      </c>
    </row>
    <row r="57" ht="6" customHeight="1"/>
    <row r="58" spans="2:8" ht="12.75" customHeight="1">
      <c r="B58" s="186"/>
      <c r="C58" s="164">
        <v>7</v>
      </c>
      <c r="D58" s="164" t="s">
        <v>53</v>
      </c>
      <c r="E58" s="187">
        <v>9</v>
      </c>
      <c r="H58" s="241"/>
    </row>
    <row r="59" ht="6" customHeight="1"/>
    <row r="60" spans="1:8" ht="15" customHeight="1">
      <c r="A60" s="150">
        <v>2</v>
      </c>
      <c r="B60" s="151" t="s">
        <v>101</v>
      </c>
      <c r="C60" s="152" t="s">
        <v>848</v>
      </c>
      <c r="D60" s="153">
        <v>36056</v>
      </c>
      <c r="E60" s="154" t="s">
        <v>142</v>
      </c>
      <c r="F60" s="242">
        <v>24.44</v>
      </c>
      <c r="G60" s="243" t="str">
        <f>IF(ISBLANK(F60),"",IF(F60&lt;=22.74,"KSM",IF(F60&lt;=23.64,"I A",IF(F60&lt;=24.84,"II A",IF(F60&lt;=26.64,"III A",IF(F60&lt;=28.34,"I JA",IF(F60&lt;=29.84,"II JA",IF(F60&lt;=31.24,"III JA"))))))))</f>
        <v>II A</v>
      </c>
      <c r="H60" s="154" t="s">
        <v>219</v>
      </c>
    </row>
    <row r="61" spans="1:8" ht="15" customHeight="1">
      <c r="A61" s="150">
        <v>3</v>
      </c>
      <c r="B61" s="151" t="s">
        <v>506</v>
      </c>
      <c r="C61" s="152" t="s">
        <v>507</v>
      </c>
      <c r="D61" s="153">
        <v>36035</v>
      </c>
      <c r="E61" s="154" t="s">
        <v>186</v>
      </c>
      <c r="F61" s="242">
        <v>26.26</v>
      </c>
      <c r="G61" s="243" t="str">
        <f>IF(ISBLANK(F61),"",IF(F61&lt;=22.74,"KSM",IF(F61&lt;=23.64,"I A",IF(F61&lt;=24.84,"II A",IF(F61&lt;=26.64,"III A",IF(F61&lt;=28.34,"I JA",IF(F61&lt;=29.84,"II JA",IF(F61&lt;=31.24,"III JA"))))))))</f>
        <v>III A</v>
      </c>
      <c r="H61" s="154" t="s">
        <v>64</v>
      </c>
    </row>
    <row r="62" spans="1:9" ht="15" customHeight="1">
      <c r="A62" s="150">
        <v>4</v>
      </c>
      <c r="B62" s="151" t="s">
        <v>487</v>
      </c>
      <c r="C62" s="152" t="s">
        <v>488</v>
      </c>
      <c r="D62" s="153">
        <v>35887</v>
      </c>
      <c r="E62" s="154" t="s">
        <v>463</v>
      </c>
      <c r="F62" s="242" t="s">
        <v>730</v>
      </c>
      <c r="G62" s="243"/>
      <c r="H62" s="154" t="s">
        <v>464</v>
      </c>
      <c r="I62" s="163">
        <v>24.3</v>
      </c>
    </row>
    <row r="63" spans="1:8" ht="15" customHeight="1">
      <c r="A63" s="150">
        <v>5</v>
      </c>
      <c r="B63" s="151" t="s">
        <v>51</v>
      </c>
      <c r="C63" s="152" t="s">
        <v>849</v>
      </c>
      <c r="D63" s="153">
        <v>35695</v>
      </c>
      <c r="E63" s="154" t="s">
        <v>38</v>
      </c>
      <c r="F63" s="242">
        <v>23.63</v>
      </c>
      <c r="G63" s="243" t="str">
        <f>IF(ISBLANK(F63),"",IF(F63&lt;=22.74,"KSM",IF(F63&lt;=23.64,"I A",IF(F63&lt;=24.84,"II A",IF(F63&lt;=26.64,"III A",IF(F63&lt;=28.34,"I JA",IF(F63&lt;=29.84,"II JA",IF(F63&lt;=31.24,"III JA"))))))))</f>
        <v>I A</v>
      </c>
      <c r="H63" s="154" t="s">
        <v>92</v>
      </c>
    </row>
    <row r="64" spans="1:9" ht="15" customHeight="1">
      <c r="A64" s="150">
        <v>6</v>
      </c>
      <c r="B64" s="151" t="s">
        <v>96</v>
      </c>
      <c r="C64" s="152" t="s">
        <v>504</v>
      </c>
      <c r="D64" s="153">
        <v>36015</v>
      </c>
      <c r="E64" s="154" t="s">
        <v>38</v>
      </c>
      <c r="F64" s="242">
        <v>24.87</v>
      </c>
      <c r="G64" s="243" t="str">
        <f>IF(ISBLANK(F64),"",IF(F64&lt;=22.74,"KSM",IF(F64&lt;=23.64,"I A",IF(F64&lt;=24.84,"II A",IF(F64&lt;=26.64,"III A",IF(F64&lt;=28.34,"I JA",IF(F64&lt;=29.84,"II JA",IF(F64&lt;=31.24,"III JA"))))))))</f>
        <v>III A</v>
      </c>
      <c r="H64" s="154" t="s">
        <v>47</v>
      </c>
      <c r="I64" s="163" t="s">
        <v>850</v>
      </c>
    </row>
    <row r="65" ht="6" customHeight="1"/>
    <row r="66" ht="6" customHeight="1"/>
    <row r="67" ht="6" customHeight="1"/>
    <row r="68" spans="1:8" s="139" customFormat="1" ht="20.25">
      <c r="A68" s="614" t="s">
        <v>161</v>
      </c>
      <c r="B68" s="614"/>
      <c r="C68" s="614"/>
      <c r="D68" s="614"/>
      <c r="E68" s="614"/>
      <c r="F68" s="614"/>
      <c r="G68" s="44"/>
      <c r="H68" s="44" t="s">
        <v>162</v>
      </c>
    </row>
    <row r="69" spans="1:8" s="139" customFormat="1" ht="20.25">
      <c r="A69" s="614" t="s">
        <v>0</v>
      </c>
      <c r="B69" s="614"/>
      <c r="C69" s="614"/>
      <c r="D69" s="614"/>
      <c r="E69" s="614"/>
      <c r="F69" s="614"/>
      <c r="G69" s="614"/>
      <c r="H69" s="43" t="s">
        <v>1</v>
      </c>
    </row>
    <row r="70" spans="1:8" s="139" customFormat="1" ht="20.25">
      <c r="A70" s="614" t="s">
        <v>2</v>
      </c>
      <c r="B70" s="614"/>
      <c r="C70" s="614"/>
      <c r="D70" s="614"/>
      <c r="E70" s="614"/>
      <c r="F70" s="614"/>
      <c r="G70" s="614"/>
      <c r="H70" s="140"/>
    </row>
    <row r="71" spans="2:6" ht="12.75" customHeight="1">
      <c r="B71" s="186"/>
      <c r="C71" s="100" t="s">
        <v>17</v>
      </c>
      <c r="D71" s="101">
        <v>22.58</v>
      </c>
      <c r="F71" s="147" t="s">
        <v>1017</v>
      </c>
    </row>
    <row r="72" spans="5:8" s="141" customFormat="1" ht="8.25" customHeight="1">
      <c r="E72" s="142"/>
      <c r="H72" s="143"/>
    </row>
    <row r="73" spans="1:8" ht="15.75">
      <c r="A73" s="325"/>
      <c r="B73" s="321" t="s">
        <v>827</v>
      </c>
      <c r="C73" s="326"/>
      <c r="D73" s="323"/>
      <c r="E73" s="323"/>
      <c r="F73" s="27" t="s">
        <v>16</v>
      </c>
      <c r="G73" s="167"/>
      <c r="H73" s="163"/>
    </row>
    <row r="74" ht="6" customHeight="1"/>
    <row r="75" spans="2:8" ht="12.75" customHeight="1">
      <c r="B75" s="186"/>
      <c r="C75" s="164">
        <v>8</v>
      </c>
      <c r="D75" s="164" t="s">
        <v>53</v>
      </c>
      <c r="E75" s="187">
        <v>9</v>
      </c>
      <c r="H75" s="325" t="s">
        <v>1016</v>
      </c>
    </row>
    <row r="76" ht="6" customHeight="1"/>
    <row r="77" spans="1:8" ht="15" customHeight="1">
      <c r="A77" s="150">
        <v>2</v>
      </c>
      <c r="B77" s="151" t="s">
        <v>493</v>
      </c>
      <c r="C77" s="152" t="s">
        <v>494</v>
      </c>
      <c r="D77" s="153">
        <v>35934</v>
      </c>
      <c r="E77" s="154" t="s">
        <v>193</v>
      </c>
      <c r="F77" s="242">
        <v>25.67</v>
      </c>
      <c r="G77" s="243" t="str">
        <f>IF(ISBLANK(F77),"",IF(F77&lt;=22.74,"KSM",IF(F77&lt;=23.64,"I A",IF(F77&lt;=24.84,"II A",IF(F77&lt;=26.64,"III A",IF(F77&lt;=28.34,"I JA",IF(F77&lt;=29.84,"II JA",IF(F77&lt;=31.24,"III JA"))))))))</f>
        <v>III A</v>
      </c>
      <c r="H77" s="154"/>
    </row>
    <row r="78" spans="1:8" ht="15" customHeight="1">
      <c r="A78" s="150">
        <v>3</v>
      </c>
      <c r="B78" s="151" t="s">
        <v>556</v>
      </c>
      <c r="C78" s="152" t="s">
        <v>830</v>
      </c>
      <c r="D78" s="153">
        <v>35921</v>
      </c>
      <c r="E78" s="154" t="s">
        <v>81</v>
      </c>
      <c r="F78" s="242" t="s">
        <v>730</v>
      </c>
      <c r="G78" s="243"/>
      <c r="H78" s="154" t="s">
        <v>141</v>
      </c>
    </row>
    <row r="79" spans="1:8" ht="15" customHeight="1">
      <c r="A79" s="150">
        <v>4</v>
      </c>
      <c r="B79" s="151" t="s">
        <v>831</v>
      </c>
      <c r="C79" s="152" t="s">
        <v>832</v>
      </c>
      <c r="D79" s="153">
        <v>35898</v>
      </c>
      <c r="E79" s="154" t="s">
        <v>182</v>
      </c>
      <c r="F79" s="242">
        <v>24.77</v>
      </c>
      <c r="G79" s="243" t="str">
        <f>IF(ISBLANK(F79),"",IF(F79&lt;=22.74,"KSM",IF(F79&lt;=23.64,"I A",IF(F79&lt;=24.84,"II A",IF(F79&lt;=26.64,"III A",IF(F79&lt;=28.34,"I JA",IF(F79&lt;=29.84,"II JA",IF(F79&lt;=31.24,"III JA"))))))))</f>
        <v>II A</v>
      </c>
      <c r="H79" s="154" t="s">
        <v>183</v>
      </c>
    </row>
    <row r="80" spans="1:9" ht="15" customHeight="1">
      <c r="A80" s="150">
        <v>5</v>
      </c>
      <c r="B80" s="151" t="s">
        <v>98</v>
      </c>
      <c r="C80" s="152" t="s">
        <v>505</v>
      </c>
      <c r="D80" s="153">
        <v>36024</v>
      </c>
      <c r="E80" s="154" t="s">
        <v>38</v>
      </c>
      <c r="F80" s="242" t="s">
        <v>730</v>
      </c>
      <c r="G80" s="243"/>
      <c r="H80" s="154" t="s">
        <v>47</v>
      </c>
      <c r="I80" s="163" t="s">
        <v>851</v>
      </c>
    </row>
    <row r="81" spans="1:8" s="193" customFormat="1" ht="15" customHeight="1">
      <c r="A81" s="49">
        <v>6</v>
      </c>
      <c r="B81" s="206" t="s">
        <v>614</v>
      </c>
      <c r="C81" s="203" t="s">
        <v>615</v>
      </c>
      <c r="D81" s="204">
        <v>35878</v>
      </c>
      <c r="E81" s="207" t="s">
        <v>25</v>
      </c>
      <c r="F81" s="242">
        <v>24.69</v>
      </c>
      <c r="G81" s="222"/>
      <c r="H81" s="207" t="s">
        <v>342</v>
      </c>
    </row>
    <row r="82" ht="6" customHeight="1"/>
    <row r="83" spans="2:8" ht="12.75" customHeight="1">
      <c r="B83" s="186"/>
      <c r="C83" s="164">
        <v>9</v>
      </c>
      <c r="D83" s="164" t="s">
        <v>53</v>
      </c>
      <c r="E83" s="187">
        <v>9</v>
      </c>
      <c r="H83" s="241"/>
    </row>
    <row r="84" ht="6" customHeight="1"/>
    <row r="86" spans="1:9" ht="15" customHeight="1">
      <c r="A86" s="327">
        <v>4</v>
      </c>
      <c r="B86" s="151" t="s">
        <v>461</v>
      </c>
      <c r="C86" s="152" t="s">
        <v>462</v>
      </c>
      <c r="D86" s="153">
        <v>35207</v>
      </c>
      <c r="E86" s="154" t="s">
        <v>463</v>
      </c>
      <c r="F86" s="242" t="s">
        <v>730</v>
      </c>
      <c r="G86" s="150" t="s">
        <v>39</v>
      </c>
      <c r="H86" s="154" t="s">
        <v>464</v>
      </c>
      <c r="I86" s="163">
        <v>24.32</v>
      </c>
    </row>
    <row r="87" spans="1:8" ht="15" customHeight="1">
      <c r="A87" s="327">
        <v>4</v>
      </c>
      <c r="B87" s="151" t="s">
        <v>595</v>
      </c>
      <c r="C87" s="152" t="s">
        <v>596</v>
      </c>
      <c r="D87" s="153">
        <v>35294</v>
      </c>
      <c r="E87" s="154" t="s">
        <v>186</v>
      </c>
      <c r="F87" s="242">
        <v>24.28</v>
      </c>
      <c r="G87" s="150" t="s">
        <v>39</v>
      </c>
      <c r="H87" s="154" t="s">
        <v>65</v>
      </c>
    </row>
    <row r="88" spans="1:8" ht="15" customHeight="1">
      <c r="A88" s="327">
        <v>6</v>
      </c>
      <c r="B88" s="151" t="s">
        <v>852</v>
      </c>
      <c r="C88" s="152" t="s">
        <v>853</v>
      </c>
      <c r="D88" s="153">
        <v>35358</v>
      </c>
      <c r="E88" s="154" t="s">
        <v>241</v>
      </c>
      <c r="F88" s="242">
        <v>24.26</v>
      </c>
      <c r="G88" s="150" t="s">
        <v>39</v>
      </c>
      <c r="H88" s="154" t="s">
        <v>854</v>
      </c>
    </row>
    <row r="89" ht="6" customHeight="1"/>
    <row r="90" spans="2:8" ht="12.75" customHeight="1">
      <c r="B90" s="186"/>
      <c r="C90" s="164">
        <v>10</v>
      </c>
      <c r="D90" s="164" t="s">
        <v>53</v>
      </c>
      <c r="E90" s="187">
        <v>10</v>
      </c>
      <c r="H90" s="241"/>
    </row>
    <row r="91" ht="6" customHeight="1"/>
    <row r="92" spans="1:8" ht="15" customHeight="1">
      <c r="A92" s="150">
        <v>4</v>
      </c>
      <c r="B92" s="151" t="s">
        <v>457</v>
      </c>
      <c r="C92" s="152" t="s">
        <v>458</v>
      </c>
      <c r="D92" s="153">
        <v>34712</v>
      </c>
      <c r="E92" s="154" t="s">
        <v>38</v>
      </c>
      <c r="F92" s="242">
        <v>22.91</v>
      </c>
      <c r="G92" s="150" t="s">
        <v>39</v>
      </c>
      <c r="H92" s="154" t="s">
        <v>68</v>
      </c>
    </row>
    <row r="93" spans="1:9" ht="15" customHeight="1">
      <c r="A93" s="150">
        <v>5</v>
      </c>
      <c r="B93" s="151" t="s">
        <v>459</v>
      </c>
      <c r="C93" s="152" t="s">
        <v>460</v>
      </c>
      <c r="D93" s="153">
        <v>34930</v>
      </c>
      <c r="E93" s="154" t="s">
        <v>38</v>
      </c>
      <c r="F93" s="242">
        <v>22.56</v>
      </c>
      <c r="G93" s="150" t="s">
        <v>39</v>
      </c>
      <c r="H93" s="154" t="s">
        <v>47</v>
      </c>
      <c r="I93" s="163" t="s">
        <v>855</v>
      </c>
    </row>
    <row r="94" spans="1:8" ht="15" customHeight="1">
      <c r="A94" s="150">
        <v>6</v>
      </c>
      <c r="B94" s="151" t="s">
        <v>46</v>
      </c>
      <c r="C94" s="152" t="s">
        <v>56</v>
      </c>
      <c r="D94" s="153">
        <v>35173</v>
      </c>
      <c r="E94" s="154" t="s">
        <v>38</v>
      </c>
      <c r="F94" s="242" t="s">
        <v>856</v>
      </c>
      <c r="G94" s="150" t="s">
        <v>39</v>
      </c>
      <c r="H94" s="154" t="s">
        <v>68</v>
      </c>
    </row>
  </sheetData>
  <sheetProtection/>
  <mergeCells count="6">
    <mergeCell ref="A1:F1"/>
    <mergeCell ref="A68:F68"/>
    <mergeCell ref="A69:G69"/>
    <mergeCell ref="A70:G70"/>
    <mergeCell ref="A2:G2"/>
    <mergeCell ref="A3:G3"/>
  </mergeCells>
  <printOptions/>
  <pageMargins left="0.5118110236220472" right="0.21" top="0.35433070866141736" bottom="0.35433070866141736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5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.421875" style="163" customWidth="1"/>
    <col min="2" max="2" width="13.00390625" style="163" customWidth="1"/>
    <col min="3" max="3" width="13.28125" style="163" customWidth="1"/>
    <col min="4" max="4" width="9.00390625" style="167" customWidth="1"/>
    <col min="5" max="5" width="15.00390625" style="167" customWidth="1"/>
    <col min="6" max="6" width="8.00390625" style="165" customWidth="1"/>
    <col min="7" max="7" width="6.8515625" style="166" customWidth="1"/>
    <col min="8" max="8" width="22.140625" style="167" customWidth="1"/>
    <col min="9" max="9" width="5.421875" style="163" hidden="1" customWidth="1"/>
    <col min="10" max="16384" width="9.140625" style="163" customWidth="1"/>
  </cols>
  <sheetData>
    <row r="1" spans="1:8" s="139" customFormat="1" ht="20.25">
      <c r="A1" s="614" t="s">
        <v>161</v>
      </c>
      <c r="B1" s="614"/>
      <c r="C1" s="614"/>
      <c r="D1" s="614"/>
      <c r="E1" s="614"/>
      <c r="F1" s="614"/>
      <c r="G1" s="44"/>
      <c r="H1" s="44" t="s">
        <v>162</v>
      </c>
    </row>
    <row r="2" spans="1:8" s="139" customFormat="1" ht="20.25">
      <c r="A2" s="614" t="s">
        <v>0</v>
      </c>
      <c r="B2" s="614"/>
      <c r="C2" s="614"/>
      <c r="D2" s="614"/>
      <c r="E2" s="614"/>
      <c r="F2" s="614"/>
      <c r="G2" s="614"/>
      <c r="H2" s="43" t="s">
        <v>1</v>
      </c>
    </row>
    <row r="3" spans="1:8" s="139" customFormat="1" ht="20.25">
      <c r="A3" s="614" t="s">
        <v>2</v>
      </c>
      <c r="B3" s="614"/>
      <c r="C3" s="614"/>
      <c r="D3" s="614"/>
      <c r="E3" s="614"/>
      <c r="F3" s="614"/>
      <c r="G3" s="614"/>
      <c r="H3" s="140"/>
    </row>
    <row r="4" spans="2:6" ht="12.75" customHeight="1">
      <c r="B4" s="186"/>
      <c r="C4" s="100" t="s">
        <v>17</v>
      </c>
      <c r="D4" s="101">
        <v>22.58</v>
      </c>
      <c r="F4" s="147" t="s">
        <v>1017</v>
      </c>
    </row>
    <row r="5" spans="5:8" s="141" customFormat="1" ht="8.25" customHeight="1">
      <c r="E5" s="142"/>
      <c r="H5" s="143"/>
    </row>
    <row r="6" spans="1:8" ht="15.75">
      <c r="A6" s="325"/>
      <c r="B6" s="321" t="s">
        <v>827</v>
      </c>
      <c r="C6" s="326"/>
      <c r="D6" s="323"/>
      <c r="E6" s="323"/>
      <c r="F6" s="27" t="s">
        <v>16</v>
      </c>
      <c r="G6" s="167"/>
      <c r="H6" s="163"/>
    </row>
    <row r="7" ht="6" customHeight="1"/>
    <row r="8" spans="2:8" ht="12.75" customHeight="1">
      <c r="B8" s="186"/>
      <c r="C8" s="164"/>
      <c r="D8" s="164"/>
      <c r="E8" s="187"/>
      <c r="H8" s="241"/>
    </row>
    <row r="9" ht="6" customHeight="1"/>
    <row r="10" spans="1:8" ht="12.75">
      <c r="A10" s="168" t="s">
        <v>714</v>
      </c>
      <c r="B10" s="169" t="s">
        <v>14</v>
      </c>
      <c r="C10" s="170" t="s">
        <v>13</v>
      </c>
      <c r="D10" s="168" t="s">
        <v>12</v>
      </c>
      <c r="E10" s="171" t="s">
        <v>11</v>
      </c>
      <c r="F10" s="172" t="s">
        <v>58</v>
      </c>
      <c r="G10" s="173" t="s">
        <v>9</v>
      </c>
      <c r="H10" s="174" t="s">
        <v>8</v>
      </c>
    </row>
    <row r="11" spans="1:8" ht="15" customHeight="1">
      <c r="A11" s="150">
        <v>1</v>
      </c>
      <c r="B11" s="151" t="s">
        <v>51</v>
      </c>
      <c r="C11" s="152" t="s">
        <v>849</v>
      </c>
      <c r="D11" s="153">
        <v>35695</v>
      </c>
      <c r="E11" s="154" t="s">
        <v>38</v>
      </c>
      <c r="F11" s="242">
        <v>23.63</v>
      </c>
      <c r="G11" s="243" t="str">
        <f>IF(ISBLANK(F11),"",IF(F11&lt;=22.74,"KSM",IF(F11&lt;=23.64,"I A",IF(F11&lt;=24.84,"II A",IF(F11&lt;=26.64,"III A",IF(F11&lt;=28.34,"I JA",IF(F11&lt;=29.84,"II JA",IF(F11&lt;=31.24,"III JA"))))))))</f>
        <v>I A</v>
      </c>
      <c r="H11" s="154" t="s">
        <v>92</v>
      </c>
    </row>
    <row r="12" spans="1:8" ht="15" customHeight="1">
      <c r="A12" s="150">
        <v>2</v>
      </c>
      <c r="B12" s="151" t="s">
        <v>466</v>
      </c>
      <c r="C12" s="152" t="s">
        <v>467</v>
      </c>
      <c r="D12" s="153">
        <v>35438</v>
      </c>
      <c r="E12" s="154" t="s">
        <v>186</v>
      </c>
      <c r="F12" s="242">
        <v>24.13</v>
      </c>
      <c r="G12" s="243" t="str">
        <f>IF(ISBLANK(F12),"",IF(F12&lt;=22.74,"KSM",IF(F12&lt;=23.64,"I A",IF(F12&lt;=24.84,"II A",IF(F12&lt;=26.64,"III A",IF(F12&lt;=28.34,"I JA",IF(F12&lt;=29.84,"II JA",IF(F12&lt;=31.24,"III JA"))))))))</f>
        <v>II A</v>
      </c>
      <c r="H12" s="154" t="s">
        <v>224</v>
      </c>
    </row>
    <row r="13" spans="1:8" ht="15" customHeight="1">
      <c r="A13" s="150">
        <v>3</v>
      </c>
      <c r="B13" s="151" t="s">
        <v>101</v>
      </c>
      <c r="C13" s="152" t="s">
        <v>848</v>
      </c>
      <c r="D13" s="153">
        <v>36056</v>
      </c>
      <c r="E13" s="154" t="s">
        <v>142</v>
      </c>
      <c r="F13" s="242">
        <v>24.44</v>
      </c>
      <c r="G13" s="243" t="str">
        <f>IF(ISBLANK(F13),"",IF(F13&lt;=22.74,"KSM",IF(F13&lt;=23.64,"I A",IF(F13&lt;=24.84,"II A",IF(F13&lt;=26.64,"III A",IF(F13&lt;=28.34,"I JA",IF(F13&lt;=29.84,"II JA",IF(F13&lt;=31.24,"III JA"))))))))</f>
        <v>II A</v>
      </c>
      <c r="H13" s="154" t="s">
        <v>219</v>
      </c>
    </row>
    <row r="14" spans="1:8" ht="15" customHeight="1">
      <c r="A14" s="150">
        <v>4</v>
      </c>
      <c r="B14" s="151" t="s">
        <v>99</v>
      </c>
      <c r="C14" s="152" t="s">
        <v>469</v>
      </c>
      <c r="D14" s="153">
        <v>35467</v>
      </c>
      <c r="E14" s="154" t="s">
        <v>193</v>
      </c>
      <c r="F14" s="242">
        <v>24.69</v>
      </c>
      <c r="G14" s="243" t="str">
        <f>IF(ISBLANK(F14),"",IF(F14&lt;=22.74,"KSM",IF(F14&lt;=23.64,"I A",IF(F14&lt;=24.84,"II A",IF(F14&lt;=26.64,"III A",IF(F14&lt;=28.34,"I JA",IF(F14&lt;=29.84,"II JA",IF(F14&lt;=31.24,"III JA"))))))))</f>
        <v>II A</v>
      </c>
      <c r="H14" s="154"/>
    </row>
    <row r="15" spans="1:9" ht="15" customHeight="1">
      <c r="A15" s="150">
        <v>5</v>
      </c>
      <c r="B15" s="206" t="s">
        <v>614</v>
      </c>
      <c r="C15" s="203" t="s">
        <v>615</v>
      </c>
      <c r="D15" s="204">
        <v>35878</v>
      </c>
      <c r="E15" s="207" t="s">
        <v>25</v>
      </c>
      <c r="F15" s="242">
        <v>24.69</v>
      </c>
      <c r="G15" s="243" t="str">
        <f aca="true" t="shared" si="0" ref="G15:G22">IF(ISBLANK(F15),"",IF(F15&lt;=22.74,"KSM",IF(F15&lt;=23.64,"I A",IF(F15&lt;=24.84,"II A",IF(F15&lt;=26.64,"III A",IF(F15&lt;=28.34,"I JA",IF(F15&lt;=29.84,"II JA",IF(F15&lt;=31.24,"III JA"))))))))</f>
        <v>II A</v>
      </c>
      <c r="H15" s="207" t="s">
        <v>342</v>
      </c>
      <c r="I15" s="193"/>
    </row>
    <row r="16" spans="1:8" ht="15" customHeight="1">
      <c r="A16" s="150">
        <v>6</v>
      </c>
      <c r="B16" s="151" t="s">
        <v>831</v>
      </c>
      <c r="C16" s="152" t="s">
        <v>832</v>
      </c>
      <c r="D16" s="153">
        <v>35898</v>
      </c>
      <c r="E16" s="154" t="s">
        <v>182</v>
      </c>
      <c r="F16" s="242">
        <v>24.77</v>
      </c>
      <c r="G16" s="243" t="str">
        <f t="shared" si="0"/>
        <v>II A</v>
      </c>
      <c r="H16" s="154" t="s">
        <v>183</v>
      </c>
    </row>
    <row r="17" spans="1:9" ht="15" customHeight="1">
      <c r="A17" s="150">
        <v>7</v>
      </c>
      <c r="B17" s="151" t="s">
        <v>96</v>
      </c>
      <c r="C17" s="152" t="s">
        <v>504</v>
      </c>
      <c r="D17" s="153">
        <v>36015</v>
      </c>
      <c r="E17" s="154" t="s">
        <v>38</v>
      </c>
      <c r="F17" s="242">
        <v>24.87</v>
      </c>
      <c r="G17" s="243" t="str">
        <f t="shared" si="0"/>
        <v>III A</v>
      </c>
      <c r="H17" s="154" t="s">
        <v>47</v>
      </c>
      <c r="I17" s="163" t="s">
        <v>850</v>
      </c>
    </row>
    <row r="18" spans="1:8" ht="15" customHeight="1">
      <c r="A18" s="150">
        <v>8</v>
      </c>
      <c r="B18" s="151" t="s">
        <v>842</v>
      </c>
      <c r="C18" s="152" t="s">
        <v>482</v>
      </c>
      <c r="D18" s="153">
        <v>35693</v>
      </c>
      <c r="E18" s="154" t="s">
        <v>189</v>
      </c>
      <c r="F18" s="242">
        <v>24.93</v>
      </c>
      <c r="G18" s="243" t="str">
        <f t="shared" si="0"/>
        <v>III A</v>
      </c>
      <c r="H18" s="154" t="s">
        <v>843</v>
      </c>
    </row>
    <row r="19" spans="1:9" ht="15" customHeight="1">
      <c r="A19" s="150">
        <v>9</v>
      </c>
      <c r="B19" s="151" t="s">
        <v>470</v>
      </c>
      <c r="C19" s="152" t="s">
        <v>471</v>
      </c>
      <c r="D19" s="153">
        <v>35529</v>
      </c>
      <c r="E19" s="154" t="s">
        <v>463</v>
      </c>
      <c r="F19" s="242">
        <v>24.95</v>
      </c>
      <c r="G19" s="243" t="str">
        <f t="shared" si="0"/>
        <v>III A</v>
      </c>
      <c r="H19" s="154" t="s">
        <v>464</v>
      </c>
      <c r="I19" s="163">
        <v>25.42</v>
      </c>
    </row>
    <row r="20" spans="1:9" ht="15" customHeight="1">
      <c r="A20" s="150">
        <v>10</v>
      </c>
      <c r="B20" s="151" t="s">
        <v>491</v>
      </c>
      <c r="C20" s="152" t="s">
        <v>492</v>
      </c>
      <c r="D20" s="153">
        <v>35922</v>
      </c>
      <c r="E20" s="154" t="s">
        <v>186</v>
      </c>
      <c r="F20" s="242">
        <v>24.96</v>
      </c>
      <c r="G20" s="243" t="str">
        <f t="shared" si="0"/>
        <v>III A</v>
      </c>
      <c r="H20" s="154" t="s">
        <v>187</v>
      </c>
      <c r="I20" s="163">
        <v>25.1</v>
      </c>
    </row>
    <row r="21" spans="1:8" ht="15" customHeight="1">
      <c r="A21" s="150">
        <v>11</v>
      </c>
      <c r="B21" s="151" t="s">
        <v>100</v>
      </c>
      <c r="C21" s="152" t="s">
        <v>478</v>
      </c>
      <c r="D21" s="153">
        <v>35583</v>
      </c>
      <c r="E21" s="154" t="s">
        <v>360</v>
      </c>
      <c r="F21" s="242">
        <v>25.19</v>
      </c>
      <c r="G21" s="243" t="str">
        <f t="shared" si="0"/>
        <v>III A</v>
      </c>
      <c r="H21" s="154" t="s">
        <v>361</v>
      </c>
    </row>
    <row r="22" spans="1:8" ht="15" customHeight="1">
      <c r="A22" s="150">
        <v>12</v>
      </c>
      <c r="B22" s="151" t="s">
        <v>500</v>
      </c>
      <c r="C22" s="152" t="s">
        <v>501</v>
      </c>
      <c r="D22" s="153">
        <v>35957</v>
      </c>
      <c r="E22" s="154" t="s">
        <v>289</v>
      </c>
      <c r="F22" s="242">
        <v>25.27</v>
      </c>
      <c r="G22" s="243" t="str">
        <f t="shared" si="0"/>
        <v>III A</v>
      </c>
      <c r="H22" s="154" t="s">
        <v>290</v>
      </c>
    </row>
    <row r="23" spans="1:8" ht="15" customHeight="1">
      <c r="A23" s="150">
        <v>13</v>
      </c>
      <c r="B23" s="151" t="s">
        <v>100</v>
      </c>
      <c r="C23" s="152" t="s">
        <v>845</v>
      </c>
      <c r="D23" s="153">
        <v>35499</v>
      </c>
      <c r="E23" s="154" t="s">
        <v>182</v>
      </c>
      <c r="F23" s="242">
        <v>25.57</v>
      </c>
      <c r="G23" s="243" t="str">
        <f aca="true" t="shared" si="1" ref="G23:G42">IF(ISBLANK(F23),"",IF(F23&lt;=22.74,"KSM",IF(F23&lt;=23.64,"I A",IF(F23&lt;=24.84,"II A",IF(F23&lt;=26.64,"III A",IF(F23&lt;=28.34,"I JA",IF(F23&lt;=29.84,"II JA",IF(F23&lt;=31.24,"III JA"))))))))</f>
        <v>III A</v>
      </c>
      <c r="H23" s="154" t="s">
        <v>183</v>
      </c>
    </row>
    <row r="24" spans="1:8" ht="15" customHeight="1">
      <c r="A24" s="150">
        <v>14</v>
      </c>
      <c r="B24" s="151" t="s">
        <v>522</v>
      </c>
      <c r="C24" s="152" t="s">
        <v>835</v>
      </c>
      <c r="D24" s="153">
        <v>35898</v>
      </c>
      <c r="E24" s="154" t="s">
        <v>360</v>
      </c>
      <c r="F24" s="242">
        <v>25.66</v>
      </c>
      <c r="G24" s="243" t="str">
        <f t="shared" si="1"/>
        <v>III A</v>
      </c>
      <c r="H24" s="154" t="s">
        <v>836</v>
      </c>
    </row>
    <row r="25" spans="1:8" ht="15" customHeight="1">
      <c r="A25" s="150">
        <v>15</v>
      </c>
      <c r="B25" s="151" t="s">
        <v>493</v>
      </c>
      <c r="C25" s="152" t="s">
        <v>494</v>
      </c>
      <c r="D25" s="153">
        <v>35934</v>
      </c>
      <c r="E25" s="154" t="s">
        <v>193</v>
      </c>
      <c r="F25" s="242">
        <v>25.67</v>
      </c>
      <c r="G25" s="243" t="str">
        <f t="shared" si="1"/>
        <v>III A</v>
      </c>
      <c r="H25" s="154"/>
    </row>
    <row r="26" spans="1:8" ht="15" customHeight="1">
      <c r="A26" s="150">
        <v>16</v>
      </c>
      <c r="B26" s="151" t="s">
        <v>594</v>
      </c>
      <c r="C26" s="152" t="s">
        <v>844</v>
      </c>
      <c r="D26" s="153">
        <v>35572</v>
      </c>
      <c r="E26" s="154" t="s">
        <v>82</v>
      </c>
      <c r="F26" s="242">
        <v>25.75</v>
      </c>
      <c r="G26" s="243" t="str">
        <f t="shared" si="1"/>
        <v>III A</v>
      </c>
      <c r="H26" s="154" t="s">
        <v>213</v>
      </c>
    </row>
    <row r="27" spans="1:8" ht="15" customHeight="1">
      <c r="A27" s="150">
        <v>17</v>
      </c>
      <c r="B27" s="151" t="s">
        <v>91</v>
      </c>
      <c r="C27" s="152" t="s">
        <v>472</v>
      </c>
      <c r="D27" s="153">
        <v>35531</v>
      </c>
      <c r="E27" s="154" t="s">
        <v>207</v>
      </c>
      <c r="F27" s="242">
        <v>25.79</v>
      </c>
      <c r="G27" s="243" t="str">
        <f t="shared" si="1"/>
        <v>III A</v>
      </c>
      <c r="H27" s="154" t="s">
        <v>208</v>
      </c>
    </row>
    <row r="28" spans="1:9" ht="15" customHeight="1">
      <c r="A28" s="150">
        <v>18</v>
      </c>
      <c r="B28" s="151" t="s">
        <v>480</v>
      </c>
      <c r="C28" s="152" t="s">
        <v>481</v>
      </c>
      <c r="D28" s="153">
        <v>35659</v>
      </c>
      <c r="E28" s="154" t="s">
        <v>463</v>
      </c>
      <c r="F28" s="242">
        <v>25.8</v>
      </c>
      <c r="G28" s="243" t="str">
        <f t="shared" si="1"/>
        <v>III A</v>
      </c>
      <c r="H28" s="154" t="s">
        <v>464</v>
      </c>
      <c r="I28" s="163">
        <v>25.55</v>
      </c>
    </row>
    <row r="29" spans="1:8" ht="15" customHeight="1">
      <c r="A29" s="150">
        <v>19</v>
      </c>
      <c r="B29" s="151" t="s">
        <v>588</v>
      </c>
      <c r="C29" s="152" t="s">
        <v>829</v>
      </c>
      <c r="D29" s="153">
        <v>35948</v>
      </c>
      <c r="E29" s="154" t="s">
        <v>38</v>
      </c>
      <c r="F29" s="242">
        <v>25.87</v>
      </c>
      <c r="G29" s="243" t="str">
        <f t="shared" si="1"/>
        <v>III A</v>
      </c>
      <c r="H29" s="154" t="s">
        <v>597</v>
      </c>
    </row>
    <row r="30" spans="1:8" ht="15" customHeight="1">
      <c r="A30" s="150">
        <v>20</v>
      </c>
      <c r="B30" s="151" t="s">
        <v>46</v>
      </c>
      <c r="C30" s="152" t="s">
        <v>828</v>
      </c>
      <c r="D30" s="153">
        <v>35871</v>
      </c>
      <c r="E30" s="154" t="s">
        <v>182</v>
      </c>
      <c r="F30" s="242">
        <v>25.98</v>
      </c>
      <c r="G30" s="243" t="str">
        <f t="shared" si="1"/>
        <v>III A</v>
      </c>
      <c r="H30" s="154" t="s">
        <v>183</v>
      </c>
    </row>
    <row r="31" spans="1:8" ht="15" customHeight="1">
      <c r="A31" s="150">
        <v>21</v>
      </c>
      <c r="B31" s="151" t="s">
        <v>556</v>
      </c>
      <c r="C31" s="152" t="s">
        <v>830</v>
      </c>
      <c r="D31" s="153">
        <v>35921</v>
      </c>
      <c r="E31" s="154" t="s">
        <v>81</v>
      </c>
      <c r="F31" s="242">
        <v>26.11</v>
      </c>
      <c r="G31" s="243" t="str">
        <f t="shared" si="1"/>
        <v>III A</v>
      </c>
      <c r="H31" s="154" t="s">
        <v>141</v>
      </c>
    </row>
    <row r="32" spans="1:8" ht="15" customHeight="1">
      <c r="A32" s="150">
        <v>22</v>
      </c>
      <c r="B32" s="151" t="s">
        <v>91</v>
      </c>
      <c r="C32" s="152" t="s">
        <v>484</v>
      </c>
      <c r="D32" s="153">
        <v>35844</v>
      </c>
      <c r="E32" s="154" t="s">
        <v>373</v>
      </c>
      <c r="F32" s="242">
        <v>26.16</v>
      </c>
      <c r="G32" s="243" t="str">
        <f t="shared" si="1"/>
        <v>III A</v>
      </c>
      <c r="H32" s="154" t="s">
        <v>374</v>
      </c>
    </row>
    <row r="33" spans="1:8" ht="15" customHeight="1">
      <c r="A33" s="150">
        <v>23</v>
      </c>
      <c r="B33" s="151" t="s">
        <v>833</v>
      </c>
      <c r="C33" s="152" t="s">
        <v>834</v>
      </c>
      <c r="D33" s="153">
        <v>35659</v>
      </c>
      <c r="E33" s="154" t="s">
        <v>186</v>
      </c>
      <c r="F33" s="242">
        <v>26.22</v>
      </c>
      <c r="G33" s="243" t="str">
        <f t="shared" si="1"/>
        <v>III A</v>
      </c>
      <c r="H33" s="154" t="s">
        <v>65</v>
      </c>
    </row>
    <row r="34" spans="1:8" ht="15" customHeight="1">
      <c r="A34" s="150">
        <v>24</v>
      </c>
      <c r="B34" s="151" t="s">
        <v>506</v>
      </c>
      <c r="C34" s="152" t="s">
        <v>507</v>
      </c>
      <c r="D34" s="153">
        <v>36035</v>
      </c>
      <c r="E34" s="154" t="s">
        <v>186</v>
      </c>
      <c r="F34" s="242">
        <v>26.26</v>
      </c>
      <c r="G34" s="243" t="str">
        <f t="shared" si="1"/>
        <v>III A</v>
      </c>
      <c r="H34" s="154" t="s">
        <v>64</v>
      </c>
    </row>
    <row r="35" spans="1:8" ht="15" customHeight="1">
      <c r="A35" s="150">
        <v>25</v>
      </c>
      <c r="B35" s="151" t="s">
        <v>502</v>
      </c>
      <c r="C35" s="152" t="s">
        <v>837</v>
      </c>
      <c r="D35" s="153">
        <v>35874</v>
      </c>
      <c r="E35" s="154" t="s">
        <v>38</v>
      </c>
      <c r="F35" s="242">
        <v>26.48</v>
      </c>
      <c r="G35" s="243" t="str">
        <f t="shared" si="1"/>
        <v>III A</v>
      </c>
      <c r="H35" s="154" t="s">
        <v>838</v>
      </c>
    </row>
    <row r="36" spans="1:8" ht="15" customHeight="1">
      <c r="A36" s="150">
        <v>26</v>
      </c>
      <c r="B36" s="151" t="s">
        <v>94</v>
      </c>
      <c r="C36" s="152" t="s">
        <v>841</v>
      </c>
      <c r="D36" s="153">
        <v>35781</v>
      </c>
      <c r="E36" s="154" t="s">
        <v>81</v>
      </c>
      <c r="F36" s="242">
        <v>26.62</v>
      </c>
      <c r="G36" s="243" t="str">
        <f t="shared" si="1"/>
        <v>III A</v>
      </c>
      <c r="H36" s="154" t="s">
        <v>141</v>
      </c>
    </row>
    <row r="37" spans="1:8" ht="15" customHeight="1">
      <c r="A37" s="150">
        <v>27</v>
      </c>
      <c r="B37" s="151" t="s">
        <v>846</v>
      </c>
      <c r="C37" s="152" t="s">
        <v>847</v>
      </c>
      <c r="D37" s="153">
        <v>35542</v>
      </c>
      <c r="E37" s="154" t="s">
        <v>182</v>
      </c>
      <c r="F37" s="242">
        <v>27.47</v>
      </c>
      <c r="G37" s="243" t="str">
        <f t="shared" si="1"/>
        <v>I JA</v>
      </c>
      <c r="H37" s="154" t="s">
        <v>183</v>
      </c>
    </row>
    <row r="38" spans="1:8" ht="15" customHeight="1">
      <c r="A38" s="150">
        <v>28</v>
      </c>
      <c r="B38" s="151" t="s">
        <v>839</v>
      </c>
      <c r="C38" s="152" t="s">
        <v>97</v>
      </c>
      <c r="D38" s="153">
        <v>35864</v>
      </c>
      <c r="E38" s="154" t="s">
        <v>93</v>
      </c>
      <c r="F38" s="242">
        <v>28.23</v>
      </c>
      <c r="G38" s="243" t="str">
        <f t="shared" si="1"/>
        <v>I JA</v>
      </c>
      <c r="H38" s="154" t="s">
        <v>465</v>
      </c>
    </row>
    <row r="39" spans="1:9" ht="15" customHeight="1">
      <c r="A39" s="328" t="s">
        <v>39</v>
      </c>
      <c r="B39" s="151" t="s">
        <v>459</v>
      </c>
      <c r="C39" s="152" t="s">
        <v>460</v>
      </c>
      <c r="D39" s="153">
        <v>34930</v>
      </c>
      <c r="E39" s="154" t="s">
        <v>38</v>
      </c>
      <c r="F39" s="242">
        <v>22.56</v>
      </c>
      <c r="G39" s="243" t="str">
        <f t="shared" si="1"/>
        <v>KSM</v>
      </c>
      <c r="H39" s="154" t="s">
        <v>47</v>
      </c>
      <c r="I39" s="163" t="s">
        <v>855</v>
      </c>
    </row>
    <row r="40" spans="1:8" ht="15" customHeight="1">
      <c r="A40" s="328" t="s">
        <v>39</v>
      </c>
      <c r="B40" s="151" t="s">
        <v>852</v>
      </c>
      <c r="C40" s="152" t="s">
        <v>853</v>
      </c>
      <c r="D40" s="153">
        <v>35358</v>
      </c>
      <c r="E40" s="154" t="s">
        <v>241</v>
      </c>
      <c r="F40" s="242">
        <v>24.26</v>
      </c>
      <c r="G40" s="243" t="str">
        <f t="shared" si="1"/>
        <v>II A</v>
      </c>
      <c r="H40" s="154" t="s">
        <v>854</v>
      </c>
    </row>
    <row r="41" spans="1:8" ht="15" customHeight="1">
      <c r="A41" s="328" t="s">
        <v>39</v>
      </c>
      <c r="B41" s="151" t="s">
        <v>595</v>
      </c>
      <c r="C41" s="152" t="s">
        <v>596</v>
      </c>
      <c r="D41" s="153">
        <v>35294</v>
      </c>
      <c r="E41" s="154" t="s">
        <v>186</v>
      </c>
      <c r="F41" s="242">
        <v>24.28</v>
      </c>
      <c r="G41" s="243" t="str">
        <f t="shared" si="1"/>
        <v>II A</v>
      </c>
      <c r="H41" s="154" t="s">
        <v>65</v>
      </c>
    </row>
    <row r="42" spans="1:8" ht="15" customHeight="1">
      <c r="A42" s="328" t="s">
        <v>39</v>
      </c>
      <c r="B42" s="151" t="s">
        <v>457</v>
      </c>
      <c r="C42" s="152" t="s">
        <v>458</v>
      </c>
      <c r="D42" s="153">
        <v>34712</v>
      </c>
      <c r="E42" s="154" t="s">
        <v>38</v>
      </c>
      <c r="F42" s="242">
        <v>22.91</v>
      </c>
      <c r="G42" s="243" t="str">
        <f t="shared" si="1"/>
        <v>I A</v>
      </c>
      <c r="H42" s="154" t="s">
        <v>68</v>
      </c>
    </row>
    <row r="43" spans="1:8" ht="15" customHeight="1">
      <c r="A43" s="273"/>
      <c r="B43" s="151" t="s">
        <v>498</v>
      </c>
      <c r="C43" s="152" t="s">
        <v>499</v>
      </c>
      <c r="D43" s="153">
        <v>35946</v>
      </c>
      <c r="E43" s="154" t="s">
        <v>193</v>
      </c>
      <c r="F43" s="242" t="s">
        <v>727</v>
      </c>
      <c r="G43" s="243"/>
      <c r="H43" s="154"/>
    </row>
    <row r="44" spans="1:8" ht="15" customHeight="1">
      <c r="A44" s="328" t="s">
        <v>39</v>
      </c>
      <c r="B44" s="151" t="s">
        <v>46</v>
      </c>
      <c r="C44" s="152" t="s">
        <v>56</v>
      </c>
      <c r="D44" s="153">
        <v>35173</v>
      </c>
      <c r="E44" s="154" t="s">
        <v>38</v>
      </c>
      <c r="F44" s="242" t="s">
        <v>856</v>
      </c>
      <c r="G44" s="243"/>
      <c r="H44" s="154" t="s">
        <v>68</v>
      </c>
    </row>
    <row r="45" spans="1:8" ht="15" customHeight="1">
      <c r="A45" s="150"/>
      <c r="B45" s="151" t="s">
        <v>831</v>
      </c>
      <c r="C45" s="152" t="s">
        <v>832</v>
      </c>
      <c r="D45" s="153">
        <v>35898</v>
      </c>
      <c r="E45" s="154" t="s">
        <v>182</v>
      </c>
      <c r="F45" s="242" t="s">
        <v>730</v>
      </c>
      <c r="G45" s="243"/>
      <c r="H45" s="154" t="s">
        <v>183</v>
      </c>
    </row>
    <row r="46" spans="1:8" ht="15" customHeight="1">
      <c r="A46" s="150"/>
      <c r="B46" s="151" t="s">
        <v>485</v>
      </c>
      <c r="C46" s="152" t="s">
        <v>486</v>
      </c>
      <c r="D46" s="153">
        <v>35873</v>
      </c>
      <c r="E46" s="154" t="s">
        <v>193</v>
      </c>
      <c r="F46" s="242" t="s">
        <v>730</v>
      </c>
      <c r="G46" s="243"/>
      <c r="H46" s="154"/>
    </row>
    <row r="47" spans="1:8" ht="15" customHeight="1">
      <c r="A47" s="150"/>
      <c r="B47" s="151" t="s">
        <v>595</v>
      </c>
      <c r="C47" s="152" t="s">
        <v>840</v>
      </c>
      <c r="D47" s="153">
        <v>35800</v>
      </c>
      <c r="E47" s="154" t="s">
        <v>186</v>
      </c>
      <c r="F47" s="242" t="s">
        <v>730</v>
      </c>
      <c r="G47" s="243"/>
      <c r="H47" s="154" t="s">
        <v>65</v>
      </c>
    </row>
    <row r="48" spans="1:8" ht="15" customHeight="1">
      <c r="A48" s="150"/>
      <c r="B48" s="151" t="s">
        <v>493</v>
      </c>
      <c r="C48" s="152" t="s">
        <v>494</v>
      </c>
      <c r="D48" s="153">
        <v>35934</v>
      </c>
      <c r="E48" s="154" t="s">
        <v>193</v>
      </c>
      <c r="F48" s="242" t="s">
        <v>730</v>
      </c>
      <c r="G48" s="243"/>
      <c r="H48" s="154"/>
    </row>
    <row r="49" spans="1:8" ht="15" customHeight="1">
      <c r="A49" s="150"/>
      <c r="B49" s="151" t="s">
        <v>476</v>
      </c>
      <c r="C49" s="152" t="s">
        <v>477</v>
      </c>
      <c r="D49" s="153">
        <v>35578</v>
      </c>
      <c r="E49" s="154" t="s">
        <v>27</v>
      </c>
      <c r="F49" s="242" t="s">
        <v>730</v>
      </c>
      <c r="G49" s="243"/>
      <c r="H49" s="154" t="s">
        <v>26</v>
      </c>
    </row>
    <row r="50" spans="1:9" s="193" customFormat="1" ht="15" customHeight="1">
      <c r="A50" s="150"/>
      <c r="B50" s="151" t="s">
        <v>473</v>
      </c>
      <c r="C50" s="152" t="s">
        <v>474</v>
      </c>
      <c r="D50" s="153">
        <v>35547</v>
      </c>
      <c r="E50" s="154" t="s">
        <v>367</v>
      </c>
      <c r="F50" s="242" t="s">
        <v>730</v>
      </c>
      <c r="G50" s="273"/>
      <c r="H50" s="154" t="s">
        <v>368</v>
      </c>
      <c r="I50" s="163"/>
    </row>
    <row r="51" spans="1:8" ht="15" customHeight="1">
      <c r="A51" s="150"/>
      <c r="B51" s="151" t="s">
        <v>28</v>
      </c>
      <c r="C51" s="152" t="s">
        <v>483</v>
      </c>
      <c r="D51" s="153">
        <v>36019</v>
      </c>
      <c r="E51" s="154" t="s">
        <v>25</v>
      </c>
      <c r="F51" s="242" t="s">
        <v>730</v>
      </c>
      <c r="G51" s="273"/>
      <c r="H51" s="154" t="s">
        <v>284</v>
      </c>
    </row>
    <row r="52" spans="1:9" ht="15" customHeight="1">
      <c r="A52" s="150"/>
      <c r="B52" s="151" t="s">
        <v>487</v>
      </c>
      <c r="C52" s="152" t="s">
        <v>488</v>
      </c>
      <c r="D52" s="153">
        <v>35887</v>
      </c>
      <c r="E52" s="154" t="s">
        <v>463</v>
      </c>
      <c r="F52" s="242" t="s">
        <v>730</v>
      </c>
      <c r="G52" s="273"/>
      <c r="H52" s="154" t="s">
        <v>464</v>
      </c>
      <c r="I52" s="163">
        <v>24.3</v>
      </c>
    </row>
    <row r="53" spans="1:8" ht="15" customHeight="1">
      <c r="A53" s="150"/>
      <c r="B53" s="151" t="s">
        <v>556</v>
      </c>
      <c r="C53" s="152" t="s">
        <v>830</v>
      </c>
      <c r="D53" s="153">
        <v>35921</v>
      </c>
      <c r="E53" s="154" t="s">
        <v>81</v>
      </c>
      <c r="F53" s="242" t="s">
        <v>730</v>
      </c>
      <c r="G53" s="273"/>
      <c r="H53" s="154" t="s">
        <v>141</v>
      </c>
    </row>
    <row r="54" spans="1:9" ht="15" customHeight="1">
      <c r="A54" s="150"/>
      <c r="B54" s="151" t="s">
        <v>98</v>
      </c>
      <c r="C54" s="152" t="s">
        <v>505</v>
      </c>
      <c r="D54" s="153">
        <v>36024</v>
      </c>
      <c r="E54" s="154" t="s">
        <v>38</v>
      </c>
      <c r="F54" s="242" t="s">
        <v>730</v>
      </c>
      <c r="G54" s="273"/>
      <c r="H54" s="154" t="s">
        <v>47</v>
      </c>
      <c r="I54" s="163" t="s">
        <v>851</v>
      </c>
    </row>
    <row r="55" spans="1:9" ht="15" customHeight="1">
      <c r="A55" s="150" t="s">
        <v>39</v>
      </c>
      <c r="B55" s="151" t="s">
        <v>461</v>
      </c>
      <c r="C55" s="152" t="s">
        <v>462</v>
      </c>
      <c r="D55" s="153">
        <v>35207</v>
      </c>
      <c r="E55" s="154" t="s">
        <v>463</v>
      </c>
      <c r="F55" s="242" t="s">
        <v>730</v>
      </c>
      <c r="G55" s="150"/>
      <c r="H55" s="154" t="s">
        <v>464</v>
      </c>
      <c r="I55" s="163">
        <v>24.32</v>
      </c>
    </row>
  </sheetData>
  <sheetProtection/>
  <mergeCells count="3">
    <mergeCell ref="A1:F1"/>
    <mergeCell ref="A2:G2"/>
    <mergeCell ref="A3:G3"/>
  </mergeCells>
  <printOptions/>
  <pageMargins left="0.5118110236220472" right="0.21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31"/>
  <sheetViews>
    <sheetView zoomScalePageLayoutView="0" workbookViewId="0" topLeftCell="A5">
      <selection activeCell="A10" sqref="A10"/>
    </sheetView>
  </sheetViews>
  <sheetFormatPr defaultColWidth="9.140625" defaultRowHeight="12.75"/>
  <cols>
    <col min="1" max="1" width="5.140625" style="163" customWidth="1"/>
    <col min="2" max="2" width="12.7109375" style="163" customWidth="1"/>
    <col min="3" max="3" width="14.28125" style="163" customWidth="1"/>
    <col min="4" max="4" width="9.8515625" style="167" customWidth="1"/>
    <col min="5" max="5" width="11.57421875" style="167" customWidth="1"/>
    <col min="6" max="6" width="6.8515625" style="165" customWidth="1"/>
    <col min="7" max="7" width="6.8515625" style="166" customWidth="1"/>
    <col min="8" max="8" width="22.00390625" style="167" customWidth="1"/>
    <col min="9" max="16384" width="9.140625" style="163" customWidth="1"/>
  </cols>
  <sheetData>
    <row r="1" spans="1:8" s="139" customFormat="1" ht="20.25">
      <c r="A1" s="614" t="s">
        <v>161</v>
      </c>
      <c r="B1" s="614"/>
      <c r="C1" s="614"/>
      <c r="D1" s="614"/>
      <c r="E1" s="614"/>
      <c r="F1" s="614"/>
      <c r="G1" s="614"/>
      <c r="H1" s="44" t="s">
        <v>162</v>
      </c>
    </row>
    <row r="2" spans="1:8" s="139" customFormat="1" ht="20.25">
      <c r="A2" s="614" t="s">
        <v>0</v>
      </c>
      <c r="B2" s="614"/>
      <c r="C2" s="614"/>
      <c r="D2" s="614"/>
      <c r="E2" s="614"/>
      <c r="F2" s="614"/>
      <c r="G2" s="614"/>
      <c r="H2" s="43" t="s">
        <v>1</v>
      </c>
    </row>
    <row r="3" spans="1:8" s="139" customFormat="1" ht="20.25">
      <c r="A3" s="614" t="s">
        <v>2</v>
      </c>
      <c r="B3" s="614"/>
      <c r="C3" s="614"/>
      <c r="D3" s="614"/>
      <c r="E3" s="614"/>
      <c r="F3" s="614"/>
      <c r="G3" s="614"/>
      <c r="H3" s="140"/>
    </row>
    <row r="4" spans="2:8" ht="12.75">
      <c r="B4" s="164"/>
      <c r="C4" s="100" t="s">
        <v>17</v>
      </c>
      <c r="D4" s="75">
        <v>9.24</v>
      </c>
      <c r="F4" s="147" t="s">
        <v>1044</v>
      </c>
      <c r="H4" s="165"/>
    </row>
    <row r="5" spans="1:8" ht="8.25" customHeight="1">
      <c r="A5" s="141"/>
      <c r="B5" s="141"/>
      <c r="C5" s="141"/>
      <c r="D5" s="141"/>
      <c r="E5" s="142"/>
      <c r="F5" s="141"/>
      <c r="G5" s="141"/>
      <c r="H5" s="143"/>
    </row>
    <row r="6" spans="2:9" ht="15.75">
      <c r="B6" s="605" t="s">
        <v>1045</v>
      </c>
      <c r="D6" s="606"/>
      <c r="F6" s="609"/>
      <c r="G6" s="165"/>
      <c r="H6" s="607" t="s">
        <v>1046</v>
      </c>
      <c r="I6" s="167"/>
    </row>
    <row r="7" ht="6" customHeight="1"/>
    <row r="9" ht="6" customHeight="1"/>
    <row r="10" spans="1:8" ht="12.75">
      <c r="A10" s="611" t="s">
        <v>714</v>
      </c>
      <c r="B10" s="169" t="s">
        <v>14</v>
      </c>
      <c r="C10" s="170" t="s">
        <v>13</v>
      </c>
      <c r="D10" s="168" t="s">
        <v>12</v>
      </c>
      <c r="E10" s="171" t="s">
        <v>11</v>
      </c>
      <c r="F10" s="172" t="s">
        <v>1031</v>
      </c>
      <c r="G10" s="173" t="s">
        <v>9</v>
      </c>
      <c r="H10" s="174" t="s">
        <v>8</v>
      </c>
    </row>
    <row r="11" spans="1:8" ht="12.75">
      <c r="A11" s="150">
        <v>1</v>
      </c>
      <c r="B11" s="151" t="s">
        <v>57</v>
      </c>
      <c r="C11" s="152" t="s">
        <v>1041</v>
      </c>
      <c r="D11" s="153">
        <v>36444</v>
      </c>
      <c r="E11" s="154" t="s">
        <v>38</v>
      </c>
      <c r="F11" s="608">
        <v>9.58</v>
      </c>
      <c r="G11" s="155" t="str">
        <f aca="true" t="shared" si="0" ref="G11:G16">IF(ISBLANK(F11),"",IF(F11&gt;13.34,"",IF(F11&lt;=9.24,"I A",IF(F11&lt;=9.84,"II A",IF(F11&lt;=10.84,"III A",IF(F11&lt;=11.94,"I JA",IF(F11&lt;=12.74,"II JA",IF(F11&lt;=13.34,"III JA"))))))))</f>
        <v>II A</v>
      </c>
      <c r="H11" s="154" t="s">
        <v>68</v>
      </c>
    </row>
    <row r="12" spans="1:8" ht="12.75">
      <c r="A12" s="150">
        <v>2</v>
      </c>
      <c r="B12" s="151" t="s">
        <v>348</v>
      </c>
      <c r="C12" s="152" t="s">
        <v>1042</v>
      </c>
      <c r="D12" s="153">
        <v>36535</v>
      </c>
      <c r="E12" s="154" t="s">
        <v>25</v>
      </c>
      <c r="F12" s="608">
        <v>9.6</v>
      </c>
      <c r="G12" s="155" t="str">
        <f t="shared" si="0"/>
        <v>II A</v>
      </c>
      <c r="H12" s="154" t="s">
        <v>370</v>
      </c>
    </row>
    <row r="13" spans="1:8" ht="12.75">
      <c r="A13" s="150">
        <v>3</v>
      </c>
      <c r="B13" s="151" t="s">
        <v>371</v>
      </c>
      <c r="C13" s="152" t="s">
        <v>372</v>
      </c>
      <c r="D13" s="153">
        <v>36472</v>
      </c>
      <c r="E13" s="154" t="s">
        <v>373</v>
      </c>
      <c r="F13" s="608">
        <v>10.48</v>
      </c>
      <c r="G13" s="155" t="str">
        <f t="shared" si="0"/>
        <v>III A</v>
      </c>
      <c r="H13" s="154" t="s">
        <v>374</v>
      </c>
    </row>
    <row r="14" spans="1:8" ht="12.75">
      <c r="A14" s="150">
        <v>4</v>
      </c>
      <c r="B14" s="151" t="s">
        <v>377</v>
      </c>
      <c r="C14" s="152" t="s">
        <v>378</v>
      </c>
      <c r="D14" s="153">
        <v>36786</v>
      </c>
      <c r="E14" s="154" t="s">
        <v>38</v>
      </c>
      <c r="F14" s="608">
        <v>10.56</v>
      </c>
      <c r="G14" s="155" t="str">
        <f t="shared" si="0"/>
        <v>III A</v>
      </c>
      <c r="H14" s="154" t="s">
        <v>69</v>
      </c>
    </row>
    <row r="15" spans="1:8" ht="12.75">
      <c r="A15" s="150">
        <v>5</v>
      </c>
      <c r="B15" s="151" t="s">
        <v>71</v>
      </c>
      <c r="C15" s="152" t="s">
        <v>375</v>
      </c>
      <c r="D15" s="153">
        <v>36625</v>
      </c>
      <c r="E15" s="154" t="s">
        <v>82</v>
      </c>
      <c r="F15" s="608">
        <v>10.68</v>
      </c>
      <c r="G15" s="155" t="str">
        <f t="shared" si="0"/>
        <v>III A</v>
      </c>
      <c r="H15" s="154" t="s">
        <v>376</v>
      </c>
    </row>
    <row r="16" spans="1:8" ht="12.75">
      <c r="A16" s="150">
        <v>6</v>
      </c>
      <c r="B16" s="151" t="s">
        <v>1043</v>
      </c>
      <c r="C16" s="152" t="s">
        <v>338</v>
      </c>
      <c r="D16" s="153">
        <v>36732</v>
      </c>
      <c r="E16" s="154" t="s">
        <v>133</v>
      </c>
      <c r="F16" s="608">
        <v>12.16</v>
      </c>
      <c r="G16" s="155" t="str">
        <f t="shared" si="0"/>
        <v>II JA</v>
      </c>
      <c r="H16" s="154" t="s">
        <v>924</v>
      </c>
    </row>
    <row r="19" spans="2:11" ht="12.75" customHeight="1">
      <c r="B19" s="164"/>
      <c r="C19" s="100" t="s">
        <v>17</v>
      </c>
      <c r="D19" s="75">
        <v>8.9</v>
      </c>
      <c r="G19" s="147" t="s">
        <v>1029</v>
      </c>
      <c r="H19" s="165"/>
      <c r="I19" s="165"/>
      <c r="J19" s="51"/>
      <c r="K19" s="255"/>
    </row>
    <row r="20" spans="5:8" s="141" customFormat="1" ht="8.25" customHeight="1">
      <c r="E20" s="142"/>
      <c r="H20" s="143"/>
    </row>
    <row r="21" spans="2:8" ht="15.75">
      <c r="B21" s="605" t="s">
        <v>1030</v>
      </c>
      <c r="D21" s="606"/>
      <c r="E21" s="607" t="s">
        <v>1047</v>
      </c>
      <c r="F21" s="167"/>
      <c r="G21" s="165"/>
      <c r="H21" s="610" t="s">
        <v>1055</v>
      </c>
    </row>
    <row r="22" ht="6" customHeight="1"/>
    <row r="23" spans="2:5" ht="12.75" customHeight="1">
      <c r="B23" s="186"/>
      <c r="C23" s="164"/>
      <c r="D23" s="164"/>
      <c r="E23" s="187"/>
    </row>
    <row r="24" ht="6" customHeight="1"/>
    <row r="25" spans="1:8" ht="12.75">
      <c r="A25" s="611" t="s">
        <v>714</v>
      </c>
      <c r="B25" s="169" t="s">
        <v>14</v>
      </c>
      <c r="C25" s="170" t="s">
        <v>13</v>
      </c>
      <c r="D25" s="168" t="s">
        <v>12</v>
      </c>
      <c r="E25" s="171" t="s">
        <v>11</v>
      </c>
      <c r="F25" s="172" t="s">
        <v>1031</v>
      </c>
      <c r="G25" s="173" t="s">
        <v>9</v>
      </c>
      <c r="H25" s="174" t="s">
        <v>8</v>
      </c>
    </row>
    <row r="26" spans="1:8" ht="15" customHeight="1">
      <c r="A26" s="150">
        <v>1</v>
      </c>
      <c r="B26" s="151" t="s">
        <v>37</v>
      </c>
      <c r="C26" s="152" t="s">
        <v>1032</v>
      </c>
      <c r="D26" s="153">
        <v>36057</v>
      </c>
      <c r="E26" s="154" t="s">
        <v>25</v>
      </c>
      <c r="F26" s="608">
        <v>9.94</v>
      </c>
      <c r="G26" s="155" t="str">
        <f>IF(ISBLANK(F26),"",IF(F26&gt;13.34,"",IF(F26&lt;=9.24,"I A",IF(F26&lt;=9.84,"II A",IF(F26&lt;=10.84,"III A",IF(F26&lt;=11.94,"I JA",IF(F26&lt;=12.74,"II JA",IF(F26&lt;=13.34,"III JA"))))))))</f>
        <v>III A</v>
      </c>
      <c r="H26" s="154" t="s">
        <v>370</v>
      </c>
    </row>
    <row r="27" spans="1:8" ht="15" customHeight="1">
      <c r="A27" s="150">
        <v>2</v>
      </c>
      <c r="B27" s="151" t="s">
        <v>761</v>
      </c>
      <c r="C27" s="152" t="s">
        <v>762</v>
      </c>
      <c r="D27" s="153">
        <v>36075</v>
      </c>
      <c r="E27" s="154" t="s">
        <v>193</v>
      </c>
      <c r="F27" s="608">
        <v>10.3</v>
      </c>
      <c r="G27" s="155" t="str">
        <f>IF(ISBLANK(F27),"",IF(F27&gt;13.34,"",IF(F27&lt;=9.24,"I A",IF(F27&lt;=9.84,"II A",IF(F27&lt;=10.84,"III A",IF(F27&lt;=11.94,"I JA",IF(F27&lt;=12.74,"II JA",IF(F27&lt;=13.34,"III JA"))))))))</f>
        <v>III A</v>
      </c>
      <c r="H27" s="154"/>
    </row>
    <row r="28" spans="1:8" ht="15" customHeight="1">
      <c r="A28" s="150">
        <v>3</v>
      </c>
      <c r="B28" s="151" t="s">
        <v>332</v>
      </c>
      <c r="C28" s="152" t="s">
        <v>333</v>
      </c>
      <c r="D28" s="153">
        <v>35981</v>
      </c>
      <c r="E28" s="154" t="s">
        <v>193</v>
      </c>
      <c r="F28" s="608">
        <v>10.93</v>
      </c>
      <c r="G28" s="155" t="str">
        <f>IF(ISBLANK(F28),"",IF(F28&gt;13.34,"",IF(F28&lt;=9.24,"I A",IF(F28&lt;=9.84,"II A",IF(F28&lt;=10.84,"III A",IF(F28&lt;=11.94,"I JA",IF(F28&lt;=12.74,"II JA",IF(F28&lt;=13.34,"III JA"))))))))</f>
        <v>I JA</v>
      </c>
      <c r="H28" s="154"/>
    </row>
    <row r="29" spans="1:8" ht="15" customHeight="1">
      <c r="A29" s="150">
        <v>4</v>
      </c>
      <c r="B29" s="151" t="s">
        <v>1033</v>
      </c>
      <c r="C29" s="152" t="s">
        <v>1034</v>
      </c>
      <c r="D29" s="153">
        <v>36101</v>
      </c>
      <c r="E29" s="154" t="s">
        <v>360</v>
      </c>
      <c r="F29" s="608">
        <v>11.25</v>
      </c>
      <c r="G29" s="155" t="str">
        <f>IF(ISBLANK(F29),"",IF(F29&gt;13.34,"",IF(F29&lt;=9.24,"I A",IF(F29&lt;=9.84,"II A",IF(F29&lt;=10.84,"III A",IF(F29&lt;=11.94,"I JA",IF(F29&lt;=12.74,"II JA",IF(F29&lt;=13.34,"III JA"))))))))</f>
        <v>I JA</v>
      </c>
      <c r="H29" s="154" t="s">
        <v>836</v>
      </c>
    </row>
    <row r="30" spans="1:8" ht="15" customHeight="1">
      <c r="A30" s="150"/>
      <c r="B30" s="151" t="s">
        <v>369</v>
      </c>
      <c r="C30" s="152" t="s">
        <v>1035</v>
      </c>
      <c r="D30" s="153">
        <v>35624</v>
      </c>
      <c r="E30" s="154" t="s">
        <v>82</v>
      </c>
      <c r="F30" s="608" t="s">
        <v>730</v>
      </c>
      <c r="G30" s="298"/>
      <c r="H30" s="154" t="s">
        <v>83</v>
      </c>
    </row>
    <row r="31" spans="1:8" ht="15" customHeight="1">
      <c r="A31" s="150"/>
      <c r="B31" s="151" t="s">
        <v>57</v>
      </c>
      <c r="C31" s="152" t="s">
        <v>1036</v>
      </c>
      <c r="D31" s="153">
        <v>35530</v>
      </c>
      <c r="E31" s="154" t="s">
        <v>27</v>
      </c>
      <c r="F31" s="608" t="s">
        <v>730</v>
      </c>
      <c r="G31" s="298"/>
      <c r="H31" s="154" t="s">
        <v>26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2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2" width="5.140625" style="193" customWidth="1"/>
    <col min="3" max="3" width="10.7109375" style="193" customWidth="1"/>
    <col min="4" max="4" width="15.421875" style="193" customWidth="1"/>
    <col min="5" max="5" width="8.8515625" style="198" customWidth="1"/>
    <col min="6" max="6" width="13.28125" style="198" customWidth="1"/>
    <col min="7" max="7" width="8.421875" style="216" customWidth="1"/>
    <col min="8" max="8" width="4.421875" style="197" customWidth="1"/>
    <col min="9" max="9" width="20.00390625" style="198" customWidth="1"/>
    <col min="10" max="10" width="14.57421875" style="193" bestFit="1" customWidth="1"/>
    <col min="11" max="11" width="3.28125" style="193" customWidth="1"/>
    <col min="12" max="16384" width="9.140625" style="193" customWidth="1"/>
  </cols>
  <sheetData>
    <row r="1" spans="1:10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  <c r="J1" s="44"/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4:8" s="211" customFormat="1" ht="12.75" customHeight="1">
      <c r="D4" s="39" t="s">
        <v>17</v>
      </c>
      <c r="E4" s="445" t="s">
        <v>1018</v>
      </c>
      <c r="G4" s="147" t="s">
        <v>144</v>
      </c>
      <c r="H4" s="39"/>
    </row>
    <row r="5" spans="3:11" ht="4.5" customHeight="1">
      <c r="C5" s="194"/>
      <c r="E5" s="195"/>
      <c r="F5" s="195"/>
      <c r="G5" s="196"/>
      <c r="I5" s="196"/>
      <c r="J5" s="198"/>
      <c r="K5" s="199"/>
    </row>
    <row r="6" spans="2:7" s="211" customFormat="1" ht="15.75">
      <c r="B6" s="213" t="s">
        <v>164</v>
      </c>
      <c r="C6" s="214"/>
      <c r="D6" s="210"/>
      <c r="E6" s="144"/>
      <c r="F6" s="215"/>
      <c r="G6" s="146" t="s">
        <v>24</v>
      </c>
    </row>
    <row r="7" spans="7:11" ht="6" customHeight="1">
      <c r="G7" s="196"/>
      <c r="I7" s="196"/>
      <c r="J7" s="198"/>
      <c r="K7" s="199"/>
    </row>
    <row r="8" spans="2:8" s="163" customFormat="1" ht="12.75" customHeight="1">
      <c r="B8" s="186"/>
      <c r="C8" s="164"/>
      <c r="D8" s="164">
        <v>1</v>
      </c>
      <c r="E8" s="164" t="s">
        <v>53</v>
      </c>
      <c r="F8" s="187">
        <v>2</v>
      </c>
      <c r="G8" s="166"/>
      <c r="H8" s="241"/>
    </row>
    <row r="9" spans="4:8" s="163" customFormat="1" ht="5.25" customHeight="1">
      <c r="D9" s="167"/>
      <c r="E9" s="167"/>
      <c r="F9" s="165"/>
      <c r="G9" s="166"/>
      <c r="H9" s="167"/>
    </row>
    <row r="10" spans="1:9" ht="12.75">
      <c r="A10" s="168" t="s">
        <v>714</v>
      </c>
      <c r="B10" s="217" t="s">
        <v>55</v>
      </c>
      <c r="C10" s="218" t="s">
        <v>14</v>
      </c>
      <c r="D10" s="219" t="s">
        <v>13</v>
      </c>
      <c r="E10" s="220" t="s">
        <v>12</v>
      </c>
      <c r="F10" s="156" t="s">
        <v>11</v>
      </c>
      <c r="G10" s="221" t="s">
        <v>58</v>
      </c>
      <c r="H10" s="221" t="s">
        <v>9</v>
      </c>
      <c r="I10" s="156" t="s">
        <v>8</v>
      </c>
    </row>
    <row r="11" spans="1:9" ht="15" customHeight="1">
      <c r="A11" s="49">
        <v>1</v>
      </c>
      <c r="B11" s="49">
        <v>97</v>
      </c>
      <c r="C11" s="206" t="s">
        <v>343</v>
      </c>
      <c r="D11" s="203" t="s">
        <v>344</v>
      </c>
      <c r="E11" s="204">
        <v>36550</v>
      </c>
      <c r="F11" s="207" t="s">
        <v>207</v>
      </c>
      <c r="G11" s="442">
        <v>0.0013469907407407406</v>
      </c>
      <c r="H11" s="222" t="str">
        <f aca="true" t="shared" si="0" ref="H11:H16">IF(ISBLANK(G11),"",IF(G11&lt;=0.00109375,"KSM",IF(G11&lt;=0.00115162037037037,"I A",IF(G11&lt;=0.00124421296296296,"II A",IF(G11&lt;=0.0013599537037037,"III A",IF(G11&lt;=0.00148726851851852,"I JA",IF(G11&lt;=0.00160300925925926,"II JA",IF(G11&lt;=0.00169560185185185,"III JA"))))))))</f>
        <v>III A</v>
      </c>
      <c r="I11" s="207" t="s">
        <v>208</v>
      </c>
    </row>
    <row r="12" spans="1:9" ht="15" customHeight="1">
      <c r="A12" s="49">
        <v>2</v>
      </c>
      <c r="B12" s="49">
        <v>142</v>
      </c>
      <c r="C12" s="206" t="s">
        <v>244</v>
      </c>
      <c r="D12" s="203" t="s">
        <v>357</v>
      </c>
      <c r="E12" s="204">
        <v>36887</v>
      </c>
      <c r="F12" s="207" t="s">
        <v>82</v>
      </c>
      <c r="G12" s="442">
        <v>0.0013627314814814815</v>
      </c>
      <c r="H12" s="222" t="str">
        <f t="shared" si="0"/>
        <v>I JA</v>
      </c>
      <c r="I12" s="207" t="s">
        <v>213</v>
      </c>
    </row>
    <row r="13" spans="1:9" ht="15" customHeight="1">
      <c r="A13" s="49">
        <v>3</v>
      </c>
      <c r="B13" s="49">
        <v>98</v>
      </c>
      <c r="C13" s="206" t="s">
        <v>358</v>
      </c>
      <c r="D13" s="203" t="s">
        <v>359</v>
      </c>
      <c r="E13" s="204">
        <v>36895</v>
      </c>
      <c r="F13" s="207" t="s">
        <v>207</v>
      </c>
      <c r="G13" s="442">
        <v>0.0013773148148148147</v>
      </c>
      <c r="H13" s="222" t="str">
        <f t="shared" si="0"/>
        <v>I JA</v>
      </c>
      <c r="I13" s="207" t="s">
        <v>208</v>
      </c>
    </row>
    <row r="14" spans="1:9" ht="15" customHeight="1">
      <c r="A14" s="49">
        <v>4</v>
      </c>
      <c r="B14" s="49">
        <v>109</v>
      </c>
      <c r="C14" s="206" t="s">
        <v>339</v>
      </c>
      <c r="D14" s="203" t="s">
        <v>340</v>
      </c>
      <c r="E14" s="204">
        <v>36262</v>
      </c>
      <c r="F14" s="207" t="s">
        <v>182</v>
      </c>
      <c r="G14" s="442">
        <v>0.0013778935185185185</v>
      </c>
      <c r="H14" s="222" t="str">
        <f t="shared" si="0"/>
        <v>I JA</v>
      </c>
      <c r="I14" s="207" t="s">
        <v>183</v>
      </c>
    </row>
    <row r="15" spans="1:9" ht="15" customHeight="1">
      <c r="A15" s="49">
        <v>5</v>
      </c>
      <c r="B15" s="49">
        <v>140</v>
      </c>
      <c r="C15" s="206" t="s">
        <v>348</v>
      </c>
      <c r="D15" s="203" t="s">
        <v>349</v>
      </c>
      <c r="E15" s="204">
        <v>36637</v>
      </c>
      <c r="F15" s="207" t="s">
        <v>82</v>
      </c>
      <c r="G15" s="442">
        <v>0.0014287037037037037</v>
      </c>
      <c r="H15" s="222" t="str">
        <f t="shared" si="0"/>
        <v>I JA</v>
      </c>
      <c r="I15" s="207" t="s">
        <v>213</v>
      </c>
    </row>
    <row r="16" spans="1:9" ht="15" customHeight="1">
      <c r="A16" s="49">
        <v>6</v>
      </c>
      <c r="B16" s="49">
        <v>127</v>
      </c>
      <c r="C16" s="206" t="s">
        <v>345</v>
      </c>
      <c r="D16" s="203" t="s">
        <v>346</v>
      </c>
      <c r="E16" s="204">
        <v>36600</v>
      </c>
      <c r="F16" s="207" t="s">
        <v>38</v>
      </c>
      <c r="G16" s="442">
        <v>0.0014538194444444444</v>
      </c>
      <c r="H16" s="222" t="str">
        <f t="shared" si="0"/>
        <v>I JA</v>
      </c>
      <c r="I16" s="207" t="s">
        <v>347</v>
      </c>
    </row>
    <row r="17" spans="1:9" ht="15" customHeight="1">
      <c r="A17" s="49"/>
      <c r="B17" s="49">
        <v>139</v>
      </c>
      <c r="C17" s="206" t="s">
        <v>72</v>
      </c>
      <c r="D17" s="203" t="s">
        <v>341</v>
      </c>
      <c r="E17" s="204">
        <v>36391</v>
      </c>
      <c r="F17" s="207" t="s">
        <v>25</v>
      </c>
      <c r="G17" s="442" t="s">
        <v>730</v>
      </c>
      <c r="H17" s="222"/>
      <c r="I17" s="207" t="s">
        <v>342</v>
      </c>
    </row>
    <row r="18" spans="4:8" s="163" customFormat="1" ht="6" customHeight="1">
      <c r="D18" s="167"/>
      <c r="E18" s="167"/>
      <c r="F18" s="165"/>
      <c r="G18" s="443"/>
      <c r="H18" s="167"/>
    </row>
    <row r="19" spans="2:8" s="163" customFormat="1" ht="12.75" customHeight="1">
      <c r="B19" s="186"/>
      <c r="C19" s="164"/>
      <c r="D19" s="164">
        <v>2</v>
      </c>
      <c r="E19" s="164" t="s">
        <v>53</v>
      </c>
      <c r="F19" s="187">
        <v>2</v>
      </c>
      <c r="G19" s="443"/>
      <c r="H19" s="241"/>
    </row>
    <row r="20" spans="4:8" s="163" customFormat="1" ht="5.25" customHeight="1">
      <c r="D20" s="167"/>
      <c r="E20" s="167"/>
      <c r="F20" s="165"/>
      <c r="G20" s="443"/>
      <c r="H20" s="167"/>
    </row>
    <row r="21" spans="1:9" ht="15" customHeight="1">
      <c r="A21" s="49">
        <v>1</v>
      </c>
      <c r="B21" s="49">
        <v>60</v>
      </c>
      <c r="C21" s="206" t="s">
        <v>239</v>
      </c>
      <c r="D21" s="203" t="s">
        <v>240</v>
      </c>
      <c r="E21" s="204">
        <v>36264</v>
      </c>
      <c r="F21" s="207" t="s">
        <v>241</v>
      </c>
      <c r="G21" s="442">
        <v>0.0012906249999999999</v>
      </c>
      <c r="H21" s="222" t="str">
        <f>IF(ISBLANK(G21),"",IF(G21&lt;=0.00109375,"KSM",IF(G21&lt;=0.00115162037037037,"I A",IF(G21&lt;=0.00124421296296296,"II A",IF(G21&lt;=0.0013599537037037,"III A",IF(G21&lt;=0.00148726851851852,"I JA",IF(G21&lt;=0.00160300925925926,"II JA",IF(G21&lt;=0.00169560185185185,"III JA"))))))))</f>
        <v>III A</v>
      </c>
      <c r="I21" s="207" t="s">
        <v>74</v>
      </c>
    </row>
    <row r="22" spans="1:9" ht="15" customHeight="1">
      <c r="A22" s="49">
        <v>2</v>
      </c>
      <c r="B22" s="49">
        <v>84</v>
      </c>
      <c r="C22" s="206" t="s">
        <v>350</v>
      </c>
      <c r="D22" s="203" t="s">
        <v>351</v>
      </c>
      <c r="E22" s="204">
        <v>36730</v>
      </c>
      <c r="F22" s="207" t="s">
        <v>193</v>
      </c>
      <c r="G22" s="442">
        <v>0.0012922453703703705</v>
      </c>
      <c r="H22" s="222" t="str">
        <f>IF(ISBLANK(G22),"",IF(G22&lt;=0.00109375,"KSM",IF(G22&lt;=0.00115162037037037,"I A",IF(G22&lt;=0.00124421296296296,"II A",IF(G22&lt;=0.0013599537037037,"III A",IF(G22&lt;=0.00148726851851852,"I JA",IF(G22&lt;=0.00160300925925926,"II JA",IF(G22&lt;=0.00169560185185185,"III JA"))))))))</f>
        <v>III A</v>
      </c>
      <c r="I22" s="207"/>
    </row>
    <row r="23" spans="1:9" ht="15" customHeight="1">
      <c r="A23" s="49">
        <v>3</v>
      </c>
      <c r="B23" s="49">
        <v>91</v>
      </c>
      <c r="C23" s="206" t="s">
        <v>79</v>
      </c>
      <c r="D23" s="203" t="s">
        <v>338</v>
      </c>
      <c r="E23" s="204">
        <v>36236</v>
      </c>
      <c r="F23" s="207" t="s">
        <v>25</v>
      </c>
      <c r="G23" s="442">
        <v>0.0013086805555555558</v>
      </c>
      <c r="H23" s="222" t="str">
        <f>IF(ISBLANK(G23),"",IF(G23&lt;=0.00109375,"KSM",IF(G23&lt;=0.00115162037037037,"I A",IF(G23&lt;=0.00124421296296296,"II A",IF(G23&lt;=0.0013599537037037,"III A",IF(G23&lt;=0.00148726851851852,"I JA",IF(G23&lt;=0.00160300925925926,"II JA",IF(G23&lt;=0.00169560185185185,"III JA"))))))))</f>
        <v>III A</v>
      </c>
      <c r="I23" s="207" t="s">
        <v>327</v>
      </c>
    </row>
    <row r="24" spans="1:9" ht="15" customHeight="1">
      <c r="A24" s="49">
        <v>4</v>
      </c>
      <c r="B24" s="49">
        <v>93</v>
      </c>
      <c r="C24" s="206" t="s">
        <v>354</v>
      </c>
      <c r="D24" s="203" t="s">
        <v>355</v>
      </c>
      <c r="E24" s="204">
        <v>36745</v>
      </c>
      <c r="F24" s="207" t="s">
        <v>25</v>
      </c>
      <c r="G24" s="442">
        <v>0.0014119212962962963</v>
      </c>
      <c r="H24" s="222" t="str">
        <f>IF(ISBLANK(G24),"",IF(G24&lt;=0.00109375,"KSM",IF(G24&lt;=0.00115162037037037,"I A",IF(G24&lt;=0.00124421296296296,"II A",IF(G24&lt;=0.0013599537037037,"III A",IF(G24&lt;=0.00148726851851852,"I JA",IF(G24&lt;=0.00160300925925926,"II JA",IF(G24&lt;=0.00169560185185185,"III JA"))))))))</f>
        <v>I JA</v>
      </c>
      <c r="I24" s="207" t="s">
        <v>356</v>
      </c>
    </row>
    <row r="25" spans="1:9" ht="15" customHeight="1">
      <c r="A25" s="49">
        <v>5</v>
      </c>
      <c r="B25" s="49">
        <v>152</v>
      </c>
      <c r="C25" s="206" t="s">
        <v>352</v>
      </c>
      <c r="D25" s="203" t="s">
        <v>353</v>
      </c>
      <c r="E25" s="204">
        <v>36733</v>
      </c>
      <c r="F25" s="207" t="s">
        <v>186</v>
      </c>
      <c r="G25" s="442">
        <v>0.0015019675925925927</v>
      </c>
      <c r="H25" s="222" t="str">
        <f>IF(ISBLANK(G25),"",IF(G25&lt;=0.00109375,"KSM",IF(G25&lt;=0.00115162037037037,"I A",IF(G25&lt;=0.00124421296296296,"II A",IF(G25&lt;=0.0013599537037037,"III A",IF(G25&lt;=0.00148726851851852,"I JA",IF(G25&lt;=0.00160300925925926,"II JA",IF(G25&lt;=0.00169560185185185,"III JA"))))))))</f>
        <v>II JA</v>
      </c>
      <c r="I25" s="207" t="s">
        <v>64</v>
      </c>
    </row>
    <row r="26" spans="1:9" ht="15" customHeight="1">
      <c r="A26" s="49"/>
      <c r="B26" s="49">
        <v>103</v>
      </c>
      <c r="C26" s="206" t="s">
        <v>336</v>
      </c>
      <c r="D26" s="203" t="s">
        <v>337</v>
      </c>
      <c r="E26" s="204">
        <v>36171</v>
      </c>
      <c r="F26" s="207" t="s">
        <v>182</v>
      </c>
      <c r="G26" s="442" t="s">
        <v>727</v>
      </c>
      <c r="H26" s="222"/>
      <c r="I26" s="207" t="s">
        <v>183</v>
      </c>
    </row>
    <row r="27" spans="1:9" ht="15" customHeight="1">
      <c r="A27" s="49"/>
      <c r="B27" s="49">
        <v>121</v>
      </c>
      <c r="C27" s="206" t="s">
        <v>59</v>
      </c>
      <c r="D27" s="203" t="s">
        <v>297</v>
      </c>
      <c r="E27" s="204">
        <v>36409</v>
      </c>
      <c r="F27" s="207" t="s">
        <v>66</v>
      </c>
      <c r="G27" s="442" t="s">
        <v>730</v>
      </c>
      <c r="H27" s="222"/>
      <c r="I27" s="207" t="s">
        <v>137</v>
      </c>
    </row>
  </sheetData>
  <sheetProtection/>
  <mergeCells count="3">
    <mergeCell ref="A1:H1"/>
    <mergeCell ref="A2:H2"/>
    <mergeCell ref="A3:H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2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.8515625" style="193" customWidth="1"/>
    <col min="2" max="2" width="5.140625" style="193" customWidth="1"/>
    <col min="3" max="3" width="13.00390625" style="193" customWidth="1"/>
    <col min="4" max="4" width="14.140625" style="193" customWidth="1"/>
    <col min="5" max="5" width="8.8515625" style="198" customWidth="1"/>
    <col min="6" max="6" width="13.28125" style="198" customWidth="1"/>
    <col min="7" max="7" width="8.421875" style="216" customWidth="1"/>
    <col min="8" max="8" width="4.421875" style="197" customWidth="1"/>
    <col min="9" max="9" width="21.8515625" style="198" customWidth="1"/>
    <col min="10" max="10" width="14.57421875" style="193" bestFit="1" customWidth="1"/>
    <col min="11" max="11" width="3.28125" style="193" customWidth="1"/>
    <col min="12" max="16384" width="9.140625" style="193" customWidth="1"/>
  </cols>
  <sheetData>
    <row r="1" spans="1:10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  <c r="J1" s="44"/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4:8" s="211" customFormat="1" ht="12.75" customHeight="1">
      <c r="D4" s="39" t="s">
        <v>17</v>
      </c>
      <c r="E4" s="445" t="s">
        <v>1018</v>
      </c>
      <c r="G4" s="147" t="s">
        <v>144</v>
      </c>
      <c r="H4" s="39"/>
    </row>
    <row r="5" spans="3:11" ht="4.5" customHeight="1">
      <c r="C5" s="194"/>
      <c r="E5" s="195"/>
      <c r="F5" s="195"/>
      <c r="G5" s="196"/>
      <c r="I5" s="196"/>
      <c r="J5" s="198"/>
      <c r="K5" s="199"/>
    </row>
    <row r="6" spans="2:7" s="211" customFormat="1" ht="15.75">
      <c r="B6" s="213" t="s">
        <v>164</v>
      </c>
      <c r="C6" s="214"/>
      <c r="D6" s="210"/>
      <c r="E6" s="144"/>
      <c r="F6" s="215"/>
      <c r="G6" s="146" t="s">
        <v>24</v>
      </c>
    </row>
    <row r="7" spans="7:11" ht="6" customHeight="1">
      <c r="G7" s="196"/>
      <c r="I7" s="196"/>
      <c r="J7" s="198"/>
      <c r="K7" s="199"/>
    </row>
    <row r="8" spans="2:8" s="163" customFormat="1" ht="12.75" customHeight="1">
      <c r="B8" s="186"/>
      <c r="C8" s="164"/>
      <c r="D8" s="164"/>
      <c r="E8" s="164"/>
      <c r="F8" s="187"/>
      <c r="G8" s="166"/>
      <c r="H8" s="241"/>
    </row>
    <row r="9" spans="4:8" s="163" customFormat="1" ht="5.25" customHeight="1">
      <c r="D9" s="167"/>
      <c r="E9" s="167"/>
      <c r="F9" s="165"/>
      <c r="G9" s="166"/>
      <c r="H9" s="167"/>
    </row>
    <row r="10" spans="1:9" ht="12.75">
      <c r="A10" s="168" t="s">
        <v>714</v>
      </c>
      <c r="B10" s="217" t="s">
        <v>55</v>
      </c>
      <c r="C10" s="218" t="s">
        <v>14</v>
      </c>
      <c r="D10" s="219" t="s">
        <v>13</v>
      </c>
      <c r="E10" s="220" t="s">
        <v>12</v>
      </c>
      <c r="F10" s="156" t="s">
        <v>11</v>
      </c>
      <c r="G10" s="221" t="s">
        <v>58</v>
      </c>
      <c r="H10" s="221" t="s">
        <v>9</v>
      </c>
      <c r="I10" s="156" t="s">
        <v>8</v>
      </c>
    </row>
    <row r="11" spans="1:9" ht="15" customHeight="1">
      <c r="A11" s="49">
        <v>1</v>
      </c>
      <c r="B11" s="49">
        <v>60</v>
      </c>
      <c r="C11" s="206" t="s">
        <v>239</v>
      </c>
      <c r="D11" s="203" t="s">
        <v>240</v>
      </c>
      <c r="E11" s="204">
        <v>36264</v>
      </c>
      <c r="F11" s="207" t="s">
        <v>241</v>
      </c>
      <c r="G11" s="442">
        <v>0.0012906249999999999</v>
      </c>
      <c r="H11" s="222" t="str">
        <f aca="true" t="shared" si="0" ref="H11:H21">IF(ISBLANK(G11),"",IF(G11&lt;=0.00109375,"KSM",IF(G11&lt;=0.00115162037037037,"I A",IF(G11&lt;=0.00124421296296296,"II A",IF(G11&lt;=0.0013599537037037,"III A",IF(G11&lt;=0.00148726851851852,"I JA",IF(G11&lt;=0.00160300925925926,"II JA",IF(G11&lt;=0.00169560185185185,"III JA"))))))))</f>
        <v>III A</v>
      </c>
      <c r="I11" s="207" t="s">
        <v>74</v>
      </c>
    </row>
    <row r="12" spans="1:9" ht="15" customHeight="1">
      <c r="A12" s="49">
        <v>2</v>
      </c>
      <c r="B12" s="49">
        <v>84</v>
      </c>
      <c r="C12" s="206" t="s">
        <v>350</v>
      </c>
      <c r="D12" s="203" t="s">
        <v>351</v>
      </c>
      <c r="E12" s="204">
        <v>36730</v>
      </c>
      <c r="F12" s="207" t="s">
        <v>193</v>
      </c>
      <c r="G12" s="442">
        <v>0.0012922453703703705</v>
      </c>
      <c r="H12" s="222" t="str">
        <f t="shared" si="0"/>
        <v>III A</v>
      </c>
      <c r="I12" s="207"/>
    </row>
    <row r="13" spans="1:9" ht="15" customHeight="1">
      <c r="A13" s="49">
        <v>3</v>
      </c>
      <c r="B13" s="49">
        <v>91</v>
      </c>
      <c r="C13" s="206" t="s">
        <v>79</v>
      </c>
      <c r="D13" s="203" t="s">
        <v>338</v>
      </c>
      <c r="E13" s="204">
        <v>36236</v>
      </c>
      <c r="F13" s="207" t="s">
        <v>25</v>
      </c>
      <c r="G13" s="442">
        <v>0.0013086805555555558</v>
      </c>
      <c r="H13" s="222" t="str">
        <f t="shared" si="0"/>
        <v>III A</v>
      </c>
      <c r="I13" s="207" t="s">
        <v>327</v>
      </c>
    </row>
    <row r="14" spans="1:9" ht="15" customHeight="1">
      <c r="A14" s="49">
        <v>4</v>
      </c>
      <c r="B14" s="49">
        <v>97</v>
      </c>
      <c r="C14" s="206" t="s">
        <v>343</v>
      </c>
      <c r="D14" s="203" t="s">
        <v>344</v>
      </c>
      <c r="E14" s="204">
        <v>36550</v>
      </c>
      <c r="F14" s="207" t="s">
        <v>207</v>
      </c>
      <c r="G14" s="442">
        <v>0.0013469907407407406</v>
      </c>
      <c r="H14" s="222" t="str">
        <f t="shared" si="0"/>
        <v>III A</v>
      </c>
      <c r="I14" s="207" t="s">
        <v>208</v>
      </c>
    </row>
    <row r="15" spans="1:9" ht="15" customHeight="1">
      <c r="A15" s="49">
        <v>5</v>
      </c>
      <c r="B15" s="49">
        <v>142</v>
      </c>
      <c r="C15" s="206" t="s">
        <v>244</v>
      </c>
      <c r="D15" s="203" t="s">
        <v>357</v>
      </c>
      <c r="E15" s="204">
        <v>36887</v>
      </c>
      <c r="F15" s="207" t="s">
        <v>82</v>
      </c>
      <c r="G15" s="442">
        <v>0.0013627314814814815</v>
      </c>
      <c r="H15" s="222" t="str">
        <f t="shared" si="0"/>
        <v>I JA</v>
      </c>
      <c r="I15" s="207" t="s">
        <v>213</v>
      </c>
    </row>
    <row r="16" spans="1:9" ht="15" customHeight="1">
      <c r="A16" s="49">
        <v>6</v>
      </c>
      <c r="B16" s="49">
        <v>98</v>
      </c>
      <c r="C16" s="206" t="s">
        <v>358</v>
      </c>
      <c r="D16" s="203" t="s">
        <v>359</v>
      </c>
      <c r="E16" s="204">
        <v>36895</v>
      </c>
      <c r="F16" s="207" t="s">
        <v>207</v>
      </c>
      <c r="G16" s="442">
        <v>0.0013773148148148147</v>
      </c>
      <c r="H16" s="222" t="str">
        <f t="shared" si="0"/>
        <v>I JA</v>
      </c>
      <c r="I16" s="207" t="s">
        <v>208</v>
      </c>
    </row>
    <row r="17" spans="1:9" ht="15" customHeight="1">
      <c r="A17" s="49">
        <v>7</v>
      </c>
      <c r="B17" s="49">
        <v>109</v>
      </c>
      <c r="C17" s="206" t="s">
        <v>339</v>
      </c>
      <c r="D17" s="203" t="s">
        <v>340</v>
      </c>
      <c r="E17" s="204">
        <v>36262</v>
      </c>
      <c r="F17" s="207" t="s">
        <v>182</v>
      </c>
      <c r="G17" s="442">
        <v>0.0013778935185185185</v>
      </c>
      <c r="H17" s="222" t="str">
        <f t="shared" si="0"/>
        <v>I JA</v>
      </c>
      <c r="I17" s="207" t="s">
        <v>183</v>
      </c>
    </row>
    <row r="18" spans="1:9" ht="15" customHeight="1">
      <c r="A18" s="49">
        <v>8</v>
      </c>
      <c r="B18" s="49">
        <v>93</v>
      </c>
      <c r="C18" s="206" t="s">
        <v>354</v>
      </c>
      <c r="D18" s="203" t="s">
        <v>355</v>
      </c>
      <c r="E18" s="204">
        <v>36745</v>
      </c>
      <c r="F18" s="207" t="s">
        <v>25</v>
      </c>
      <c r="G18" s="442">
        <v>0.0014119212962962963</v>
      </c>
      <c r="H18" s="222" t="str">
        <f t="shared" si="0"/>
        <v>I JA</v>
      </c>
      <c r="I18" s="207" t="s">
        <v>356</v>
      </c>
    </row>
    <row r="19" spans="1:9" ht="15" customHeight="1">
      <c r="A19" s="49">
        <v>9</v>
      </c>
      <c r="B19" s="49">
        <v>140</v>
      </c>
      <c r="C19" s="206" t="s">
        <v>348</v>
      </c>
      <c r="D19" s="203" t="s">
        <v>349</v>
      </c>
      <c r="E19" s="204">
        <v>36637</v>
      </c>
      <c r="F19" s="207" t="s">
        <v>82</v>
      </c>
      <c r="G19" s="442">
        <v>0.0014287037037037037</v>
      </c>
      <c r="H19" s="222" t="str">
        <f t="shared" si="0"/>
        <v>I JA</v>
      </c>
      <c r="I19" s="207" t="s">
        <v>213</v>
      </c>
    </row>
    <row r="20" spans="1:9" ht="15" customHeight="1">
      <c r="A20" s="49">
        <v>10</v>
      </c>
      <c r="B20" s="49">
        <v>127</v>
      </c>
      <c r="C20" s="206" t="s">
        <v>345</v>
      </c>
      <c r="D20" s="203" t="s">
        <v>346</v>
      </c>
      <c r="E20" s="204">
        <v>36600</v>
      </c>
      <c r="F20" s="207" t="s">
        <v>38</v>
      </c>
      <c r="G20" s="442">
        <v>0.0014538194444444444</v>
      </c>
      <c r="H20" s="222" t="str">
        <f t="shared" si="0"/>
        <v>I JA</v>
      </c>
      <c r="I20" s="207" t="s">
        <v>347</v>
      </c>
    </row>
    <row r="21" spans="1:9" ht="15" customHeight="1">
      <c r="A21" s="49">
        <v>11</v>
      </c>
      <c r="B21" s="49">
        <v>152</v>
      </c>
      <c r="C21" s="206" t="s">
        <v>352</v>
      </c>
      <c r="D21" s="203" t="s">
        <v>353</v>
      </c>
      <c r="E21" s="204">
        <v>36733</v>
      </c>
      <c r="F21" s="207" t="s">
        <v>186</v>
      </c>
      <c r="G21" s="442">
        <v>0.0015019675925925927</v>
      </c>
      <c r="H21" s="222" t="str">
        <f t="shared" si="0"/>
        <v>II JA</v>
      </c>
      <c r="I21" s="207" t="s">
        <v>64</v>
      </c>
    </row>
    <row r="22" spans="1:9" ht="15" customHeight="1">
      <c r="A22" s="49"/>
      <c r="B22" s="49">
        <v>103</v>
      </c>
      <c r="C22" s="206" t="s">
        <v>336</v>
      </c>
      <c r="D22" s="203" t="s">
        <v>337</v>
      </c>
      <c r="E22" s="204">
        <v>36171</v>
      </c>
      <c r="F22" s="207" t="s">
        <v>182</v>
      </c>
      <c r="G22" s="442" t="s">
        <v>727</v>
      </c>
      <c r="H22" s="222"/>
      <c r="I22" s="207" t="s">
        <v>183</v>
      </c>
    </row>
    <row r="23" spans="1:9" ht="15" customHeight="1">
      <c r="A23" s="49"/>
      <c r="B23" s="49">
        <v>139</v>
      </c>
      <c r="C23" s="206" t="s">
        <v>72</v>
      </c>
      <c r="D23" s="203" t="s">
        <v>341</v>
      </c>
      <c r="E23" s="204">
        <v>36391</v>
      </c>
      <c r="F23" s="207" t="s">
        <v>25</v>
      </c>
      <c r="G23" s="442" t="s">
        <v>730</v>
      </c>
      <c r="H23" s="222"/>
      <c r="I23" s="207" t="s">
        <v>342</v>
      </c>
    </row>
    <row r="24" spans="1:9" ht="15" customHeight="1">
      <c r="A24" s="49"/>
      <c r="B24" s="49">
        <v>121</v>
      </c>
      <c r="C24" s="206" t="s">
        <v>59</v>
      </c>
      <c r="D24" s="203" t="s">
        <v>297</v>
      </c>
      <c r="E24" s="204">
        <v>36409</v>
      </c>
      <c r="F24" s="207" t="s">
        <v>66</v>
      </c>
      <c r="G24" s="442" t="s">
        <v>730</v>
      </c>
      <c r="H24" s="222"/>
      <c r="I24" s="207" t="s">
        <v>137</v>
      </c>
    </row>
  </sheetData>
  <sheetProtection/>
  <mergeCells count="3">
    <mergeCell ref="A1:H1"/>
    <mergeCell ref="A2:H2"/>
    <mergeCell ref="A3:H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2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5.140625" style="193" customWidth="1"/>
    <col min="3" max="3" width="13.8515625" style="193" customWidth="1"/>
    <col min="4" max="4" width="13.421875" style="193" customWidth="1"/>
    <col min="5" max="5" width="8.8515625" style="198" customWidth="1"/>
    <col min="6" max="6" width="13.7109375" style="198" customWidth="1"/>
    <col min="7" max="7" width="8.421875" style="216" customWidth="1"/>
    <col min="8" max="8" width="4.421875" style="197" customWidth="1"/>
    <col min="9" max="9" width="20.421875" style="198" customWidth="1"/>
    <col min="10" max="10" width="9.57421875" style="193" hidden="1" customWidth="1"/>
    <col min="11" max="16384" width="9.140625" style="193" customWidth="1"/>
  </cols>
  <sheetData>
    <row r="1" spans="1:10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  <c r="J1" s="44"/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4:8" s="211" customFormat="1" ht="12.75" customHeight="1">
      <c r="D4" s="39" t="s">
        <v>17</v>
      </c>
      <c r="E4" s="51" t="s">
        <v>145</v>
      </c>
      <c r="G4" s="51" t="s">
        <v>146</v>
      </c>
      <c r="H4" s="39"/>
    </row>
    <row r="5" spans="3:10" ht="4.5" customHeight="1">
      <c r="C5" s="194"/>
      <c r="E5" s="195"/>
      <c r="F5" s="195"/>
      <c r="G5" s="196"/>
      <c r="I5" s="196"/>
      <c r="J5" s="198"/>
    </row>
    <row r="6" spans="2:8" s="211" customFormat="1" ht="15.75">
      <c r="B6" s="223" t="s">
        <v>177</v>
      </c>
      <c r="C6" s="224"/>
      <c r="D6" s="225"/>
      <c r="E6" s="205"/>
      <c r="F6" s="226"/>
      <c r="G6" s="70" t="s">
        <v>16</v>
      </c>
      <c r="H6" s="227"/>
    </row>
    <row r="7" spans="3:10" ht="4.5" customHeight="1">
      <c r="C7" s="194"/>
      <c r="E7" s="195"/>
      <c r="F7" s="195"/>
      <c r="G7" s="196"/>
      <c r="I7" s="196"/>
      <c r="J7" s="198"/>
    </row>
    <row r="8" spans="2:8" s="163" customFormat="1" ht="12.75" customHeight="1">
      <c r="B8" s="186"/>
      <c r="C8" s="164"/>
      <c r="D8" s="164"/>
      <c r="E8" s="164"/>
      <c r="F8" s="187"/>
      <c r="G8" s="166"/>
      <c r="H8" s="241"/>
    </row>
    <row r="9" spans="2:8" s="163" customFormat="1" ht="12.75" customHeight="1">
      <c r="B9" s="186"/>
      <c r="C9" s="164"/>
      <c r="D9" s="164">
        <v>1</v>
      </c>
      <c r="E9" s="164" t="s">
        <v>53</v>
      </c>
      <c r="F9" s="187">
        <v>2</v>
      </c>
      <c r="G9" s="166"/>
      <c r="H9" s="241"/>
    </row>
    <row r="10" spans="4:8" s="163" customFormat="1" ht="5.25" customHeight="1">
      <c r="D10" s="167"/>
      <c r="E10" s="167"/>
      <c r="F10" s="165"/>
      <c r="G10" s="166"/>
      <c r="H10" s="167"/>
    </row>
    <row r="11" spans="4:8" s="163" customFormat="1" ht="5.25" customHeight="1">
      <c r="D11" s="167"/>
      <c r="E11" s="167"/>
      <c r="F11" s="165"/>
      <c r="G11" s="166"/>
      <c r="H11" s="167"/>
    </row>
    <row r="12" spans="1:9" ht="12.75">
      <c r="A12" s="168" t="s">
        <v>714</v>
      </c>
      <c r="B12" s="217" t="s">
        <v>55</v>
      </c>
      <c r="C12" s="218" t="s">
        <v>14</v>
      </c>
      <c r="D12" s="219" t="s">
        <v>13</v>
      </c>
      <c r="E12" s="220" t="s">
        <v>12</v>
      </c>
      <c r="F12" s="156" t="s">
        <v>11</v>
      </c>
      <c r="G12" s="221" t="s">
        <v>58</v>
      </c>
      <c r="H12" s="221" t="s">
        <v>9</v>
      </c>
      <c r="I12" s="156" t="s">
        <v>8</v>
      </c>
    </row>
    <row r="13" spans="1:9" ht="15" customHeight="1">
      <c r="A13" s="49">
        <v>1</v>
      </c>
      <c r="B13" s="49">
        <v>183</v>
      </c>
      <c r="C13" s="206" t="s">
        <v>334</v>
      </c>
      <c r="D13" s="203" t="s">
        <v>335</v>
      </c>
      <c r="E13" s="204">
        <v>36081</v>
      </c>
      <c r="F13" s="207" t="s">
        <v>193</v>
      </c>
      <c r="G13" s="442">
        <v>0.001249652777777778</v>
      </c>
      <c r="H13" s="222" t="str">
        <f aca="true" t="shared" si="0" ref="H13:H19">IF(ISBLANK(G13),"",IF(G13&lt;=0.00109375,"KSM",IF(G13&lt;=0.00115162037037037,"I A",IF(G13&lt;=0.00124421296296296,"II A",IF(G13&lt;=0.0013599537037037,"III A",IF(G13&lt;=0.00148726851851852,"I JA",IF(G13&lt;=0.00160300925925926,"II JA",IF(G13&lt;=0.00169560185185185,"III JA"))))))))</f>
        <v>III A</v>
      </c>
      <c r="I13" s="207"/>
    </row>
    <row r="14" spans="1:9" ht="15" customHeight="1">
      <c r="A14" s="49">
        <v>2</v>
      </c>
      <c r="B14" s="49">
        <v>88</v>
      </c>
      <c r="C14" s="206" t="s">
        <v>211</v>
      </c>
      <c r="D14" s="203" t="s">
        <v>323</v>
      </c>
      <c r="E14" s="204">
        <v>35635</v>
      </c>
      <c r="F14" s="207" t="s">
        <v>81</v>
      </c>
      <c r="G14" s="442">
        <v>0.0012650462962962964</v>
      </c>
      <c r="H14" s="222" t="str">
        <f t="shared" si="0"/>
        <v>III A</v>
      </c>
      <c r="I14" s="207" t="s">
        <v>141</v>
      </c>
    </row>
    <row r="15" spans="1:9" ht="15" customHeight="1">
      <c r="A15" s="49">
        <v>3</v>
      </c>
      <c r="B15" s="49">
        <v>90</v>
      </c>
      <c r="C15" s="206" t="s">
        <v>315</v>
      </c>
      <c r="D15" s="203" t="s">
        <v>138</v>
      </c>
      <c r="E15" s="204">
        <v>35515</v>
      </c>
      <c r="F15" s="207" t="s">
        <v>81</v>
      </c>
      <c r="G15" s="442">
        <v>0.001309837962962963</v>
      </c>
      <c r="H15" s="222" t="str">
        <f t="shared" si="0"/>
        <v>III A</v>
      </c>
      <c r="I15" s="207" t="s">
        <v>139</v>
      </c>
    </row>
    <row r="16" spans="1:9" ht="15" customHeight="1">
      <c r="A16" s="49">
        <v>4</v>
      </c>
      <c r="B16" s="49">
        <v>119</v>
      </c>
      <c r="C16" s="206" t="s">
        <v>147</v>
      </c>
      <c r="D16" s="203" t="s">
        <v>148</v>
      </c>
      <c r="E16" s="204">
        <v>35480</v>
      </c>
      <c r="F16" s="207" t="s">
        <v>142</v>
      </c>
      <c r="G16" s="442">
        <v>0.0013108796296296297</v>
      </c>
      <c r="H16" s="222" t="str">
        <f t="shared" si="0"/>
        <v>III A</v>
      </c>
      <c r="I16" s="207" t="s">
        <v>314</v>
      </c>
    </row>
    <row r="17" spans="1:9" ht="15" customHeight="1">
      <c r="A17" s="49">
        <v>5</v>
      </c>
      <c r="B17" s="49">
        <v>182</v>
      </c>
      <c r="C17" s="206" t="s">
        <v>330</v>
      </c>
      <c r="D17" s="203" t="s">
        <v>331</v>
      </c>
      <c r="E17" s="204">
        <v>35925</v>
      </c>
      <c r="F17" s="207" t="s">
        <v>186</v>
      </c>
      <c r="G17" s="442">
        <v>0.0013184027777777777</v>
      </c>
      <c r="H17" s="222" t="str">
        <f t="shared" si="0"/>
        <v>III A</v>
      </c>
      <c r="I17" s="207" t="s">
        <v>64</v>
      </c>
    </row>
    <row r="18" spans="1:9" ht="15" customHeight="1">
      <c r="A18" s="49">
        <v>6</v>
      </c>
      <c r="B18" s="49">
        <v>147</v>
      </c>
      <c r="C18" s="206" t="s">
        <v>324</v>
      </c>
      <c r="D18" s="203" t="s">
        <v>325</v>
      </c>
      <c r="E18" s="204">
        <v>35658</v>
      </c>
      <c r="F18" s="207" t="s">
        <v>38</v>
      </c>
      <c r="G18" s="442">
        <v>0.0013270833333333335</v>
      </c>
      <c r="H18" s="222" t="str">
        <f t="shared" si="0"/>
        <v>III A</v>
      </c>
      <c r="I18" s="207" t="s">
        <v>77</v>
      </c>
    </row>
    <row r="19" spans="1:9" ht="15" customHeight="1">
      <c r="A19" s="49">
        <v>7</v>
      </c>
      <c r="B19" s="49">
        <v>138</v>
      </c>
      <c r="C19" s="206" t="s">
        <v>320</v>
      </c>
      <c r="D19" s="203" t="s">
        <v>321</v>
      </c>
      <c r="E19" s="204">
        <v>35620</v>
      </c>
      <c r="F19" s="207" t="s">
        <v>40</v>
      </c>
      <c r="G19" s="442">
        <v>0.0014525462962962964</v>
      </c>
      <c r="H19" s="222" t="str">
        <f t="shared" si="0"/>
        <v>I JA</v>
      </c>
      <c r="I19" s="207" t="s">
        <v>322</v>
      </c>
    </row>
    <row r="20" spans="2:8" s="163" customFormat="1" ht="12.75" customHeight="1">
      <c r="B20" s="186"/>
      <c r="C20" s="164"/>
      <c r="D20" s="164">
        <v>2</v>
      </c>
      <c r="E20" s="164" t="s">
        <v>53</v>
      </c>
      <c r="F20" s="187">
        <v>2</v>
      </c>
      <c r="G20" s="443"/>
      <c r="H20" s="241"/>
    </row>
    <row r="21" spans="1:9" ht="15" customHeight="1">
      <c r="A21" s="49">
        <v>1</v>
      </c>
      <c r="B21" s="49">
        <v>148</v>
      </c>
      <c r="C21" s="206" t="s">
        <v>316</v>
      </c>
      <c r="D21" s="203" t="s">
        <v>317</v>
      </c>
      <c r="E21" s="204">
        <v>35531</v>
      </c>
      <c r="F21" s="207" t="s">
        <v>38</v>
      </c>
      <c r="G21" s="442">
        <v>0.0011778935185185184</v>
      </c>
      <c r="H21" s="222" t="str">
        <f>IF(ISBLANK(G21),"",IF(G21&lt;=0.00109375,"KSM",IF(G21&lt;=0.00115162037037037,"I A",IF(G21&lt;=0.00124421296296296,"II A",IF(G21&lt;=0.0013599537037037,"III A",IF(G21&lt;=0.00148726851851852,"I JA",IF(G21&lt;=0.00160300925925926,"II JA",IF(G21&lt;=0.00169560185185185,"III JA"))))))))</f>
        <v>II A</v>
      </c>
      <c r="I21" s="207" t="s">
        <v>318</v>
      </c>
    </row>
    <row r="22" spans="1:9" ht="15" customHeight="1">
      <c r="A22" s="49">
        <v>2</v>
      </c>
      <c r="B22" s="49">
        <v>146</v>
      </c>
      <c r="C22" s="206" t="s">
        <v>72</v>
      </c>
      <c r="D22" s="203" t="s">
        <v>319</v>
      </c>
      <c r="E22" s="204">
        <v>35587</v>
      </c>
      <c r="F22" s="207" t="s">
        <v>38</v>
      </c>
      <c r="G22" s="442">
        <v>0.0012060185185185186</v>
      </c>
      <c r="H22" s="222" t="str">
        <f>IF(ISBLANK(G22),"",IF(G22&lt;=0.00109375,"KSM",IF(G22&lt;=0.00115162037037037,"I A",IF(G22&lt;=0.00124421296296296,"II A",IF(G22&lt;=0.0013599537037037,"III A",IF(G22&lt;=0.00148726851851852,"I JA",IF(G22&lt;=0.00160300925925926,"II JA",IF(G22&lt;=0.00169560185185185,"III JA"))))))))</f>
        <v>II A</v>
      </c>
      <c r="I22" s="207" t="s">
        <v>77</v>
      </c>
    </row>
    <row r="23" spans="1:10" ht="15" customHeight="1">
      <c r="A23" s="49">
        <v>3</v>
      </c>
      <c r="B23" s="299" t="s">
        <v>697</v>
      </c>
      <c r="C23" s="300" t="s">
        <v>687</v>
      </c>
      <c r="D23" s="188" t="s">
        <v>688</v>
      </c>
      <c r="E23" s="204">
        <v>35405</v>
      </c>
      <c r="F23" s="189" t="s">
        <v>689</v>
      </c>
      <c r="G23" s="444">
        <v>0.0012201388888888889</v>
      </c>
      <c r="H23" s="155" t="str">
        <f>IF(ISBLANK(G23),"",IF(G23&lt;=0.00109375,"KSM",IF(G23&lt;=0.00115162037037037,"I A",IF(G23&lt;=0.00124421296296296,"II A",IF(G23&lt;=0.0013599537037037,"III A",IF(G23&lt;=0.00148726851851852,"I JA",IF(G23&lt;=0.00160300925925926,"II JA",IF(G23&lt;=0.00169560185185185,"III JA"))))))))</f>
        <v>II A</v>
      </c>
      <c r="I23" s="189" t="s">
        <v>686</v>
      </c>
      <c r="J23" s="32"/>
    </row>
    <row r="24" spans="1:9" ht="15" customHeight="1">
      <c r="A24" s="49">
        <v>4</v>
      </c>
      <c r="B24" s="49">
        <v>181</v>
      </c>
      <c r="C24" s="206" t="s">
        <v>328</v>
      </c>
      <c r="D24" s="203" t="s">
        <v>329</v>
      </c>
      <c r="E24" s="204">
        <v>35755</v>
      </c>
      <c r="F24" s="207" t="s">
        <v>186</v>
      </c>
      <c r="G24" s="442">
        <v>0.0012312500000000001</v>
      </c>
      <c r="H24" s="222" t="str">
        <f>IF(ISBLANK(G24),"",IF(G24&lt;=0.00109375,"KSM",IF(G24&lt;=0.00115162037037037,"I A",IF(G24&lt;=0.00124421296296296,"II A",IF(G24&lt;=0.0013599537037037,"III A",IF(G24&lt;=0.00148726851851852,"I JA",IF(G24&lt;=0.00160300925925926,"II JA",IF(G24&lt;=0.00169560185185185,"III JA"))))))))</f>
        <v>II A</v>
      </c>
      <c r="I24" s="207" t="s">
        <v>64</v>
      </c>
    </row>
    <row r="25" spans="1:9" ht="15" customHeight="1">
      <c r="A25" s="49">
        <v>5</v>
      </c>
      <c r="B25" s="49">
        <v>122</v>
      </c>
      <c r="C25" s="206" t="s">
        <v>244</v>
      </c>
      <c r="D25" s="203" t="s">
        <v>326</v>
      </c>
      <c r="E25" s="204">
        <v>35694</v>
      </c>
      <c r="F25" s="207" t="s">
        <v>25</v>
      </c>
      <c r="G25" s="442">
        <v>0.0012655092592592594</v>
      </c>
      <c r="H25" s="222" t="str">
        <f>IF(ISBLANK(G25),"",IF(G25&lt;=0.00109375,"KSM",IF(G25&lt;=0.00115162037037037,"I A",IF(G25&lt;=0.00124421296296296,"II A",IF(G25&lt;=0.0013599537037037,"III A",IF(G25&lt;=0.00148726851851852,"I JA",IF(G25&lt;=0.00160300925925926,"II JA",IF(G25&lt;=0.00169560185185185,"III JA"))))))))</f>
        <v>III A</v>
      </c>
      <c r="I25" s="207" t="s">
        <v>692</v>
      </c>
    </row>
    <row r="26" spans="1:10" s="32" customFormat="1" ht="17.25" customHeight="1">
      <c r="A26" s="49">
        <v>6</v>
      </c>
      <c r="B26" s="301">
        <v>82</v>
      </c>
      <c r="C26" s="202" t="s">
        <v>332</v>
      </c>
      <c r="D26" s="203" t="s">
        <v>333</v>
      </c>
      <c r="E26" s="204">
        <v>35981</v>
      </c>
      <c r="F26" s="207" t="s">
        <v>193</v>
      </c>
      <c r="G26" s="442">
        <v>0.0018756944444444446</v>
      </c>
      <c r="H26" s="222"/>
      <c r="I26" s="207"/>
      <c r="J26" s="193"/>
    </row>
  </sheetData>
  <sheetProtection/>
  <mergeCells count="3">
    <mergeCell ref="A1:H1"/>
    <mergeCell ref="A2:H2"/>
    <mergeCell ref="A3:H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2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2" width="5.140625" style="193" customWidth="1"/>
    <col min="3" max="3" width="13.8515625" style="193" customWidth="1"/>
    <col min="4" max="4" width="12.57421875" style="193" customWidth="1"/>
    <col min="5" max="5" width="8.8515625" style="198" customWidth="1"/>
    <col min="6" max="6" width="13.7109375" style="198" customWidth="1"/>
    <col min="7" max="7" width="8.421875" style="216" customWidth="1"/>
    <col min="8" max="8" width="4.421875" style="197" customWidth="1"/>
    <col min="9" max="9" width="20.140625" style="198" customWidth="1"/>
    <col min="10" max="10" width="9.57421875" style="193" hidden="1" customWidth="1"/>
    <col min="11" max="16384" width="9.140625" style="193" customWidth="1"/>
  </cols>
  <sheetData>
    <row r="1" spans="1:10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  <c r="J1" s="44"/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4:8" s="211" customFormat="1" ht="12.75" customHeight="1">
      <c r="D4" s="39" t="s">
        <v>17</v>
      </c>
      <c r="E4" s="51" t="s">
        <v>145</v>
      </c>
      <c r="G4" s="51" t="s">
        <v>146</v>
      </c>
      <c r="H4" s="39"/>
    </row>
    <row r="5" spans="3:10" ht="4.5" customHeight="1">
      <c r="C5" s="194"/>
      <c r="E5" s="195"/>
      <c r="F5" s="195"/>
      <c r="G5" s="196"/>
      <c r="I5" s="196"/>
      <c r="J5" s="198"/>
    </row>
    <row r="6" spans="2:8" s="211" customFormat="1" ht="15.75">
      <c r="B6" s="223" t="s">
        <v>177</v>
      </c>
      <c r="C6" s="224"/>
      <c r="D6" s="225"/>
      <c r="E6" s="205"/>
      <c r="F6" s="226"/>
      <c r="G6" s="70" t="s">
        <v>16</v>
      </c>
      <c r="H6" s="227"/>
    </row>
    <row r="7" spans="3:10" ht="4.5" customHeight="1">
      <c r="C7" s="194"/>
      <c r="E7" s="195"/>
      <c r="F7" s="195"/>
      <c r="G7" s="196"/>
      <c r="I7" s="196"/>
      <c r="J7" s="198"/>
    </row>
    <row r="8" spans="2:8" s="163" customFormat="1" ht="12.75" customHeight="1">
      <c r="B8" s="186"/>
      <c r="C8" s="164"/>
      <c r="D8" s="164"/>
      <c r="E8" s="164"/>
      <c r="F8" s="187"/>
      <c r="G8" s="166"/>
      <c r="H8" s="241"/>
    </row>
    <row r="9" spans="4:8" s="163" customFormat="1" ht="5.25" customHeight="1">
      <c r="D9" s="167"/>
      <c r="E9" s="167"/>
      <c r="F9" s="165"/>
      <c r="G9" s="166"/>
      <c r="H9" s="167"/>
    </row>
    <row r="10" spans="1:9" ht="12.75">
      <c r="A10" s="168" t="s">
        <v>714</v>
      </c>
      <c r="B10" s="217" t="s">
        <v>55</v>
      </c>
      <c r="C10" s="218" t="s">
        <v>14</v>
      </c>
      <c r="D10" s="219" t="s">
        <v>13</v>
      </c>
      <c r="E10" s="220" t="s">
        <v>12</v>
      </c>
      <c r="F10" s="156" t="s">
        <v>11</v>
      </c>
      <c r="G10" s="221" t="s">
        <v>58</v>
      </c>
      <c r="H10" s="221" t="s">
        <v>9</v>
      </c>
      <c r="I10" s="156" t="s">
        <v>8</v>
      </c>
    </row>
    <row r="11" spans="1:9" ht="15" customHeight="1">
      <c r="A11" s="49">
        <v>1</v>
      </c>
      <c r="B11" s="49">
        <v>148</v>
      </c>
      <c r="C11" s="206" t="s">
        <v>316</v>
      </c>
      <c r="D11" s="203" t="s">
        <v>317</v>
      </c>
      <c r="E11" s="204">
        <v>35531</v>
      </c>
      <c r="F11" s="207" t="s">
        <v>38</v>
      </c>
      <c r="G11" s="442">
        <v>0.0011778935185185184</v>
      </c>
      <c r="H11" s="222" t="str">
        <f aca="true" t="shared" si="0" ref="H11:H21">IF(ISBLANK(G11),"",IF(G11&lt;=0.00109375,"KSM",IF(G11&lt;=0.00115162037037037,"I A",IF(G11&lt;=0.00124421296296296,"II A",IF(G11&lt;=0.0013599537037037,"III A",IF(G11&lt;=0.00148726851851852,"I JA",IF(G11&lt;=0.00160300925925926,"II JA",IF(G11&lt;=0.00169560185185185,"III JA"))))))))</f>
        <v>II A</v>
      </c>
      <c r="I11" s="207" t="s">
        <v>318</v>
      </c>
    </row>
    <row r="12" spans="1:9" ht="15" customHeight="1">
      <c r="A12" s="49">
        <v>2</v>
      </c>
      <c r="B12" s="49">
        <v>146</v>
      </c>
      <c r="C12" s="206" t="s">
        <v>72</v>
      </c>
      <c r="D12" s="203" t="s">
        <v>319</v>
      </c>
      <c r="E12" s="204">
        <v>35587</v>
      </c>
      <c r="F12" s="207" t="s">
        <v>38</v>
      </c>
      <c r="G12" s="442">
        <v>0.0012060185185185186</v>
      </c>
      <c r="H12" s="222" t="str">
        <f t="shared" si="0"/>
        <v>II A</v>
      </c>
      <c r="I12" s="207" t="s">
        <v>77</v>
      </c>
    </row>
    <row r="13" spans="1:9" ht="15" customHeight="1">
      <c r="A13" s="49">
        <v>3</v>
      </c>
      <c r="B13" s="49">
        <v>181</v>
      </c>
      <c r="C13" s="206" t="s">
        <v>328</v>
      </c>
      <c r="D13" s="203" t="s">
        <v>329</v>
      </c>
      <c r="E13" s="204">
        <v>35755</v>
      </c>
      <c r="F13" s="207" t="s">
        <v>186</v>
      </c>
      <c r="G13" s="442">
        <v>0.0012312500000000001</v>
      </c>
      <c r="H13" s="222" t="str">
        <f t="shared" si="0"/>
        <v>II A</v>
      </c>
      <c r="I13" s="207" t="s">
        <v>64</v>
      </c>
    </row>
    <row r="14" spans="1:9" ht="15" customHeight="1">
      <c r="A14" s="49">
        <v>4</v>
      </c>
      <c r="B14" s="49">
        <v>183</v>
      </c>
      <c r="C14" s="206" t="s">
        <v>334</v>
      </c>
      <c r="D14" s="203" t="s">
        <v>335</v>
      </c>
      <c r="E14" s="204">
        <v>36081</v>
      </c>
      <c r="F14" s="207" t="s">
        <v>193</v>
      </c>
      <c r="G14" s="442">
        <v>0.001249652777777778</v>
      </c>
      <c r="H14" s="222" t="str">
        <f t="shared" si="0"/>
        <v>III A</v>
      </c>
      <c r="I14" s="207"/>
    </row>
    <row r="15" spans="1:9" ht="15" customHeight="1">
      <c r="A15" s="49">
        <v>5</v>
      </c>
      <c r="B15" s="49">
        <v>88</v>
      </c>
      <c r="C15" s="206" t="s">
        <v>211</v>
      </c>
      <c r="D15" s="203" t="s">
        <v>323</v>
      </c>
      <c r="E15" s="204">
        <v>35635</v>
      </c>
      <c r="F15" s="207" t="s">
        <v>81</v>
      </c>
      <c r="G15" s="442">
        <v>0.0012650462962962964</v>
      </c>
      <c r="H15" s="222" t="str">
        <f t="shared" si="0"/>
        <v>III A</v>
      </c>
      <c r="I15" s="207" t="s">
        <v>141</v>
      </c>
    </row>
    <row r="16" spans="1:9" ht="15" customHeight="1">
      <c r="A16" s="49">
        <v>6</v>
      </c>
      <c r="B16" s="49">
        <v>122</v>
      </c>
      <c r="C16" s="206" t="s">
        <v>244</v>
      </c>
      <c r="D16" s="203" t="s">
        <v>326</v>
      </c>
      <c r="E16" s="204">
        <v>35694</v>
      </c>
      <c r="F16" s="207" t="s">
        <v>25</v>
      </c>
      <c r="G16" s="442">
        <v>0.0012655092592592594</v>
      </c>
      <c r="H16" s="222" t="str">
        <f t="shared" si="0"/>
        <v>III A</v>
      </c>
      <c r="I16" s="207" t="s">
        <v>692</v>
      </c>
    </row>
    <row r="17" spans="1:9" ht="15" customHeight="1">
      <c r="A17" s="49">
        <v>7</v>
      </c>
      <c r="B17" s="49">
        <v>90</v>
      </c>
      <c r="C17" s="206" t="s">
        <v>315</v>
      </c>
      <c r="D17" s="203" t="s">
        <v>138</v>
      </c>
      <c r="E17" s="204">
        <v>35515</v>
      </c>
      <c r="F17" s="207" t="s">
        <v>81</v>
      </c>
      <c r="G17" s="442">
        <v>0.001309837962962963</v>
      </c>
      <c r="H17" s="222" t="str">
        <f t="shared" si="0"/>
        <v>III A</v>
      </c>
      <c r="I17" s="207" t="s">
        <v>139</v>
      </c>
    </row>
    <row r="18" spans="1:9" ht="15" customHeight="1">
      <c r="A18" s="49">
        <v>8</v>
      </c>
      <c r="B18" s="49">
        <v>119</v>
      </c>
      <c r="C18" s="206" t="s">
        <v>147</v>
      </c>
      <c r="D18" s="203" t="s">
        <v>148</v>
      </c>
      <c r="E18" s="204">
        <v>35480</v>
      </c>
      <c r="F18" s="207" t="s">
        <v>142</v>
      </c>
      <c r="G18" s="442">
        <v>0.0013108796296296297</v>
      </c>
      <c r="H18" s="222" t="str">
        <f t="shared" si="0"/>
        <v>III A</v>
      </c>
      <c r="I18" s="207" t="s">
        <v>314</v>
      </c>
    </row>
    <row r="19" spans="1:9" ht="15" customHeight="1">
      <c r="A19" s="49">
        <v>9</v>
      </c>
      <c r="B19" s="49">
        <v>182</v>
      </c>
      <c r="C19" s="206" t="s">
        <v>330</v>
      </c>
      <c r="D19" s="203" t="s">
        <v>331</v>
      </c>
      <c r="E19" s="204">
        <v>35925</v>
      </c>
      <c r="F19" s="207" t="s">
        <v>186</v>
      </c>
      <c r="G19" s="442">
        <v>0.0013184027777777777</v>
      </c>
      <c r="H19" s="222" t="str">
        <f t="shared" si="0"/>
        <v>III A</v>
      </c>
      <c r="I19" s="207" t="s">
        <v>64</v>
      </c>
    </row>
    <row r="20" spans="1:9" ht="15" customHeight="1">
      <c r="A20" s="49">
        <v>10</v>
      </c>
      <c r="B20" s="49">
        <v>147</v>
      </c>
      <c r="C20" s="206" t="s">
        <v>324</v>
      </c>
      <c r="D20" s="203" t="s">
        <v>325</v>
      </c>
      <c r="E20" s="204">
        <v>35658</v>
      </c>
      <c r="F20" s="207" t="s">
        <v>38</v>
      </c>
      <c r="G20" s="442">
        <v>0.0013270833333333335</v>
      </c>
      <c r="H20" s="222" t="str">
        <f t="shared" si="0"/>
        <v>III A</v>
      </c>
      <c r="I20" s="207" t="s">
        <v>77</v>
      </c>
    </row>
    <row r="21" spans="1:9" ht="15" customHeight="1">
      <c r="A21" s="49">
        <v>11</v>
      </c>
      <c r="B21" s="49">
        <v>138</v>
      </c>
      <c r="C21" s="206" t="s">
        <v>320</v>
      </c>
      <c r="D21" s="203" t="s">
        <v>321</v>
      </c>
      <c r="E21" s="204">
        <v>35620</v>
      </c>
      <c r="F21" s="207" t="s">
        <v>40</v>
      </c>
      <c r="G21" s="442">
        <v>0.0014525462962962964</v>
      </c>
      <c r="H21" s="222" t="str">
        <f t="shared" si="0"/>
        <v>I JA</v>
      </c>
      <c r="I21" s="207" t="s">
        <v>322</v>
      </c>
    </row>
    <row r="22" spans="1:10" s="32" customFormat="1" ht="17.25" customHeight="1">
      <c r="A22" s="49">
        <v>12</v>
      </c>
      <c r="B22" s="301">
        <v>82</v>
      </c>
      <c r="C22" s="202" t="s">
        <v>332</v>
      </c>
      <c r="D22" s="203" t="s">
        <v>333</v>
      </c>
      <c r="E22" s="204">
        <v>35981</v>
      </c>
      <c r="F22" s="207" t="s">
        <v>193</v>
      </c>
      <c r="G22" s="442">
        <v>0.0018756944444444446</v>
      </c>
      <c r="H22" s="222"/>
      <c r="I22" s="207"/>
      <c r="J22" s="193"/>
    </row>
    <row r="23" spans="1:10" ht="15" customHeight="1">
      <c r="A23" s="49" t="s">
        <v>39</v>
      </c>
      <c r="B23" s="299" t="s">
        <v>697</v>
      </c>
      <c r="C23" s="300" t="s">
        <v>687</v>
      </c>
      <c r="D23" s="188" t="s">
        <v>688</v>
      </c>
      <c r="E23" s="204">
        <v>35405</v>
      </c>
      <c r="F23" s="189" t="s">
        <v>689</v>
      </c>
      <c r="G23" s="444">
        <v>0.0012201388888888889</v>
      </c>
      <c r="H23" s="155" t="str">
        <f>IF(ISBLANK(G23),"",IF(G23&lt;=0.00109375,"KSM",IF(G23&lt;=0.00115162037037037,"I A",IF(G23&lt;=0.00124421296296296,"II A",IF(G23&lt;=0.0013599537037037,"III A",IF(G23&lt;=0.00148726851851852,"I JA",IF(G23&lt;=0.00160300925925926,"II JA",IF(G23&lt;=0.00169560185185185,"III JA"))))))))</f>
        <v>II A</v>
      </c>
      <c r="I23" s="189" t="s">
        <v>686</v>
      </c>
      <c r="J23" s="32"/>
    </row>
  </sheetData>
  <sheetProtection/>
  <mergeCells count="3">
    <mergeCell ref="A1:H1"/>
    <mergeCell ref="A2:H2"/>
    <mergeCell ref="A3:H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2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2" width="5.140625" style="193" customWidth="1"/>
    <col min="3" max="3" width="12.28125" style="193" customWidth="1"/>
    <col min="4" max="4" width="14.00390625" style="193" customWidth="1"/>
    <col min="5" max="5" width="9.00390625" style="198" bestFit="1" customWidth="1"/>
    <col min="6" max="6" width="13.421875" style="198" customWidth="1"/>
    <col min="7" max="7" width="8.421875" style="216" customWidth="1"/>
    <col min="8" max="8" width="5.140625" style="197" customWidth="1"/>
    <col min="9" max="9" width="22.28125" style="198" customWidth="1"/>
    <col min="10" max="10" width="0" style="193" hidden="1" customWidth="1"/>
    <col min="11" max="16384" width="9.140625" style="193" customWidth="1"/>
  </cols>
  <sheetData>
    <row r="1" spans="1:9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4:8" s="211" customFormat="1" ht="12.75" customHeight="1">
      <c r="D4" s="39" t="s">
        <v>17</v>
      </c>
      <c r="E4" s="212">
        <v>0.0010144675925925926</v>
      </c>
      <c r="G4" s="51" t="s">
        <v>1019</v>
      </c>
      <c r="H4" s="39"/>
    </row>
    <row r="5" spans="3:9" ht="4.5" customHeight="1">
      <c r="C5" s="194"/>
      <c r="E5" s="195"/>
      <c r="F5" s="195"/>
      <c r="G5" s="196"/>
      <c r="I5" s="196"/>
    </row>
    <row r="6" spans="2:7" s="211" customFormat="1" ht="15.75">
      <c r="B6" s="228" t="s">
        <v>691</v>
      </c>
      <c r="C6" s="229"/>
      <c r="D6" s="229"/>
      <c r="E6" s="149"/>
      <c r="F6" s="145"/>
      <c r="G6" s="146" t="s">
        <v>24</v>
      </c>
    </row>
    <row r="7" spans="3:10" ht="4.5" customHeight="1">
      <c r="C7" s="194"/>
      <c r="E7" s="195"/>
      <c r="F7" s="195"/>
      <c r="G7" s="196"/>
      <c r="I7" s="196"/>
      <c r="J7" s="198"/>
    </row>
    <row r="8" spans="2:8" s="163" customFormat="1" ht="12.75" customHeight="1">
      <c r="B8" s="186"/>
      <c r="C8" s="164"/>
      <c r="D8" s="164">
        <v>1</v>
      </c>
      <c r="E8" s="164" t="s">
        <v>53</v>
      </c>
      <c r="F8" s="187"/>
      <c r="G8" s="166"/>
      <c r="H8" s="241"/>
    </row>
    <row r="9" spans="4:8" s="163" customFormat="1" ht="5.25" customHeight="1">
      <c r="D9" s="167"/>
      <c r="E9" s="167"/>
      <c r="F9" s="165"/>
      <c r="G9" s="166"/>
      <c r="H9" s="167"/>
    </row>
    <row r="10" spans="1:9" ht="12.75">
      <c r="A10" s="168" t="s">
        <v>714</v>
      </c>
      <c r="B10" s="217" t="s">
        <v>55</v>
      </c>
      <c r="C10" s="218" t="s">
        <v>14</v>
      </c>
      <c r="D10" s="219" t="s">
        <v>13</v>
      </c>
      <c r="E10" s="220" t="s">
        <v>12</v>
      </c>
      <c r="F10" s="156" t="s">
        <v>11</v>
      </c>
      <c r="G10" s="221" t="s">
        <v>58</v>
      </c>
      <c r="H10" s="221" t="s">
        <v>9</v>
      </c>
      <c r="I10" s="156" t="s">
        <v>8</v>
      </c>
    </row>
    <row r="11" spans="1:9" ht="15" customHeight="1">
      <c r="A11" s="49">
        <v>1</v>
      </c>
      <c r="B11" s="49">
        <v>144</v>
      </c>
      <c r="C11" s="206" t="s">
        <v>101</v>
      </c>
      <c r="D11" s="203" t="s">
        <v>628</v>
      </c>
      <c r="E11" s="204">
        <v>36487</v>
      </c>
      <c r="F11" s="207" t="s">
        <v>38</v>
      </c>
      <c r="G11" s="442">
        <v>0.0011417824074074073</v>
      </c>
      <c r="H11" s="222" t="str">
        <f>IF(ISBLANK(G11),"",IF(G11&lt;=0.000943287037037037,"KSM",IF(G11&lt;=0.000989583333333333,"I A",IF(G11&lt;=0.00105902777777778,"II A",IF(G11&lt;=0.0011400462962963,"III A",IF(G11&lt;=0.00124421296296296,"I JA",IF(G11&lt;=0.00132523148148148,"II JA",IF(G11&lt;=0.00139467592592593,"III JA"))))))))</f>
        <v>I JA</v>
      </c>
      <c r="I11" s="207" t="s">
        <v>347</v>
      </c>
    </row>
    <row r="12" spans="1:9" ht="15" customHeight="1">
      <c r="A12" s="49">
        <v>2</v>
      </c>
      <c r="B12" s="49">
        <v>112</v>
      </c>
      <c r="C12" s="206" t="s">
        <v>94</v>
      </c>
      <c r="D12" s="203" t="s">
        <v>624</v>
      </c>
      <c r="E12" s="204">
        <v>36423</v>
      </c>
      <c r="F12" s="207" t="s">
        <v>81</v>
      </c>
      <c r="G12" s="442" t="s">
        <v>727</v>
      </c>
      <c r="H12" s="222"/>
      <c r="I12" s="207" t="s">
        <v>140</v>
      </c>
    </row>
    <row r="13" spans="1:9" ht="15" customHeight="1">
      <c r="A13" s="49">
        <v>3</v>
      </c>
      <c r="B13" s="49">
        <v>109</v>
      </c>
      <c r="C13" s="206" t="s">
        <v>625</v>
      </c>
      <c r="D13" s="203" t="s">
        <v>626</v>
      </c>
      <c r="E13" s="204">
        <v>36424</v>
      </c>
      <c r="F13" s="207" t="s">
        <v>193</v>
      </c>
      <c r="G13" s="442">
        <v>0.0011663194444444444</v>
      </c>
      <c r="H13" s="222" t="str">
        <f>IF(ISBLANK(G13),"",IF(G13&lt;=0.000943287037037037,"KSM",IF(G13&lt;=0.000989583333333333,"I A",IF(G13&lt;=0.00105902777777778,"II A",IF(G13&lt;=0.0011400462962963,"III A",IF(G13&lt;=0.00124421296296296,"I JA",IF(G13&lt;=0.00132523148148148,"II JA",IF(G13&lt;=0.00139467592592593,"III JA"))))))))</f>
        <v>I JA</v>
      </c>
      <c r="I13" s="207"/>
    </row>
    <row r="14" spans="1:9" ht="15" customHeight="1">
      <c r="A14" s="49">
        <v>4</v>
      </c>
      <c r="B14" s="49">
        <v>117</v>
      </c>
      <c r="C14" s="206" t="s">
        <v>527</v>
      </c>
      <c r="D14" s="203" t="s">
        <v>627</v>
      </c>
      <c r="E14" s="204">
        <v>36432</v>
      </c>
      <c r="F14" s="207" t="s">
        <v>25</v>
      </c>
      <c r="G14" s="442">
        <v>0.0011842592592592592</v>
      </c>
      <c r="H14" s="222" t="str">
        <f>IF(ISBLANK(G14),"",IF(G14&lt;=0.000943287037037037,"KSM",IF(G14&lt;=0.000989583333333333,"I A",IF(G14&lt;=0.00105902777777778,"II A",IF(G14&lt;=0.0011400462962963,"III A",IF(G14&lt;=0.00124421296296296,"I JA",IF(G14&lt;=0.00132523148148148,"II JA",IF(G14&lt;=0.00139467592592593,"III JA"))))))))</f>
        <v>I JA</v>
      </c>
      <c r="I14" s="207" t="s">
        <v>601</v>
      </c>
    </row>
    <row r="15" spans="1:9" ht="15" customHeight="1">
      <c r="A15" s="49">
        <v>5</v>
      </c>
      <c r="B15" s="49">
        <v>148</v>
      </c>
      <c r="C15" s="206" t="s">
        <v>634</v>
      </c>
      <c r="D15" s="203" t="s">
        <v>635</v>
      </c>
      <c r="E15" s="204">
        <v>36884</v>
      </c>
      <c r="F15" s="207" t="s">
        <v>38</v>
      </c>
      <c r="G15" s="442">
        <v>0.0013019675925925926</v>
      </c>
      <c r="H15" s="222" t="str">
        <f>IF(ISBLANK(G15),"",IF(G15&lt;=0.000943287037037037,"KSM",IF(G15&lt;=0.000989583333333333,"I A",IF(G15&lt;=0.00105902777777778,"II A",IF(G15&lt;=0.0011400462962963,"III A",IF(G15&lt;=0.00124421296296296,"I JA",IF(G15&lt;=0.00132523148148148,"II JA",IF(G15&lt;=0.00139467592592593,"III JA"))))))))</f>
        <v>II JA</v>
      </c>
      <c r="I15" s="207" t="s">
        <v>77</v>
      </c>
    </row>
    <row r="16" spans="1:10" ht="15" customHeight="1">
      <c r="A16" s="49"/>
      <c r="B16" s="49">
        <v>153</v>
      </c>
      <c r="C16" s="206" t="s">
        <v>605</v>
      </c>
      <c r="D16" s="203" t="s">
        <v>215</v>
      </c>
      <c r="E16" s="204">
        <v>36695</v>
      </c>
      <c r="F16" s="207" t="s">
        <v>186</v>
      </c>
      <c r="G16" s="442" t="s">
        <v>730</v>
      </c>
      <c r="H16" s="222"/>
      <c r="I16" s="207" t="s">
        <v>187</v>
      </c>
      <c r="J16" s="193">
        <v>0.06944444444444443</v>
      </c>
    </row>
    <row r="17" spans="2:8" s="163" customFormat="1" ht="12.75" customHeight="1">
      <c r="B17" s="186"/>
      <c r="C17" s="164"/>
      <c r="D17" s="164">
        <v>2</v>
      </c>
      <c r="E17" s="164" t="s">
        <v>53</v>
      </c>
      <c r="F17" s="187">
        <v>2</v>
      </c>
      <c r="G17" s="443"/>
      <c r="H17" s="241"/>
    </row>
    <row r="18" spans="4:8" s="163" customFormat="1" ht="5.25" customHeight="1">
      <c r="D18" s="167"/>
      <c r="E18" s="167"/>
      <c r="F18" s="165"/>
      <c r="G18" s="443"/>
      <c r="H18" s="167"/>
    </row>
    <row r="19" spans="1:9" ht="15" customHeight="1">
      <c r="A19" s="49">
        <v>1</v>
      </c>
      <c r="B19" s="49">
        <v>136</v>
      </c>
      <c r="C19" s="206" t="s">
        <v>95</v>
      </c>
      <c r="D19" s="203" t="s">
        <v>621</v>
      </c>
      <c r="E19" s="204">
        <v>36270</v>
      </c>
      <c r="F19" s="207" t="s">
        <v>82</v>
      </c>
      <c r="G19" s="442">
        <v>0.0011030092592592593</v>
      </c>
      <c r="H19" s="222" t="str">
        <f>IF(ISBLANK(G19),"",IF(G19&lt;=0.000943287037037037,"KSM",IF(G19&lt;=0.000989583333333333,"I A",IF(G19&lt;=0.00105902777777778,"II A",IF(G19&lt;=0.0011400462962963,"III A",IF(G19&lt;=0.00124421296296296,"I JA",IF(G19&lt;=0.00132523148148148,"II JA",IF(G19&lt;=0.00139467592592593,"III JA"))))))))</f>
        <v>III A</v>
      </c>
      <c r="I19" s="207" t="s">
        <v>213</v>
      </c>
    </row>
    <row r="20" spans="1:9" ht="15" customHeight="1">
      <c r="A20" s="49">
        <v>2</v>
      </c>
      <c r="B20" s="49">
        <v>139</v>
      </c>
      <c r="C20" s="206" t="s">
        <v>531</v>
      </c>
      <c r="D20" s="203" t="s">
        <v>623</v>
      </c>
      <c r="E20" s="204">
        <v>36393</v>
      </c>
      <c r="F20" s="207" t="s">
        <v>82</v>
      </c>
      <c r="G20" s="442">
        <v>0.0011180555555555555</v>
      </c>
      <c r="H20" s="222" t="str">
        <f>IF(ISBLANK(G20),"",IF(G20&lt;=0.000943287037037037,"KSM",IF(G20&lt;=0.000989583333333333,"I A",IF(G20&lt;=0.00105902777777778,"II A",IF(G20&lt;=0.0011400462962963,"III A",IF(G20&lt;=0.00124421296296296,"I JA",IF(G20&lt;=0.00132523148148148,"II JA",IF(G20&lt;=0.00139467592592593,"III JA"))))))))</f>
        <v>III A</v>
      </c>
      <c r="I20" s="207" t="s">
        <v>362</v>
      </c>
    </row>
    <row r="21" spans="1:9" ht="15" customHeight="1">
      <c r="A21" s="49">
        <v>3</v>
      </c>
      <c r="B21" s="49">
        <v>143</v>
      </c>
      <c r="C21" s="206" t="s">
        <v>102</v>
      </c>
      <c r="D21" s="203" t="s">
        <v>622</v>
      </c>
      <c r="E21" s="204">
        <v>36289</v>
      </c>
      <c r="F21" s="207" t="s">
        <v>38</v>
      </c>
      <c r="G21" s="442">
        <v>0.0011368055555555556</v>
      </c>
      <c r="H21" s="222" t="str">
        <f>IF(ISBLANK(G21),"",IF(G21&lt;=0.000943287037037037,"KSM",IF(G21&lt;=0.000989583333333333,"I A",IF(G21&lt;=0.00105902777777778,"II A",IF(G21&lt;=0.0011400462962963,"III A",IF(G21&lt;=0.00124421296296296,"I JA",IF(G21&lt;=0.00132523148148148,"II JA",IF(G21&lt;=0.00139467592592593,"III JA"))))))))</f>
        <v>III A</v>
      </c>
      <c r="I21" s="207" t="s">
        <v>69</v>
      </c>
    </row>
    <row r="22" spans="1:10" ht="15" customHeight="1">
      <c r="A22" s="49">
        <v>4</v>
      </c>
      <c r="B22" s="49">
        <v>129</v>
      </c>
      <c r="C22" s="206" t="s">
        <v>631</v>
      </c>
      <c r="D22" s="203" t="s">
        <v>632</v>
      </c>
      <c r="E22" s="204">
        <v>36759</v>
      </c>
      <c r="F22" s="207" t="s">
        <v>66</v>
      </c>
      <c r="G22" s="442">
        <v>0.0011511574074074074</v>
      </c>
      <c r="H22" s="222" t="str">
        <f>IF(ISBLANK(G22),"",IF(G22&lt;=0.000943287037037037,"KSM",IF(G22&lt;=0.000989583333333333,"I A",IF(G22&lt;=0.00105902777777778,"II A",IF(G22&lt;=0.0011400462962963,"III A",IF(G22&lt;=0.00124421296296296,"I JA",IF(G22&lt;=0.00132523148148148,"II JA",IF(G22&lt;=0.00139467592592593,"III JA"))))))))</f>
        <v>I JA</v>
      </c>
      <c r="I22" s="207" t="s">
        <v>137</v>
      </c>
      <c r="J22" s="193" t="s">
        <v>633</v>
      </c>
    </row>
    <row r="23" spans="1:10" ht="15" customHeight="1">
      <c r="A23" s="49">
        <v>5</v>
      </c>
      <c r="B23" s="49">
        <v>110</v>
      </c>
      <c r="C23" s="206" t="s">
        <v>629</v>
      </c>
      <c r="D23" s="203" t="s">
        <v>630</v>
      </c>
      <c r="E23" s="204">
        <v>36538</v>
      </c>
      <c r="F23" s="207" t="s">
        <v>186</v>
      </c>
      <c r="G23" s="442">
        <v>0.0011872685185185185</v>
      </c>
      <c r="H23" s="222" t="str">
        <f>IF(ISBLANK(G23),"",IF(G23&lt;=0.000943287037037037,"KSM",IF(G23&lt;=0.000989583333333333,"I A",IF(G23&lt;=0.00105902777777778,"II A",IF(G23&lt;=0.0011400462962963,"III A",IF(G23&lt;=0.00124421296296296,"I JA",IF(G23&lt;=0.00132523148148148,"II JA",IF(G23&lt;=0.00139467592592593,"III JA"))))))))</f>
        <v>I JA</v>
      </c>
      <c r="I23" s="207" t="s">
        <v>187</v>
      </c>
      <c r="J23" s="193">
        <v>0.06805555555555555</v>
      </c>
    </row>
    <row r="24" spans="1:10" ht="15" customHeight="1">
      <c r="A24" s="49"/>
      <c r="B24" s="49">
        <v>134</v>
      </c>
      <c r="C24" s="206" t="s">
        <v>527</v>
      </c>
      <c r="D24" s="203" t="s">
        <v>619</v>
      </c>
      <c r="E24" s="204">
        <v>36224</v>
      </c>
      <c r="F24" s="207" t="s">
        <v>25</v>
      </c>
      <c r="G24" s="442" t="s">
        <v>730</v>
      </c>
      <c r="H24" s="222"/>
      <c r="I24" s="207" t="s">
        <v>342</v>
      </c>
      <c r="J24" s="193" t="s">
        <v>620</v>
      </c>
    </row>
  </sheetData>
  <sheetProtection/>
  <mergeCells count="3">
    <mergeCell ref="A1:H1"/>
    <mergeCell ref="A2:H2"/>
    <mergeCell ref="A3:H3"/>
  </mergeCells>
  <printOptions/>
  <pageMargins left="0.5118110236220472" right="0.29" top="0.35433070866141736" bottom="0.35433070866141736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2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2" width="5.140625" style="193" customWidth="1"/>
    <col min="3" max="3" width="12.28125" style="193" customWidth="1"/>
    <col min="4" max="4" width="14.00390625" style="193" customWidth="1"/>
    <col min="5" max="5" width="9.00390625" style="198" bestFit="1" customWidth="1"/>
    <col min="6" max="6" width="13.421875" style="198" customWidth="1"/>
    <col min="7" max="7" width="8.421875" style="216" customWidth="1"/>
    <col min="8" max="8" width="5.140625" style="197" customWidth="1"/>
    <col min="9" max="9" width="22.28125" style="198" customWidth="1"/>
    <col min="10" max="10" width="0" style="193" hidden="1" customWidth="1"/>
    <col min="11" max="16384" width="9.140625" style="193" customWidth="1"/>
  </cols>
  <sheetData>
    <row r="1" spans="1:9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4:8" s="211" customFormat="1" ht="12.75" customHeight="1">
      <c r="D4" s="39" t="s">
        <v>17</v>
      </c>
      <c r="E4" s="445" t="s">
        <v>1028</v>
      </c>
      <c r="G4" s="51" t="s">
        <v>1019</v>
      </c>
      <c r="H4" s="39"/>
    </row>
    <row r="5" spans="3:9" ht="4.5" customHeight="1">
      <c r="C5" s="194"/>
      <c r="E5" s="195"/>
      <c r="F5" s="195"/>
      <c r="G5" s="196"/>
      <c r="I5" s="196"/>
    </row>
    <row r="6" spans="2:7" s="211" customFormat="1" ht="15.75">
      <c r="B6" s="228" t="s">
        <v>691</v>
      </c>
      <c r="C6" s="229"/>
      <c r="D6" s="229"/>
      <c r="E6" s="149"/>
      <c r="F6" s="145"/>
      <c r="G6" s="146" t="s">
        <v>24</v>
      </c>
    </row>
    <row r="7" spans="3:10" ht="4.5" customHeight="1">
      <c r="C7" s="194"/>
      <c r="E7" s="195"/>
      <c r="F7" s="195"/>
      <c r="G7" s="196"/>
      <c r="I7" s="196"/>
      <c r="J7" s="198"/>
    </row>
    <row r="8" spans="2:8" s="163" customFormat="1" ht="12.75" customHeight="1">
      <c r="B8" s="186"/>
      <c r="C8" s="164"/>
      <c r="D8" s="164"/>
      <c r="E8" s="164"/>
      <c r="F8" s="187"/>
      <c r="G8" s="166"/>
      <c r="H8" s="241"/>
    </row>
    <row r="9" spans="4:8" s="163" customFormat="1" ht="5.25" customHeight="1">
      <c r="D9" s="167"/>
      <c r="E9" s="167"/>
      <c r="F9" s="165"/>
      <c r="G9" s="166"/>
      <c r="H9" s="167"/>
    </row>
    <row r="10" spans="1:9" ht="12.75">
      <c r="A10" s="168" t="s">
        <v>714</v>
      </c>
      <c r="B10" s="217" t="s">
        <v>55</v>
      </c>
      <c r="C10" s="218" t="s">
        <v>14</v>
      </c>
      <c r="D10" s="219" t="s">
        <v>13</v>
      </c>
      <c r="E10" s="220" t="s">
        <v>12</v>
      </c>
      <c r="F10" s="156" t="s">
        <v>11</v>
      </c>
      <c r="G10" s="221" t="s">
        <v>58</v>
      </c>
      <c r="H10" s="221" t="s">
        <v>9</v>
      </c>
      <c r="I10" s="156" t="s">
        <v>8</v>
      </c>
    </row>
    <row r="11" spans="1:9" ht="15" customHeight="1">
      <c r="A11" s="49">
        <v>1</v>
      </c>
      <c r="B11" s="49">
        <v>136</v>
      </c>
      <c r="C11" s="206" t="s">
        <v>95</v>
      </c>
      <c r="D11" s="203" t="s">
        <v>621</v>
      </c>
      <c r="E11" s="204">
        <v>36270</v>
      </c>
      <c r="F11" s="207" t="s">
        <v>82</v>
      </c>
      <c r="G11" s="442">
        <v>0.0011030092592592593</v>
      </c>
      <c r="H11" s="222" t="str">
        <f aca="true" t="shared" si="0" ref="H11:H20">IF(ISBLANK(G11),"",IF(G11&lt;=0.000943287037037037,"KSM",IF(G11&lt;=0.000989583333333333,"I A",IF(G11&lt;=0.00105902777777778,"II A",IF(G11&lt;=0.0011400462962963,"III A",IF(G11&lt;=0.00124421296296296,"I JA",IF(G11&lt;=0.00132523148148148,"II JA",IF(G11&lt;=0.00139467592592593,"III JA"))))))))</f>
        <v>III A</v>
      </c>
      <c r="I11" s="207" t="s">
        <v>213</v>
      </c>
    </row>
    <row r="12" spans="1:9" ht="15" customHeight="1">
      <c r="A12" s="49">
        <v>2</v>
      </c>
      <c r="B12" s="49">
        <v>139</v>
      </c>
      <c r="C12" s="206" t="s">
        <v>531</v>
      </c>
      <c r="D12" s="203" t="s">
        <v>623</v>
      </c>
      <c r="E12" s="204">
        <v>36393</v>
      </c>
      <c r="F12" s="207" t="s">
        <v>82</v>
      </c>
      <c r="G12" s="442">
        <v>0.0011180555555555555</v>
      </c>
      <c r="H12" s="222" t="str">
        <f t="shared" si="0"/>
        <v>III A</v>
      </c>
      <c r="I12" s="207" t="s">
        <v>362</v>
      </c>
    </row>
    <row r="13" spans="1:9" ht="15" customHeight="1">
      <c r="A13" s="49">
        <v>3</v>
      </c>
      <c r="B13" s="49">
        <v>143</v>
      </c>
      <c r="C13" s="206" t="s">
        <v>102</v>
      </c>
      <c r="D13" s="203" t="s">
        <v>622</v>
      </c>
      <c r="E13" s="204">
        <v>36289</v>
      </c>
      <c r="F13" s="207" t="s">
        <v>38</v>
      </c>
      <c r="G13" s="442">
        <v>0.0011368055555555556</v>
      </c>
      <c r="H13" s="222" t="str">
        <f t="shared" si="0"/>
        <v>III A</v>
      </c>
      <c r="I13" s="207" t="s">
        <v>69</v>
      </c>
    </row>
    <row r="14" spans="1:9" ht="15" customHeight="1">
      <c r="A14" s="49">
        <v>4</v>
      </c>
      <c r="B14" s="49">
        <v>144</v>
      </c>
      <c r="C14" s="206" t="s">
        <v>101</v>
      </c>
      <c r="D14" s="203" t="s">
        <v>628</v>
      </c>
      <c r="E14" s="204">
        <v>36487</v>
      </c>
      <c r="F14" s="207" t="s">
        <v>38</v>
      </c>
      <c r="G14" s="442">
        <v>0.0011417824074074073</v>
      </c>
      <c r="H14" s="222" t="str">
        <f t="shared" si="0"/>
        <v>I JA</v>
      </c>
      <c r="I14" s="207" t="s">
        <v>347</v>
      </c>
    </row>
    <row r="15" spans="1:9" ht="15" customHeight="1">
      <c r="A15" s="49">
        <v>5</v>
      </c>
      <c r="B15" s="49">
        <v>112</v>
      </c>
      <c r="C15" s="206" t="s">
        <v>94</v>
      </c>
      <c r="D15" s="203" t="s">
        <v>624</v>
      </c>
      <c r="E15" s="204">
        <v>36423</v>
      </c>
      <c r="F15" s="207" t="s">
        <v>81</v>
      </c>
      <c r="G15" s="442">
        <v>0.001142824074074074</v>
      </c>
      <c r="H15" s="222" t="str">
        <f t="shared" si="0"/>
        <v>I JA</v>
      </c>
      <c r="I15" s="207" t="s">
        <v>140</v>
      </c>
    </row>
    <row r="16" spans="1:10" ht="15" customHeight="1">
      <c r="A16" s="49">
        <v>6</v>
      </c>
      <c r="B16" s="49">
        <v>129</v>
      </c>
      <c r="C16" s="206" t="s">
        <v>631</v>
      </c>
      <c r="D16" s="203" t="s">
        <v>632</v>
      </c>
      <c r="E16" s="204">
        <v>36759</v>
      </c>
      <c r="F16" s="207" t="s">
        <v>66</v>
      </c>
      <c r="G16" s="442">
        <v>0.0011511574074074074</v>
      </c>
      <c r="H16" s="222" t="str">
        <f t="shared" si="0"/>
        <v>I JA</v>
      </c>
      <c r="I16" s="207" t="s">
        <v>137</v>
      </c>
      <c r="J16" s="193" t="s">
        <v>633</v>
      </c>
    </row>
    <row r="17" spans="1:9" ht="15" customHeight="1">
      <c r="A17" s="49">
        <v>7</v>
      </c>
      <c r="B17" s="49">
        <v>109</v>
      </c>
      <c r="C17" s="206" t="s">
        <v>625</v>
      </c>
      <c r="D17" s="203" t="s">
        <v>626</v>
      </c>
      <c r="E17" s="204">
        <v>36424</v>
      </c>
      <c r="F17" s="207" t="s">
        <v>193</v>
      </c>
      <c r="G17" s="442">
        <v>0.0011663194444444444</v>
      </c>
      <c r="H17" s="222" t="str">
        <f t="shared" si="0"/>
        <v>I JA</v>
      </c>
      <c r="I17" s="207"/>
    </row>
    <row r="18" spans="1:9" ht="15" customHeight="1">
      <c r="A18" s="49">
        <v>8</v>
      </c>
      <c r="B18" s="49">
        <v>117</v>
      </c>
      <c r="C18" s="206" t="s">
        <v>527</v>
      </c>
      <c r="D18" s="203" t="s">
        <v>627</v>
      </c>
      <c r="E18" s="204">
        <v>36432</v>
      </c>
      <c r="F18" s="207" t="s">
        <v>25</v>
      </c>
      <c r="G18" s="442">
        <v>0.0011842592592592592</v>
      </c>
      <c r="H18" s="222" t="str">
        <f t="shared" si="0"/>
        <v>I JA</v>
      </c>
      <c r="I18" s="207" t="s">
        <v>601</v>
      </c>
    </row>
    <row r="19" spans="1:10" ht="15" customHeight="1">
      <c r="A19" s="49">
        <v>9</v>
      </c>
      <c r="B19" s="49">
        <v>110</v>
      </c>
      <c r="C19" s="206" t="s">
        <v>629</v>
      </c>
      <c r="D19" s="203" t="s">
        <v>630</v>
      </c>
      <c r="E19" s="204">
        <v>36538</v>
      </c>
      <c r="F19" s="207" t="s">
        <v>186</v>
      </c>
      <c r="G19" s="442">
        <v>0.0011872685185185185</v>
      </c>
      <c r="H19" s="222" t="str">
        <f t="shared" si="0"/>
        <v>I JA</v>
      </c>
      <c r="I19" s="207" t="s">
        <v>187</v>
      </c>
      <c r="J19" s="193">
        <v>0.06805555555555555</v>
      </c>
    </row>
    <row r="20" spans="1:9" ht="15" customHeight="1">
      <c r="A20" s="49">
        <v>10</v>
      </c>
      <c r="B20" s="49">
        <v>148</v>
      </c>
      <c r="C20" s="206" t="s">
        <v>634</v>
      </c>
      <c r="D20" s="203" t="s">
        <v>635</v>
      </c>
      <c r="E20" s="204">
        <v>36884</v>
      </c>
      <c r="F20" s="207" t="s">
        <v>38</v>
      </c>
      <c r="G20" s="442">
        <v>0.0013019675925925926</v>
      </c>
      <c r="H20" s="222" t="str">
        <f t="shared" si="0"/>
        <v>II JA</v>
      </c>
      <c r="I20" s="207" t="s">
        <v>77</v>
      </c>
    </row>
    <row r="21" spans="1:9" ht="15" customHeight="1">
      <c r="A21" s="49"/>
      <c r="B21" s="49">
        <v>112</v>
      </c>
      <c r="C21" s="206" t="s">
        <v>94</v>
      </c>
      <c r="D21" s="203" t="s">
        <v>624</v>
      </c>
      <c r="E21" s="204">
        <v>36423</v>
      </c>
      <c r="F21" s="207" t="s">
        <v>81</v>
      </c>
      <c r="G21" s="442">
        <v>0.001142824074074074</v>
      </c>
      <c r="H21" s="222"/>
      <c r="I21" s="207" t="s">
        <v>140</v>
      </c>
    </row>
    <row r="22" spans="1:10" ht="15" customHeight="1">
      <c r="A22" s="49"/>
      <c r="B22" s="49">
        <v>153</v>
      </c>
      <c r="C22" s="206" t="s">
        <v>605</v>
      </c>
      <c r="D22" s="203" t="s">
        <v>215</v>
      </c>
      <c r="E22" s="204">
        <v>36695</v>
      </c>
      <c r="F22" s="207" t="s">
        <v>186</v>
      </c>
      <c r="G22" s="442" t="s">
        <v>730</v>
      </c>
      <c r="H22" s="222"/>
      <c r="I22" s="207" t="s">
        <v>187</v>
      </c>
      <c r="J22" s="193">
        <v>0.06944444444444443</v>
      </c>
    </row>
    <row r="23" spans="1:10" ht="15" customHeight="1">
      <c r="A23" s="49"/>
      <c r="B23" s="49">
        <v>134</v>
      </c>
      <c r="C23" s="206" t="s">
        <v>527</v>
      </c>
      <c r="D23" s="203" t="s">
        <v>619</v>
      </c>
      <c r="E23" s="204">
        <v>36224</v>
      </c>
      <c r="F23" s="207" t="s">
        <v>25</v>
      </c>
      <c r="G23" s="442" t="s">
        <v>730</v>
      </c>
      <c r="H23" s="222"/>
      <c r="I23" s="207" t="s">
        <v>342</v>
      </c>
      <c r="J23" s="193" t="s">
        <v>620</v>
      </c>
    </row>
  </sheetData>
  <sheetProtection/>
  <mergeCells count="3">
    <mergeCell ref="A1:H1"/>
    <mergeCell ref="A2:H2"/>
    <mergeCell ref="A3:H3"/>
  </mergeCells>
  <printOptions/>
  <pageMargins left="0.5118110236220472" right="0.29" top="0.35433070866141736" bottom="0.35433070866141736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18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2" width="5.140625" style="193" customWidth="1"/>
    <col min="3" max="3" width="10.7109375" style="193" customWidth="1"/>
    <col min="4" max="4" width="15.421875" style="193" customWidth="1"/>
    <col min="5" max="5" width="8.8515625" style="198" customWidth="1"/>
    <col min="6" max="6" width="13.28125" style="198" customWidth="1"/>
    <col min="7" max="7" width="8.421875" style="216" customWidth="1"/>
    <col min="8" max="8" width="4.421875" style="197" customWidth="1"/>
    <col min="9" max="9" width="22.28125" style="198" customWidth="1"/>
    <col min="10" max="10" width="6.140625" style="193" hidden="1" customWidth="1"/>
    <col min="11" max="16384" width="9.140625" style="193" customWidth="1"/>
  </cols>
  <sheetData>
    <row r="1" spans="1:10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  <c r="J1" s="44"/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4:8" s="211" customFormat="1" ht="12.75" customHeight="1">
      <c r="D4" s="39" t="s">
        <v>17</v>
      </c>
      <c r="E4" s="51" t="s">
        <v>149</v>
      </c>
      <c r="G4" s="51" t="s">
        <v>150</v>
      </c>
      <c r="H4" s="39"/>
    </row>
    <row r="5" spans="3:10" ht="4.5" customHeight="1">
      <c r="C5" s="194"/>
      <c r="E5" s="195"/>
      <c r="F5" s="195"/>
      <c r="G5" s="196"/>
      <c r="I5" s="196"/>
      <c r="J5" s="198"/>
    </row>
    <row r="6" spans="2:7" s="211" customFormat="1" ht="15.75">
      <c r="B6" s="213" t="s">
        <v>176</v>
      </c>
      <c r="C6" s="214"/>
      <c r="D6" s="210"/>
      <c r="E6" s="144"/>
      <c r="F6" s="215"/>
      <c r="G6" s="146" t="s">
        <v>16</v>
      </c>
    </row>
    <row r="7" spans="7:10" ht="6" customHeight="1">
      <c r="G7" s="196"/>
      <c r="I7" s="196"/>
      <c r="J7" s="198"/>
    </row>
    <row r="8" spans="2:8" s="163" customFormat="1" ht="12.75" customHeight="1">
      <c r="B8" s="186"/>
      <c r="C8" s="164"/>
      <c r="D8" s="164"/>
      <c r="E8" s="164"/>
      <c r="F8" s="187"/>
      <c r="G8" s="166"/>
      <c r="H8" s="241"/>
    </row>
    <row r="9" spans="4:8" s="163" customFormat="1" ht="5.25" customHeight="1">
      <c r="D9" s="167"/>
      <c r="E9" s="167"/>
      <c r="F9" s="165"/>
      <c r="G9" s="166"/>
      <c r="H9" s="167"/>
    </row>
    <row r="10" spans="1:9" ht="12.75">
      <c r="A10" s="168" t="s">
        <v>54</v>
      </c>
      <c r="B10" s="217" t="s">
        <v>55</v>
      </c>
      <c r="C10" s="218" t="s">
        <v>14</v>
      </c>
      <c r="D10" s="219" t="s">
        <v>13</v>
      </c>
      <c r="E10" s="220" t="s">
        <v>12</v>
      </c>
      <c r="F10" s="156" t="s">
        <v>11</v>
      </c>
      <c r="G10" s="221" t="s">
        <v>58</v>
      </c>
      <c r="H10" s="221" t="s">
        <v>9</v>
      </c>
      <c r="I10" s="156" t="s">
        <v>8</v>
      </c>
    </row>
    <row r="11" spans="1:9" ht="15" customHeight="1">
      <c r="A11" s="49">
        <v>1</v>
      </c>
      <c r="B11" s="49">
        <v>128</v>
      </c>
      <c r="C11" s="206" t="s">
        <v>594</v>
      </c>
      <c r="D11" s="203" t="s">
        <v>618</v>
      </c>
      <c r="E11" s="204">
        <v>36133</v>
      </c>
      <c r="F11" s="207" t="s">
        <v>66</v>
      </c>
      <c r="G11" s="442">
        <v>0.0010645833333333334</v>
      </c>
      <c r="H11" s="222" t="str">
        <f>IF(ISBLANK(G11),"",IF(G11&lt;=0.000943287037037037,"KSM",IF(G11&lt;=0.000989583333333333,"I A",IF(G11&lt;=0.00105902777777778,"II A",IF(G11&lt;=0.0011400462962963,"III A",IF(G11&lt;=0.00124421296296296,"I JA",IF(G11&lt;=0.00132523148148148,"II JA",IF(G11&lt;=0.00139467592592593,"III JA"))))))))</f>
        <v>III A</v>
      </c>
      <c r="I11" s="207" t="s">
        <v>269</v>
      </c>
    </row>
    <row r="12" spans="1:9" ht="15" customHeight="1">
      <c r="A12" s="49">
        <v>2</v>
      </c>
      <c r="B12" s="49">
        <v>106</v>
      </c>
      <c r="C12" s="206" t="s">
        <v>111</v>
      </c>
      <c r="D12" s="203" t="s">
        <v>610</v>
      </c>
      <c r="E12" s="204">
        <v>35549</v>
      </c>
      <c r="F12" s="207" t="s">
        <v>193</v>
      </c>
      <c r="G12" s="442">
        <v>0.0010686342592592592</v>
      </c>
      <c r="H12" s="222" t="str">
        <f>IF(ISBLANK(G12),"",IF(G12&lt;=0.000943287037037037,"KSM",IF(G12&lt;=0.000989583333333333,"I A",IF(G12&lt;=0.00105902777777778,"II A",IF(G12&lt;=0.0011400462962963,"III A",IF(G12&lt;=0.00124421296296296,"I JA",IF(G12&lt;=0.00132523148148148,"II JA",IF(G12&lt;=0.00139467592592593,"III JA"))))))))</f>
        <v>III A</v>
      </c>
      <c r="I12" s="207"/>
    </row>
    <row r="13" spans="1:9" ht="15" customHeight="1">
      <c r="A13" s="49">
        <v>3</v>
      </c>
      <c r="B13" s="49">
        <v>150</v>
      </c>
      <c r="C13" s="206" t="s">
        <v>513</v>
      </c>
      <c r="D13" s="203" t="s">
        <v>616</v>
      </c>
      <c r="E13" s="204">
        <v>35945</v>
      </c>
      <c r="F13" s="207" t="s">
        <v>38</v>
      </c>
      <c r="G13" s="442">
        <v>0.0011107638888888888</v>
      </c>
      <c r="H13" s="222" t="str">
        <f>IF(ISBLANK(G13),"",IF(G13&lt;=0.000943287037037037,"KSM",IF(G13&lt;=0.000989583333333333,"I A",IF(G13&lt;=0.00105902777777778,"II A",IF(G13&lt;=0.0011400462962963,"III A",IF(G13&lt;=0.00124421296296296,"I JA",IF(G13&lt;=0.00132523148148148,"II JA",IF(G13&lt;=0.00139467592592593,"III JA"))))))))</f>
        <v>III A</v>
      </c>
      <c r="I13" s="207" t="s">
        <v>347</v>
      </c>
    </row>
    <row r="14" spans="1:9" ht="15" customHeight="1">
      <c r="A14" s="49">
        <v>4</v>
      </c>
      <c r="B14" s="49">
        <v>142</v>
      </c>
      <c r="C14" s="206" t="s">
        <v>103</v>
      </c>
      <c r="D14" s="203" t="s">
        <v>613</v>
      </c>
      <c r="E14" s="204">
        <v>35735</v>
      </c>
      <c r="F14" s="207" t="s">
        <v>38</v>
      </c>
      <c r="G14" s="442">
        <v>0.0011226851851851851</v>
      </c>
      <c r="H14" s="222" t="str">
        <f>IF(ISBLANK(G14),"",IF(G14&lt;=0.000943287037037037,"KSM",IF(G14&lt;=0.000989583333333333,"I A",IF(G14&lt;=0.00105902777777778,"II A",IF(G14&lt;=0.0011400462962963,"III A",IF(G14&lt;=0.00124421296296296,"I JA",IF(G14&lt;=0.00132523148148148,"II JA",IF(G14&lt;=0.00139467592592593,"III JA"))))))))</f>
        <v>III A</v>
      </c>
      <c r="I14" s="207" t="s">
        <v>597</v>
      </c>
    </row>
    <row r="15" spans="1:9" ht="15" customHeight="1">
      <c r="A15" s="49" t="s">
        <v>39</v>
      </c>
      <c r="B15" s="49">
        <v>126</v>
      </c>
      <c r="C15" s="206" t="s">
        <v>94</v>
      </c>
      <c r="D15" s="203" t="s">
        <v>694</v>
      </c>
      <c r="E15" s="204" t="s">
        <v>695</v>
      </c>
      <c r="F15" s="207" t="s">
        <v>382</v>
      </c>
      <c r="G15" s="442">
        <v>0.0011450231481481483</v>
      </c>
      <c r="H15" s="222" t="str">
        <f>IF(ISBLANK(G15),"",IF(G15&lt;=0.000943287037037037,"KSM",IF(G15&lt;=0.000989583333333333,"I A",IF(G15&lt;=0.00105902777777778,"II A",IF(G15&lt;=0.0011400462962963,"III A",IF(G15&lt;=0.00124421296296296,"I JA",IF(G15&lt;=0.00132523148148148,"II JA",IF(G15&lt;=0.00139467592592593,"III JA"))))))))</f>
        <v>I JA</v>
      </c>
      <c r="I15" s="207" t="s">
        <v>383</v>
      </c>
    </row>
    <row r="16" spans="1:9" ht="15" customHeight="1">
      <c r="A16" s="49"/>
      <c r="B16" s="49">
        <v>146</v>
      </c>
      <c r="C16" s="206" t="s">
        <v>101</v>
      </c>
      <c r="D16" s="203" t="s">
        <v>609</v>
      </c>
      <c r="E16" s="204">
        <v>35498</v>
      </c>
      <c r="F16" s="207" t="s">
        <v>38</v>
      </c>
      <c r="G16" s="442" t="s">
        <v>730</v>
      </c>
      <c r="H16" s="222"/>
      <c r="I16" s="207" t="s">
        <v>286</v>
      </c>
    </row>
    <row r="17" spans="1:9" ht="15" customHeight="1">
      <c r="A17" s="49"/>
      <c r="B17" s="49">
        <v>113</v>
      </c>
      <c r="C17" s="206" t="s">
        <v>617</v>
      </c>
      <c r="D17" s="203" t="s">
        <v>528</v>
      </c>
      <c r="E17" s="204">
        <v>36045</v>
      </c>
      <c r="F17" s="207" t="s">
        <v>27</v>
      </c>
      <c r="G17" s="442" t="s">
        <v>730</v>
      </c>
      <c r="H17" s="222"/>
      <c r="I17" s="207" t="s">
        <v>26</v>
      </c>
    </row>
    <row r="18" spans="1:9" ht="15" customHeight="1">
      <c r="A18" s="49"/>
      <c r="B18" s="49">
        <v>135</v>
      </c>
      <c r="C18" s="206" t="s">
        <v>611</v>
      </c>
      <c r="D18" s="203" t="s">
        <v>612</v>
      </c>
      <c r="E18" s="204">
        <v>35664</v>
      </c>
      <c r="F18" s="207" t="s">
        <v>25</v>
      </c>
      <c r="G18" s="442" t="s">
        <v>730</v>
      </c>
      <c r="H18" s="222"/>
      <c r="I18" s="207" t="s">
        <v>342</v>
      </c>
    </row>
  </sheetData>
  <sheetProtection/>
  <mergeCells count="3">
    <mergeCell ref="A1:H1"/>
    <mergeCell ref="A2:H2"/>
    <mergeCell ref="A3:H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J18"/>
  <sheetViews>
    <sheetView zoomScalePageLayoutView="0" workbookViewId="0" topLeftCell="A1">
      <selection activeCell="A8" sqref="A8"/>
    </sheetView>
  </sheetViews>
  <sheetFormatPr defaultColWidth="10.421875" defaultRowHeight="12.75"/>
  <cols>
    <col min="1" max="2" width="5.140625" style="351" customWidth="1"/>
    <col min="3" max="3" width="10.7109375" style="351" customWidth="1"/>
    <col min="4" max="4" width="12.57421875" style="351" customWidth="1"/>
    <col min="5" max="5" width="9.140625" style="352" customWidth="1"/>
    <col min="6" max="6" width="13.140625" style="351" customWidth="1"/>
    <col min="7" max="7" width="8.8515625" style="351" customWidth="1"/>
    <col min="8" max="8" width="6.140625" style="353" customWidth="1"/>
    <col min="9" max="9" width="20.57421875" style="351" customWidth="1"/>
    <col min="10" max="10" width="0" style="351" hidden="1" customWidth="1"/>
    <col min="11" max="16384" width="10.421875" style="351" customWidth="1"/>
  </cols>
  <sheetData>
    <row r="1" spans="1:10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  <c r="J1" s="44"/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1:9" s="139" customFormat="1" ht="12.75" customHeight="1">
      <c r="A4" s="302"/>
      <c r="B4" s="302"/>
      <c r="C4" s="302"/>
      <c r="D4" s="175" t="s">
        <v>17</v>
      </c>
      <c r="E4" s="176" t="s">
        <v>895</v>
      </c>
      <c r="G4" s="177" t="s">
        <v>896</v>
      </c>
      <c r="H4" s="100"/>
      <c r="I4" s="140"/>
    </row>
    <row r="5" ht="8.25" customHeight="1"/>
    <row r="6" spans="2:8" ht="15.75">
      <c r="B6" s="354" t="s">
        <v>897</v>
      </c>
      <c r="C6" s="355"/>
      <c r="D6" s="355"/>
      <c r="E6" s="148"/>
      <c r="F6" s="28"/>
      <c r="H6" s="356" t="s">
        <v>24</v>
      </c>
    </row>
    <row r="7" spans="5:9" s="65" customFormat="1" ht="12" customHeight="1">
      <c r="E7" s="68"/>
      <c r="F7" s="67"/>
      <c r="G7" s="66"/>
      <c r="I7" s="66"/>
    </row>
    <row r="8" spans="1:9" ht="12.75">
      <c r="A8" s="168" t="s">
        <v>714</v>
      </c>
      <c r="B8" s="357" t="s">
        <v>55</v>
      </c>
      <c r="C8" s="358" t="s">
        <v>14</v>
      </c>
      <c r="D8" s="359" t="s">
        <v>13</v>
      </c>
      <c r="E8" s="360" t="s">
        <v>12</v>
      </c>
      <c r="F8" s="360" t="s">
        <v>11</v>
      </c>
      <c r="G8" s="361" t="s">
        <v>58</v>
      </c>
      <c r="H8" s="362" t="s">
        <v>9</v>
      </c>
      <c r="I8" s="360" t="s">
        <v>8</v>
      </c>
    </row>
    <row r="9" spans="1:9" s="364" customFormat="1" ht="17.25" customHeight="1">
      <c r="A9" s="363">
        <v>1</v>
      </c>
      <c r="B9" s="345">
        <v>144</v>
      </c>
      <c r="C9" s="346" t="s">
        <v>252</v>
      </c>
      <c r="D9" s="347" t="s">
        <v>898</v>
      </c>
      <c r="E9" s="348">
        <v>36518</v>
      </c>
      <c r="F9" s="349" t="s">
        <v>82</v>
      </c>
      <c r="G9" s="444">
        <v>0.0023046296296296296</v>
      </c>
      <c r="H9" s="155" t="str">
        <f aca="true" t="shared" si="0" ref="H9:H15">IF(ISBLANK(G9),"",IF(G9&lt;=0.00202546296296296,"KSM",IF(G9&lt;=0.00216435185185185,"I A",IF(G9&lt;=0.00233796296296296,"II A",IF(G9&lt;=0.00256944444444444,"III A",IF(G9&lt;=0.00280092592592593,"I JA",IF(G9&lt;=0.00303240740740741,"II JA",IF(G9&lt;=0.00320601851851852,"III JA"))))))))</f>
        <v>II A</v>
      </c>
      <c r="I9" s="349" t="s">
        <v>362</v>
      </c>
    </row>
    <row r="10" spans="1:9" s="364" customFormat="1" ht="17.25" customHeight="1">
      <c r="A10" s="363">
        <v>2</v>
      </c>
      <c r="B10" s="345" t="s">
        <v>899</v>
      </c>
      <c r="C10" s="346" t="s">
        <v>260</v>
      </c>
      <c r="D10" s="347" t="s">
        <v>900</v>
      </c>
      <c r="E10" s="348">
        <v>36254</v>
      </c>
      <c r="F10" s="349" t="s">
        <v>1</v>
      </c>
      <c r="G10" s="444">
        <v>0.002321990740740741</v>
      </c>
      <c r="H10" s="155" t="str">
        <f t="shared" si="0"/>
        <v>II A</v>
      </c>
      <c r="I10" s="349" t="s">
        <v>901</v>
      </c>
    </row>
    <row r="11" spans="1:9" s="364" customFormat="1" ht="17.25" customHeight="1">
      <c r="A11" s="363">
        <v>3</v>
      </c>
      <c r="B11" s="345">
        <v>69</v>
      </c>
      <c r="C11" s="346" t="s">
        <v>270</v>
      </c>
      <c r="D11" s="347" t="s">
        <v>271</v>
      </c>
      <c r="E11" s="348">
        <v>36691</v>
      </c>
      <c r="F11" s="349" t="s">
        <v>241</v>
      </c>
      <c r="G11" s="444">
        <v>0.0023248842592592596</v>
      </c>
      <c r="H11" s="155" t="str">
        <f t="shared" si="0"/>
        <v>II A</v>
      </c>
      <c r="I11" s="349" t="s">
        <v>74</v>
      </c>
    </row>
    <row r="12" spans="1:9" s="364" customFormat="1" ht="17.25" customHeight="1">
      <c r="A12" s="363">
        <v>4</v>
      </c>
      <c r="B12" s="345">
        <v>108</v>
      </c>
      <c r="C12" s="346" t="s">
        <v>902</v>
      </c>
      <c r="D12" s="347" t="s">
        <v>903</v>
      </c>
      <c r="E12" s="348">
        <v>36348</v>
      </c>
      <c r="F12" s="349" t="s">
        <v>182</v>
      </c>
      <c r="G12" s="444">
        <v>0.0025288194444444446</v>
      </c>
      <c r="H12" s="155" t="str">
        <f t="shared" si="0"/>
        <v>III A</v>
      </c>
      <c r="I12" s="349" t="s">
        <v>904</v>
      </c>
    </row>
    <row r="13" spans="1:9" s="364" customFormat="1" ht="17.25" customHeight="1">
      <c r="A13" s="363">
        <v>5</v>
      </c>
      <c r="B13" s="345">
        <v>86</v>
      </c>
      <c r="C13" s="346" t="s">
        <v>905</v>
      </c>
      <c r="D13" s="347" t="s">
        <v>906</v>
      </c>
      <c r="E13" s="348">
        <v>37129</v>
      </c>
      <c r="F13" s="349" t="s">
        <v>367</v>
      </c>
      <c r="G13" s="444">
        <v>0.0026237268518518515</v>
      </c>
      <c r="H13" s="155" t="str">
        <f t="shared" si="0"/>
        <v>I JA</v>
      </c>
      <c r="I13" s="349" t="s">
        <v>368</v>
      </c>
    </row>
    <row r="14" spans="1:9" s="364" customFormat="1" ht="17.25" customHeight="1">
      <c r="A14" s="363">
        <v>6</v>
      </c>
      <c r="B14" s="345">
        <v>94</v>
      </c>
      <c r="C14" s="346" t="s">
        <v>907</v>
      </c>
      <c r="D14" s="347" t="s">
        <v>908</v>
      </c>
      <c r="E14" s="348">
        <v>36601</v>
      </c>
      <c r="F14" s="349" t="s">
        <v>25</v>
      </c>
      <c r="G14" s="444">
        <v>0.0027287037037037037</v>
      </c>
      <c r="H14" s="155" t="str">
        <f t="shared" si="0"/>
        <v>I JA</v>
      </c>
      <c r="I14" s="349" t="s">
        <v>356</v>
      </c>
    </row>
    <row r="15" spans="1:9" s="364" customFormat="1" ht="17.25" customHeight="1">
      <c r="A15" s="363">
        <v>7</v>
      </c>
      <c r="B15" s="345">
        <v>85</v>
      </c>
      <c r="C15" s="346" t="s">
        <v>909</v>
      </c>
      <c r="D15" s="347" t="s">
        <v>910</v>
      </c>
      <c r="E15" s="348">
        <v>36531</v>
      </c>
      <c r="F15" s="349" t="s">
        <v>186</v>
      </c>
      <c r="G15" s="444">
        <v>0.002990277777777778</v>
      </c>
      <c r="H15" s="155" t="str">
        <f t="shared" si="0"/>
        <v>II JA</v>
      </c>
      <c r="I15" s="349" t="s">
        <v>259</v>
      </c>
    </row>
    <row r="16" spans="1:9" s="364" customFormat="1" ht="17.25" customHeight="1">
      <c r="A16" s="363"/>
      <c r="B16" s="345">
        <v>100</v>
      </c>
      <c r="C16" s="346" t="s">
        <v>363</v>
      </c>
      <c r="D16" s="347" t="s">
        <v>364</v>
      </c>
      <c r="E16" s="348">
        <v>36341</v>
      </c>
      <c r="F16" s="349" t="s">
        <v>70</v>
      </c>
      <c r="G16" s="444" t="s">
        <v>856</v>
      </c>
      <c r="H16" s="155"/>
      <c r="I16" s="349" t="s">
        <v>365</v>
      </c>
    </row>
    <row r="17" spans="1:9" s="364" customFormat="1" ht="17.25" customHeight="1">
      <c r="A17" s="363"/>
      <c r="B17" s="345">
        <v>99</v>
      </c>
      <c r="C17" s="346" t="s">
        <v>194</v>
      </c>
      <c r="D17" s="347" t="s">
        <v>366</v>
      </c>
      <c r="E17" s="348">
        <v>36521</v>
      </c>
      <c r="F17" s="349" t="s">
        <v>70</v>
      </c>
      <c r="G17" s="444" t="s">
        <v>730</v>
      </c>
      <c r="H17" s="155"/>
      <c r="I17" s="349" t="s">
        <v>365</v>
      </c>
    </row>
    <row r="18" spans="1:9" s="364" customFormat="1" ht="17.25" customHeight="1">
      <c r="A18" s="363"/>
      <c r="B18" s="345">
        <v>96</v>
      </c>
      <c r="C18" s="346" t="s">
        <v>244</v>
      </c>
      <c r="D18" s="347" t="s">
        <v>875</v>
      </c>
      <c r="E18" s="348">
        <v>36542</v>
      </c>
      <c r="F18" s="349" t="s">
        <v>207</v>
      </c>
      <c r="G18" s="444" t="s">
        <v>730</v>
      </c>
      <c r="H18" s="155"/>
      <c r="I18" s="349" t="s">
        <v>208</v>
      </c>
    </row>
  </sheetData>
  <sheetProtection/>
  <mergeCells count="3">
    <mergeCell ref="A1:H1"/>
    <mergeCell ref="A2:H2"/>
    <mergeCell ref="A3:H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2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2" width="5.140625" style="330" customWidth="1"/>
    <col min="3" max="3" width="9.57421875" style="330" customWidth="1"/>
    <col min="4" max="4" width="12.57421875" style="330" customWidth="1"/>
    <col min="5" max="5" width="10.00390625" style="331" customWidth="1"/>
    <col min="6" max="6" width="12.421875" style="330" customWidth="1"/>
    <col min="7" max="7" width="8.7109375" style="330" customWidth="1"/>
    <col min="8" max="8" width="6.140625" style="332" customWidth="1"/>
    <col min="9" max="9" width="21.8515625" style="330" customWidth="1"/>
    <col min="10" max="10" width="0" style="330" hidden="1" customWidth="1"/>
    <col min="11" max="16384" width="9.140625" style="330" customWidth="1"/>
  </cols>
  <sheetData>
    <row r="1" spans="1:10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  <c r="J1" s="44"/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4:8" ht="12.75" customHeight="1">
      <c r="D4" s="100" t="s">
        <v>17</v>
      </c>
      <c r="E4" s="101" t="s">
        <v>866</v>
      </c>
      <c r="G4" s="129" t="s">
        <v>867</v>
      </c>
      <c r="H4" s="100"/>
    </row>
    <row r="5" ht="8.25" customHeight="1"/>
    <row r="6" spans="1:9" s="139" customFormat="1" ht="15.75" customHeight="1">
      <c r="A6" s="302"/>
      <c r="B6" s="333" t="s">
        <v>868</v>
      </c>
      <c r="C6" s="333"/>
      <c r="D6" s="333"/>
      <c r="E6" s="333"/>
      <c r="F6" s="333"/>
      <c r="G6" s="333" t="s">
        <v>16</v>
      </c>
      <c r="H6" s="302"/>
      <c r="I6" s="140"/>
    </row>
    <row r="7" spans="5:10" s="193" customFormat="1" ht="6" customHeight="1">
      <c r="E7" s="198"/>
      <c r="F7" s="198"/>
      <c r="G7" s="196"/>
      <c r="H7" s="197"/>
      <c r="I7" s="196"/>
      <c r="J7" s="198"/>
    </row>
    <row r="8" spans="2:8" s="163" customFormat="1" ht="12.75" customHeight="1">
      <c r="B8" s="186"/>
      <c r="C8" s="164"/>
      <c r="D8" s="164"/>
      <c r="E8" s="164"/>
      <c r="F8" s="187"/>
      <c r="G8" s="166"/>
      <c r="H8" s="241"/>
    </row>
    <row r="9" spans="4:8" s="163" customFormat="1" ht="5.25" customHeight="1">
      <c r="D9" s="167"/>
      <c r="E9" s="167"/>
      <c r="F9" s="165"/>
      <c r="G9" s="166"/>
      <c r="H9" s="167"/>
    </row>
    <row r="10" spans="1:9" ht="12.75">
      <c r="A10" s="168" t="s">
        <v>714</v>
      </c>
      <c r="B10" s="334" t="s">
        <v>55</v>
      </c>
      <c r="C10" s="335" t="s">
        <v>14</v>
      </c>
      <c r="D10" s="336" t="s">
        <v>13</v>
      </c>
      <c r="E10" s="337" t="s">
        <v>12</v>
      </c>
      <c r="F10" s="338" t="s">
        <v>11</v>
      </c>
      <c r="G10" s="339" t="s">
        <v>58</v>
      </c>
      <c r="H10" s="340" t="s">
        <v>9</v>
      </c>
      <c r="I10" s="338" t="s">
        <v>8</v>
      </c>
    </row>
    <row r="11" spans="1:9" s="32" customFormat="1" ht="17.25" customHeight="1">
      <c r="A11" s="341">
        <v>1</v>
      </c>
      <c r="B11" s="342">
        <v>83</v>
      </c>
      <c r="C11" s="343" t="s">
        <v>869</v>
      </c>
      <c r="D11" s="188" t="s">
        <v>870</v>
      </c>
      <c r="E11" s="344">
        <v>35788</v>
      </c>
      <c r="F11" s="189" t="s">
        <v>193</v>
      </c>
      <c r="G11" s="444">
        <v>0.002150462962962963</v>
      </c>
      <c r="H11" s="155" t="str">
        <f aca="true" t="shared" si="0" ref="H11:H17">IF(ISBLANK(G11),"",IF(G11&lt;=0.00202546296296296,"KSM",IF(G11&lt;=0.00216435185185185,"I A",IF(G11&lt;=0.00233796296296296,"II A",IF(G11&lt;=0.00256944444444444,"III A",IF(G11&lt;=0.00280092592592593,"I JA",IF(G11&lt;=0.00303240740740741,"II JA",IF(G11&lt;=0.00320601851851852,"III JA"))))))))</f>
        <v>I A</v>
      </c>
      <c r="I11" s="189"/>
    </row>
    <row r="12" spans="1:9" s="32" customFormat="1" ht="17.25" customHeight="1">
      <c r="A12" s="341">
        <v>2</v>
      </c>
      <c r="B12" s="342">
        <v>143</v>
      </c>
      <c r="C12" s="343" t="s">
        <v>871</v>
      </c>
      <c r="D12" s="188" t="s">
        <v>872</v>
      </c>
      <c r="E12" s="344">
        <v>35886</v>
      </c>
      <c r="F12" s="189" t="s">
        <v>82</v>
      </c>
      <c r="G12" s="444">
        <v>0.0022859953703703705</v>
      </c>
      <c r="H12" s="155" t="str">
        <f t="shared" si="0"/>
        <v>II A</v>
      </c>
      <c r="I12" s="189" t="s">
        <v>362</v>
      </c>
    </row>
    <row r="13" spans="1:9" s="32" customFormat="1" ht="17.25" customHeight="1">
      <c r="A13" s="341">
        <v>3</v>
      </c>
      <c r="B13" s="342">
        <v>92</v>
      </c>
      <c r="C13" s="343" t="s">
        <v>873</v>
      </c>
      <c r="D13" s="188" t="s">
        <v>874</v>
      </c>
      <c r="E13" s="344">
        <v>36129</v>
      </c>
      <c r="F13" s="189" t="s">
        <v>25</v>
      </c>
      <c r="G13" s="444">
        <v>0.0022927083333333332</v>
      </c>
      <c r="H13" s="155" t="str">
        <f t="shared" si="0"/>
        <v>II A</v>
      </c>
      <c r="I13" s="189" t="s">
        <v>327</v>
      </c>
    </row>
    <row r="14" spans="1:10" s="32" customFormat="1" ht="17.25" customHeight="1">
      <c r="A14" s="341">
        <v>4</v>
      </c>
      <c r="B14" s="345">
        <v>96</v>
      </c>
      <c r="C14" s="346" t="s">
        <v>244</v>
      </c>
      <c r="D14" s="347" t="s">
        <v>875</v>
      </c>
      <c r="E14" s="348">
        <v>36542</v>
      </c>
      <c r="F14" s="349" t="s">
        <v>207</v>
      </c>
      <c r="G14" s="444">
        <v>0.0024211805555555553</v>
      </c>
      <c r="H14" s="155" t="str">
        <f t="shared" si="0"/>
        <v>III A</v>
      </c>
      <c r="I14" s="349" t="s">
        <v>208</v>
      </c>
      <c r="J14" s="330"/>
    </row>
    <row r="15" spans="1:9" s="32" customFormat="1" ht="17.25" customHeight="1">
      <c r="A15" s="341">
        <v>5</v>
      </c>
      <c r="B15" s="342">
        <v>150</v>
      </c>
      <c r="C15" s="343" t="s">
        <v>79</v>
      </c>
      <c r="D15" s="188" t="s">
        <v>876</v>
      </c>
      <c r="E15" s="344">
        <v>35935</v>
      </c>
      <c r="F15" s="189" t="s">
        <v>38</v>
      </c>
      <c r="G15" s="444">
        <v>0.0024548611111111112</v>
      </c>
      <c r="H15" s="155" t="str">
        <f t="shared" si="0"/>
        <v>III A</v>
      </c>
      <c r="I15" s="189" t="s">
        <v>877</v>
      </c>
    </row>
    <row r="16" spans="1:9" s="32" customFormat="1" ht="17.25" customHeight="1">
      <c r="A16" s="341">
        <v>6</v>
      </c>
      <c r="B16" s="342">
        <v>141</v>
      </c>
      <c r="C16" s="343" t="s">
        <v>324</v>
      </c>
      <c r="D16" s="188" t="s">
        <v>878</v>
      </c>
      <c r="E16" s="344">
        <v>36061</v>
      </c>
      <c r="F16" s="189" t="s">
        <v>82</v>
      </c>
      <c r="G16" s="444">
        <v>0.0024685185185185188</v>
      </c>
      <c r="H16" s="155" t="str">
        <f t="shared" si="0"/>
        <v>III A</v>
      </c>
      <c r="I16" s="189" t="s">
        <v>213</v>
      </c>
    </row>
    <row r="17" spans="1:10" s="32" customFormat="1" ht="17.25" customHeight="1">
      <c r="A17" s="341">
        <v>7</v>
      </c>
      <c r="B17" s="342">
        <v>101</v>
      </c>
      <c r="C17" s="343" t="s">
        <v>879</v>
      </c>
      <c r="D17" s="188" t="s">
        <v>880</v>
      </c>
      <c r="E17" s="344">
        <v>35829</v>
      </c>
      <c r="F17" s="189" t="s">
        <v>360</v>
      </c>
      <c r="G17" s="444">
        <v>0.0025395833333333334</v>
      </c>
      <c r="H17" s="155" t="str">
        <f t="shared" si="0"/>
        <v>III A</v>
      </c>
      <c r="I17" s="189" t="s">
        <v>361</v>
      </c>
      <c r="J17" s="32" t="s">
        <v>881</v>
      </c>
    </row>
    <row r="18" spans="1:9" s="32" customFormat="1" ht="17.25" customHeight="1">
      <c r="A18" s="341"/>
      <c r="B18" s="342">
        <v>145</v>
      </c>
      <c r="C18" s="343" t="s">
        <v>882</v>
      </c>
      <c r="D18" s="188" t="s">
        <v>883</v>
      </c>
      <c r="E18" s="344">
        <v>36143</v>
      </c>
      <c r="F18" s="189" t="s">
        <v>38</v>
      </c>
      <c r="G18" s="444" t="s">
        <v>856</v>
      </c>
      <c r="H18" s="155"/>
      <c r="I18" s="189" t="s">
        <v>77</v>
      </c>
    </row>
    <row r="19" spans="1:10" s="32" customFormat="1" ht="17.25" customHeight="1">
      <c r="A19" s="341"/>
      <c r="B19" s="342">
        <v>130</v>
      </c>
      <c r="C19" s="343" t="s">
        <v>884</v>
      </c>
      <c r="D19" s="188" t="s">
        <v>885</v>
      </c>
      <c r="E19" s="344">
        <v>35765</v>
      </c>
      <c r="F19" s="189" t="s">
        <v>886</v>
      </c>
      <c r="G19" s="444" t="s">
        <v>730</v>
      </c>
      <c r="H19" s="155"/>
      <c r="I19" s="189" t="s">
        <v>887</v>
      </c>
      <c r="J19" s="32" t="s">
        <v>888</v>
      </c>
    </row>
    <row r="20" spans="1:9" s="32" customFormat="1" ht="17.25" customHeight="1">
      <c r="A20" s="341"/>
      <c r="B20" s="342">
        <v>133</v>
      </c>
      <c r="C20" s="343" t="s">
        <v>889</v>
      </c>
      <c r="D20" s="188" t="s">
        <v>885</v>
      </c>
      <c r="E20" s="344">
        <v>35517</v>
      </c>
      <c r="F20" s="189" t="s">
        <v>886</v>
      </c>
      <c r="G20" s="444" t="s">
        <v>730</v>
      </c>
      <c r="H20" s="155"/>
      <c r="I20" s="189" t="s">
        <v>887</v>
      </c>
    </row>
    <row r="21" spans="1:9" s="32" customFormat="1" ht="17.25" customHeight="1">
      <c r="A21" s="341"/>
      <c r="B21" s="342">
        <v>120</v>
      </c>
      <c r="C21" s="343" t="s">
        <v>890</v>
      </c>
      <c r="D21" s="188" t="s">
        <v>891</v>
      </c>
      <c r="E21" s="344">
        <v>35542</v>
      </c>
      <c r="F21" s="189" t="s">
        <v>66</v>
      </c>
      <c r="G21" s="444" t="s">
        <v>730</v>
      </c>
      <c r="H21" s="155"/>
      <c r="I21" s="189" t="s">
        <v>269</v>
      </c>
    </row>
    <row r="22" spans="1:9" s="32" customFormat="1" ht="17.25" customHeight="1">
      <c r="A22" s="350"/>
      <c r="B22" s="342">
        <v>138</v>
      </c>
      <c r="C22" s="343" t="s">
        <v>892</v>
      </c>
      <c r="D22" s="188" t="s">
        <v>321</v>
      </c>
      <c r="E22" s="344">
        <v>35620</v>
      </c>
      <c r="F22" s="189" t="s">
        <v>40</v>
      </c>
      <c r="G22" s="444" t="s">
        <v>730</v>
      </c>
      <c r="H22" s="155"/>
      <c r="I22" s="189" t="s">
        <v>322</v>
      </c>
    </row>
    <row r="23" spans="1:10" ht="12.75">
      <c r="A23" s="341"/>
      <c r="B23" s="342">
        <v>149</v>
      </c>
      <c r="C23" s="343" t="s">
        <v>79</v>
      </c>
      <c r="D23" s="188" t="s">
        <v>893</v>
      </c>
      <c r="E23" s="344">
        <v>35863</v>
      </c>
      <c r="F23" s="189" t="s">
        <v>38</v>
      </c>
      <c r="G23" s="444" t="s">
        <v>730</v>
      </c>
      <c r="H23" s="155"/>
      <c r="I23" s="189" t="s">
        <v>894</v>
      </c>
      <c r="J23" s="32"/>
    </row>
  </sheetData>
  <sheetProtection/>
  <mergeCells count="3">
    <mergeCell ref="A1:H1"/>
    <mergeCell ref="A2:H2"/>
    <mergeCell ref="A3:H3"/>
  </mergeCells>
  <printOptions horizontalCentered="1"/>
  <pageMargins left="0.35433070866141736" right="0.35433070866141736" top="0.3937007874015748" bottom="0.1968503937007874" header="0.3937007874015748" footer="0.3937007874015748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25"/>
  <sheetViews>
    <sheetView zoomScalePageLayoutView="0" workbookViewId="0" topLeftCell="A2">
      <selection activeCell="A10" sqref="A10"/>
    </sheetView>
  </sheetViews>
  <sheetFormatPr defaultColWidth="10.421875" defaultRowHeight="12.75"/>
  <cols>
    <col min="1" max="2" width="5.140625" style="364" customWidth="1"/>
    <col min="3" max="3" width="11.00390625" style="364" customWidth="1"/>
    <col min="4" max="4" width="13.140625" style="364" customWidth="1"/>
    <col min="5" max="5" width="10.00390625" style="375" customWidth="1"/>
    <col min="6" max="6" width="15.8515625" style="364" customWidth="1"/>
    <col min="7" max="7" width="8.28125" style="364" customWidth="1"/>
    <col min="8" max="8" width="5.421875" style="364" customWidth="1"/>
    <col min="9" max="9" width="22.421875" style="364" customWidth="1"/>
    <col min="10" max="10" width="10.421875" style="364" hidden="1" customWidth="1"/>
    <col min="11" max="16384" width="10.421875" style="364" customWidth="1"/>
  </cols>
  <sheetData>
    <row r="1" spans="1:10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  <c r="J1" s="44"/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4:8" ht="12.75" customHeight="1">
      <c r="D4" s="100" t="s">
        <v>17</v>
      </c>
      <c r="E4" s="446" t="s">
        <v>1020</v>
      </c>
      <c r="G4" s="129" t="s">
        <v>936</v>
      </c>
      <c r="H4" s="100"/>
    </row>
    <row r="5" ht="8.25" customHeight="1"/>
    <row r="6" spans="2:8" ht="15.75">
      <c r="B6" s="376" t="s">
        <v>937</v>
      </c>
      <c r="C6" s="377"/>
      <c r="D6" s="149"/>
      <c r="E6" s="145"/>
      <c r="H6" s="378" t="s">
        <v>24</v>
      </c>
    </row>
    <row r="7" spans="5:10" s="193" customFormat="1" ht="6" customHeight="1">
      <c r="E7" s="198"/>
      <c r="F7" s="198"/>
      <c r="G7" s="196"/>
      <c r="H7" s="197"/>
      <c r="I7" s="196"/>
      <c r="J7" s="198"/>
    </row>
    <row r="8" spans="2:8" s="163" customFormat="1" ht="12.75" customHeight="1">
      <c r="B8" s="186"/>
      <c r="C8" s="164"/>
      <c r="D8" s="164"/>
      <c r="E8" s="164"/>
      <c r="F8" s="187"/>
      <c r="G8" s="166"/>
      <c r="H8" s="241"/>
    </row>
    <row r="9" spans="4:8" s="163" customFormat="1" ht="5.25" customHeight="1">
      <c r="D9" s="167"/>
      <c r="E9" s="167"/>
      <c r="F9" s="165"/>
      <c r="G9" s="166"/>
      <c r="H9" s="167"/>
    </row>
    <row r="10" spans="1:9" ht="12.75">
      <c r="A10" s="168" t="s">
        <v>714</v>
      </c>
      <c r="B10" s="379" t="s">
        <v>55</v>
      </c>
      <c r="C10" s="380" t="s">
        <v>14</v>
      </c>
      <c r="D10" s="347" t="s">
        <v>13</v>
      </c>
      <c r="E10" s="381" t="s">
        <v>12</v>
      </c>
      <c r="F10" s="381" t="s">
        <v>11</v>
      </c>
      <c r="G10" s="382" t="s">
        <v>58</v>
      </c>
      <c r="H10" s="382" t="s">
        <v>9</v>
      </c>
      <c r="I10" s="381" t="s">
        <v>8</v>
      </c>
    </row>
    <row r="11" spans="1:10" s="32" customFormat="1" ht="17.25" customHeight="1">
      <c r="A11" s="341">
        <v>1</v>
      </c>
      <c r="B11" s="383">
        <v>130</v>
      </c>
      <c r="C11" s="343" t="s">
        <v>938</v>
      </c>
      <c r="D11" s="188" t="s">
        <v>939</v>
      </c>
      <c r="E11" s="344">
        <v>36319</v>
      </c>
      <c r="F11" s="189" t="s">
        <v>886</v>
      </c>
      <c r="G11" s="444">
        <v>0.002104861111111111</v>
      </c>
      <c r="H11" s="155" t="str">
        <f aca="true" t="shared" si="0" ref="H11:H23">IF(ISBLANK(G11),"",IF(G11&lt;=0.00173032407407407,"KSM",IF(G11&lt;=0.00182291666666667,"I A",IF(G11&lt;=0.00196180555555556,"II A",IF(G11&lt;=0.00211226851851852,"III A",IF(G11&lt;=0.00228587962962963,"I JA",IF(G11&lt;=0.00245949074074074,"II JA",IF(G11&lt;=0.00259837962962963,"III JA"))))))))</f>
        <v>III A</v>
      </c>
      <c r="I11" s="189" t="s">
        <v>940</v>
      </c>
      <c r="J11" s="32" t="s">
        <v>941</v>
      </c>
    </row>
    <row r="12" spans="1:10" s="32" customFormat="1" ht="17.25" customHeight="1">
      <c r="A12" s="341">
        <v>2</v>
      </c>
      <c r="B12" s="383">
        <v>131</v>
      </c>
      <c r="C12" s="343" t="s">
        <v>942</v>
      </c>
      <c r="D12" s="188" t="s">
        <v>943</v>
      </c>
      <c r="E12" s="344">
        <v>36290</v>
      </c>
      <c r="F12" s="189" t="s">
        <v>886</v>
      </c>
      <c r="G12" s="444">
        <v>0.002116435185185185</v>
      </c>
      <c r="H12" s="155" t="str">
        <f t="shared" si="0"/>
        <v>I JA</v>
      </c>
      <c r="I12" s="189" t="s">
        <v>887</v>
      </c>
      <c r="J12" s="32" t="s">
        <v>944</v>
      </c>
    </row>
    <row r="13" spans="1:10" s="32" customFormat="1" ht="17.25" customHeight="1">
      <c r="A13" s="341">
        <v>3</v>
      </c>
      <c r="B13" s="383">
        <v>114</v>
      </c>
      <c r="C13" s="343" t="s">
        <v>945</v>
      </c>
      <c r="D13" s="188" t="s">
        <v>946</v>
      </c>
      <c r="E13" s="344">
        <v>36652</v>
      </c>
      <c r="F13" s="189" t="s">
        <v>133</v>
      </c>
      <c r="G13" s="444">
        <v>0.002127314814814815</v>
      </c>
      <c r="H13" s="155" t="str">
        <f t="shared" si="0"/>
        <v>I JA</v>
      </c>
      <c r="I13" s="189" t="s">
        <v>924</v>
      </c>
      <c r="J13" s="32" t="s">
        <v>947</v>
      </c>
    </row>
    <row r="14" spans="1:9" s="32" customFormat="1" ht="17.25" customHeight="1">
      <c r="A14" s="341">
        <v>4</v>
      </c>
      <c r="B14" s="383">
        <v>119</v>
      </c>
      <c r="C14" s="343" t="s">
        <v>513</v>
      </c>
      <c r="D14" s="188" t="s">
        <v>948</v>
      </c>
      <c r="E14" s="344">
        <v>36642</v>
      </c>
      <c r="F14" s="189" t="s">
        <v>207</v>
      </c>
      <c r="G14" s="444">
        <v>0.002139583333333333</v>
      </c>
      <c r="H14" s="155" t="str">
        <f t="shared" si="0"/>
        <v>I JA</v>
      </c>
      <c r="I14" s="189" t="s">
        <v>208</v>
      </c>
    </row>
    <row r="15" spans="1:9" s="32" customFormat="1" ht="17.25" customHeight="1">
      <c r="A15" s="341">
        <v>5</v>
      </c>
      <c r="B15" s="383">
        <v>105</v>
      </c>
      <c r="C15" s="343" t="s">
        <v>579</v>
      </c>
      <c r="D15" s="188" t="s">
        <v>580</v>
      </c>
      <c r="E15" s="344">
        <v>36833</v>
      </c>
      <c r="F15" s="189" t="s">
        <v>241</v>
      </c>
      <c r="G15" s="444">
        <v>0.0022001157407407408</v>
      </c>
      <c r="H15" s="155" t="str">
        <f t="shared" si="0"/>
        <v>I JA</v>
      </c>
      <c r="I15" s="189" t="s">
        <v>74</v>
      </c>
    </row>
    <row r="16" spans="1:10" s="32" customFormat="1" ht="17.25" customHeight="1">
      <c r="A16" s="341">
        <v>6</v>
      </c>
      <c r="B16" s="383">
        <v>132</v>
      </c>
      <c r="C16" s="343" t="s">
        <v>949</v>
      </c>
      <c r="D16" s="188" t="s">
        <v>950</v>
      </c>
      <c r="E16" s="344">
        <v>36381</v>
      </c>
      <c r="F16" s="189" t="s">
        <v>886</v>
      </c>
      <c r="G16" s="444">
        <v>0.0022395833333333334</v>
      </c>
      <c r="H16" s="155" t="str">
        <f t="shared" si="0"/>
        <v>I JA</v>
      </c>
      <c r="I16" s="189" t="s">
        <v>887</v>
      </c>
      <c r="J16" s="32" t="s">
        <v>951</v>
      </c>
    </row>
    <row r="17" spans="1:9" s="32" customFormat="1" ht="17.25" customHeight="1">
      <c r="A17" s="341">
        <v>7</v>
      </c>
      <c r="B17" s="383">
        <v>124</v>
      </c>
      <c r="C17" s="343" t="s">
        <v>102</v>
      </c>
      <c r="D17" s="188" t="s">
        <v>952</v>
      </c>
      <c r="E17" s="344">
        <v>36588</v>
      </c>
      <c r="F17" s="189" t="s">
        <v>182</v>
      </c>
      <c r="G17" s="444">
        <v>0.002274652777777778</v>
      </c>
      <c r="H17" s="155" t="str">
        <f t="shared" si="0"/>
        <v>I JA</v>
      </c>
      <c r="I17" s="189" t="s">
        <v>183</v>
      </c>
    </row>
    <row r="18" spans="1:9" s="32" customFormat="1" ht="17.25" customHeight="1">
      <c r="A18" s="341">
        <v>8</v>
      </c>
      <c r="B18" s="383">
        <v>101</v>
      </c>
      <c r="C18" s="343" t="s">
        <v>639</v>
      </c>
      <c r="D18" s="188" t="s">
        <v>640</v>
      </c>
      <c r="E18" s="344">
        <v>37255</v>
      </c>
      <c r="F18" s="189" t="s">
        <v>289</v>
      </c>
      <c r="G18" s="444">
        <v>0.002305324074074074</v>
      </c>
      <c r="H18" s="155" t="str">
        <f t="shared" si="0"/>
        <v>II JA</v>
      </c>
      <c r="I18" s="189" t="s">
        <v>290</v>
      </c>
    </row>
    <row r="19" spans="1:9" s="32" customFormat="1" ht="17.25" customHeight="1">
      <c r="A19" s="341">
        <v>9</v>
      </c>
      <c r="B19" s="383">
        <v>152</v>
      </c>
      <c r="C19" s="343" t="s">
        <v>953</v>
      </c>
      <c r="D19" s="188" t="s">
        <v>954</v>
      </c>
      <c r="E19" s="344">
        <v>36437</v>
      </c>
      <c r="F19" s="189" t="s">
        <v>241</v>
      </c>
      <c r="G19" s="444">
        <v>0.0023945601851851853</v>
      </c>
      <c r="H19" s="155" t="str">
        <f t="shared" si="0"/>
        <v>II JA</v>
      </c>
      <c r="I19" s="189" t="s">
        <v>854</v>
      </c>
    </row>
    <row r="20" spans="1:9" s="32" customFormat="1" ht="17.25" customHeight="1">
      <c r="A20" s="341">
        <v>10</v>
      </c>
      <c r="B20" s="383">
        <v>125</v>
      </c>
      <c r="C20" s="343" t="s">
        <v>157</v>
      </c>
      <c r="D20" s="188" t="s">
        <v>955</v>
      </c>
      <c r="E20" s="344">
        <v>36647</v>
      </c>
      <c r="F20" s="189" t="s">
        <v>182</v>
      </c>
      <c r="G20" s="444">
        <v>0.002405787037037037</v>
      </c>
      <c r="H20" s="155" t="str">
        <f t="shared" si="0"/>
        <v>II JA</v>
      </c>
      <c r="I20" s="189" t="s">
        <v>904</v>
      </c>
    </row>
    <row r="21" spans="1:9" s="32" customFormat="1" ht="17.25" customHeight="1">
      <c r="A21" s="341">
        <v>11</v>
      </c>
      <c r="B21" s="383">
        <v>149</v>
      </c>
      <c r="C21" s="343" t="s">
        <v>604</v>
      </c>
      <c r="D21" s="188" t="s">
        <v>635</v>
      </c>
      <c r="E21" s="344">
        <v>36884</v>
      </c>
      <c r="F21" s="189" t="s">
        <v>38</v>
      </c>
      <c r="G21" s="444">
        <v>0.002426736111111111</v>
      </c>
      <c r="H21" s="155" t="str">
        <f t="shared" si="0"/>
        <v>II JA</v>
      </c>
      <c r="I21" s="189" t="s">
        <v>77</v>
      </c>
    </row>
    <row r="22" spans="1:9" s="32" customFormat="1" ht="17.25" customHeight="1">
      <c r="A22" s="341">
        <v>12</v>
      </c>
      <c r="B22" s="383">
        <v>147</v>
      </c>
      <c r="C22" s="343" t="s">
        <v>28</v>
      </c>
      <c r="D22" s="188" t="s">
        <v>956</v>
      </c>
      <c r="E22" s="344">
        <v>36568</v>
      </c>
      <c r="F22" s="189" t="s">
        <v>38</v>
      </c>
      <c r="G22" s="444">
        <v>0.0024832175925925924</v>
      </c>
      <c r="H22" s="155" t="str">
        <f t="shared" si="0"/>
        <v>III JA</v>
      </c>
      <c r="I22" s="189" t="s">
        <v>77</v>
      </c>
    </row>
    <row r="23" spans="1:10" s="32" customFormat="1" ht="17.25" customHeight="1">
      <c r="A23" s="341">
        <v>13</v>
      </c>
      <c r="B23" s="383">
        <v>111</v>
      </c>
      <c r="C23" s="343" t="s">
        <v>957</v>
      </c>
      <c r="D23" s="188" t="s">
        <v>958</v>
      </c>
      <c r="E23" s="344">
        <v>36945</v>
      </c>
      <c r="F23" s="189" t="s">
        <v>186</v>
      </c>
      <c r="G23" s="444">
        <v>0.0025508101851851855</v>
      </c>
      <c r="H23" s="155" t="str">
        <f t="shared" si="0"/>
        <v>III JA</v>
      </c>
      <c r="I23" s="189" t="s">
        <v>259</v>
      </c>
      <c r="J23" s="32">
        <v>0.0025520833333333333</v>
      </c>
    </row>
    <row r="24" spans="1:9" s="32" customFormat="1" ht="17.25" customHeight="1">
      <c r="A24" s="341"/>
      <c r="B24" s="383">
        <v>151</v>
      </c>
      <c r="C24" s="343" t="s">
        <v>157</v>
      </c>
      <c r="D24" s="188" t="s">
        <v>959</v>
      </c>
      <c r="E24" s="344" t="s">
        <v>960</v>
      </c>
      <c r="F24" s="189" t="s">
        <v>38</v>
      </c>
      <c r="G24" s="444" t="s">
        <v>730</v>
      </c>
      <c r="H24" s="155"/>
      <c r="I24" s="189" t="s">
        <v>961</v>
      </c>
    </row>
    <row r="25" spans="1:10" s="32" customFormat="1" ht="17.25" customHeight="1">
      <c r="A25" s="341"/>
      <c r="B25" s="383">
        <v>110</v>
      </c>
      <c r="C25" s="343" t="s">
        <v>629</v>
      </c>
      <c r="D25" s="188" t="s">
        <v>630</v>
      </c>
      <c r="E25" s="344">
        <v>36538</v>
      </c>
      <c r="F25" s="189" t="s">
        <v>186</v>
      </c>
      <c r="G25" s="444" t="s">
        <v>730</v>
      </c>
      <c r="H25" s="155"/>
      <c r="I25" s="189" t="s">
        <v>187</v>
      </c>
      <c r="J25" s="32" t="s">
        <v>962</v>
      </c>
    </row>
  </sheetData>
  <sheetProtection/>
  <mergeCells count="3">
    <mergeCell ref="A1:H1"/>
    <mergeCell ref="A2:H2"/>
    <mergeCell ref="A3:H3"/>
  </mergeCells>
  <printOptions horizontalCentered="1"/>
  <pageMargins left="0.35433070866141736" right="0.35433070866141736" top="0.3937007874015748" bottom="0.1968503937007874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32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5.140625" style="0" customWidth="1"/>
    <col min="2" max="2" width="10.140625" style="0" customWidth="1"/>
    <col min="3" max="3" width="13.421875" style="0" customWidth="1"/>
    <col min="4" max="4" width="10.57421875" style="0" customWidth="1"/>
    <col min="5" max="5" width="14.140625" style="0" customWidth="1"/>
    <col min="6" max="6" width="7.421875" style="0" customWidth="1"/>
    <col min="7" max="7" width="10.421875" style="0" hidden="1" customWidth="1"/>
    <col min="8" max="8" width="6.8515625" style="0" customWidth="1"/>
    <col min="9" max="9" width="21.57421875" style="0" customWidth="1"/>
  </cols>
  <sheetData>
    <row r="1" spans="1:9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2:12" s="163" customFormat="1" ht="12.75" customHeight="1">
      <c r="B4" s="164"/>
      <c r="C4" s="100" t="s">
        <v>17</v>
      </c>
      <c r="D4" s="75">
        <v>8.95</v>
      </c>
      <c r="E4" s="165"/>
      <c r="F4" s="147" t="s">
        <v>1048</v>
      </c>
      <c r="G4" s="165"/>
      <c r="H4" s="165"/>
      <c r="J4" s="165"/>
      <c r="K4" s="51"/>
      <c r="L4" s="255"/>
    </row>
    <row r="5" spans="5:10" s="141" customFormat="1" ht="8.25" customHeight="1">
      <c r="E5" s="142"/>
      <c r="J5" s="143"/>
    </row>
    <row r="6" spans="2:11" s="163" customFormat="1" ht="15.75">
      <c r="B6" s="605" t="s">
        <v>1052</v>
      </c>
      <c r="C6" s="606"/>
      <c r="G6" s="606"/>
      <c r="I6" s="612" t="s">
        <v>1053</v>
      </c>
      <c r="J6" s="70"/>
      <c r="K6" s="167"/>
    </row>
    <row r="7" spans="4:9" s="163" customFormat="1" ht="6" customHeight="1">
      <c r="D7" s="167"/>
      <c r="E7" s="167"/>
      <c r="F7" s="165"/>
      <c r="G7" s="165"/>
      <c r="H7" s="166"/>
      <c r="I7" s="167"/>
    </row>
    <row r="8" spans="2:9" s="163" customFormat="1" ht="12.75" customHeight="1">
      <c r="B8" s="186"/>
      <c r="C8" s="164"/>
      <c r="D8" s="164"/>
      <c r="E8" s="187"/>
      <c r="F8" s="165"/>
      <c r="G8" s="165"/>
      <c r="H8" s="166"/>
      <c r="I8" s="167"/>
    </row>
    <row r="9" spans="4:9" s="163" customFormat="1" ht="6" customHeight="1">
      <c r="D9" s="167"/>
      <c r="E9" s="167"/>
      <c r="F9" s="165"/>
      <c r="G9" s="165"/>
      <c r="H9" s="166"/>
      <c r="I9" s="167"/>
    </row>
    <row r="10" spans="1:9" s="163" customFormat="1" ht="12.75">
      <c r="A10" s="611" t="s">
        <v>714</v>
      </c>
      <c r="B10" s="169" t="s">
        <v>14</v>
      </c>
      <c r="C10" s="170" t="s">
        <v>13</v>
      </c>
      <c r="D10" s="168" t="s">
        <v>12</v>
      </c>
      <c r="E10" s="171" t="s">
        <v>11</v>
      </c>
      <c r="F10" s="172" t="s">
        <v>10</v>
      </c>
      <c r="G10" s="172" t="s">
        <v>1031</v>
      </c>
      <c r="H10" s="173" t="s">
        <v>9</v>
      </c>
      <c r="I10" s="174" t="s">
        <v>8</v>
      </c>
    </row>
    <row r="11" spans="1:9" s="163" customFormat="1" ht="15" customHeight="1">
      <c r="A11" s="150">
        <v>1</v>
      </c>
      <c r="B11" s="151" t="s">
        <v>514</v>
      </c>
      <c r="C11" s="152" t="s">
        <v>807</v>
      </c>
      <c r="D11" s="153">
        <v>36527</v>
      </c>
      <c r="E11" s="154" t="s">
        <v>82</v>
      </c>
      <c r="F11" s="608">
        <v>8.95</v>
      </c>
      <c r="G11" s="298"/>
      <c r="H11" s="155" t="str">
        <f aca="true" t="shared" si="0" ref="H11:H21">IF(ISBLANK(F11),"",IF(F11&gt;11.24,"",IF(F11&lt;=8.14,"KSM",IF(F11&lt;=8.64,"I A",IF(F11&lt;=9.24,"II A",IF(F11&lt;=9.84,"III A",IF(F11&lt;=10.44,"I JA",IF(F11&lt;=11.24,"II JA"))))))))</f>
        <v>II A</v>
      </c>
      <c r="I11" s="154" t="s">
        <v>603</v>
      </c>
    </row>
    <row r="12" spans="1:9" s="163" customFormat="1" ht="15" customHeight="1">
      <c r="A12" s="150">
        <v>2</v>
      </c>
      <c r="B12" s="151" t="s">
        <v>51</v>
      </c>
      <c r="C12" s="152" t="s">
        <v>110</v>
      </c>
      <c r="D12" s="153">
        <v>36283</v>
      </c>
      <c r="E12" s="154" t="s">
        <v>38</v>
      </c>
      <c r="F12" s="608">
        <v>9.27</v>
      </c>
      <c r="G12" s="298"/>
      <c r="H12" s="155" t="str">
        <f t="shared" si="0"/>
        <v>III A</v>
      </c>
      <c r="I12" s="154" t="s">
        <v>69</v>
      </c>
    </row>
    <row r="13" spans="1:9" s="163" customFormat="1" ht="14.25" customHeight="1">
      <c r="A13" s="150">
        <v>3</v>
      </c>
      <c r="B13" s="151" t="s">
        <v>813</v>
      </c>
      <c r="C13" s="152" t="s">
        <v>554</v>
      </c>
      <c r="D13" s="153">
        <v>36166</v>
      </c>
      <c r="E13" s="154" t="s">
        <v>463</v>
      </c>
      <c r="F13" s="608">
        <v>9.38</v>
      </c>
      <c r="G13" s="298"/>
      <c r="H13" s="155" t="str">
        <f t="shared" si="0"/>
        <v>III A</v>
      </c>
      <c r="I13" s="154" t="s">
        <v>464</v>
      </c>
    </row>
    <row r="14" spans="1:9" s="163" customFormat="1" ht="15" customHeight="1">
      <c r="A14" s="150">
        <v>4</v>
      </c>
      <c r="B14" s="151" t="s">
        <v>96</v>
      </c>
      <c r="C14" s="152" t="s">
        <v>1038</v>
      </c>
      <c r="D14" s="153">
        <v>36332</v>
      </c>
      <c r="E14" s="154" t="s">
        <v>38</v>
      </c>
      <c r="F14" s="608">
        <v>9.54</v>
      </c>
      <c r="G14" s="298"/>
      <c r="H14" s="155" t="str">
        <f t="shared" si="0"/>
        <v>III A</v>
      </c>
      <c r="I14" s="154" t="s">
        <v>92</v>
      </c>
    </row>
    <row r="15" spans="1:9" s="163" customFormat="1" ht="15" customHeight="1">
      <c r="A15" s="150">
        <v>5</v>
      </c>
      <c r="B15" s="151" t="s">
        <v>157</v>
      </c>
      <c r="C15" s="152" t="s">
        <v>754</v>
      </c>
      <c r="D15" s="153">
        <v>36216</v>
      </c>
      <c r="E15" s="154" t="s">
        <v>25</v>
      </c>
      <c r="F15" s="608">
        <v>9.63</v>
      </c>
      <c r="G15" s="298"/>
      <c r="H15" s="155" t="str">
        <f t="shared" si="0"/>
        <v>III A</v>
      </c>
      <c r="I15" s="154" t="s">
        <v>342</v>
      </c>
    </row>
    <row r="16" spans="1:9" s="163" customFormat="1" ht="15" customHeight="1">
      <c r="A16" s="150">
        <v>6</v>
      </c>
      <c r="B16" s="151" t="s">
        <v>96</v>
      </c>
      <c r="C16" s="152" t="s">
        <v>1039</v>
      </c>
      <c r="D16" s="153">
        <v>36409</v>
      </c>
      <c r="E16" s="154" t="s">
        <v>38</v>
      </c>
      <c r="F16" s="608">
        <v>9.71</v>
      </c>
      <c r="G16" s="298"/>
      <c r="H16" s="155" t="str">
        <f t="shared" si="0"/>
        <v>III A</v>
      </c>
      <c r="I16" s="154" t="s">
        <v>47</v>
      </c>
    </row>
    <row r="17" spans="1:9" s="163" customFormat="1" ht="15" customHeight="1">
      <c r="A17" s="150">
        <v>7</v>
      </c>
      <c r="B17" s="151" t="s">
        <v>643</v>
      </c>
      <c r="C17" s="152" t="s">
        <v>644</v>
      </c>
      <c r="D17" s="153">
        <v>36759</v>
      </c>
      <c r="E17" s="154" t="s">
        <v>40</v>
      </c>
      <c r="F17" s="608">
        <v>9.84</v>
      </c>
      <c r="G17" s="298"/>
      <c r="H17" s="155" t="str">
        <f t="shared" si="0"/>
        <v>III A</v>
      </c>
      <c r="I17" s="154" t="s">
        <v>67</v>
      </c>
    </row>
    <row r="18" spans="1:9" s="163" customFormat="1" ht="15" customHeight="1">
      <c r="A18" s="150">
        <v>8</v>
      </c>
      <c r="B18" s="151" t="s">
        <v>1040</v>
      </c>
      <c r="C18" s="152" t="s">
        <v>642</v>
      </c>
      <c r="D18" s="153">
        <v>36186</v>
      </c>
      <c r="E18" s="154" t="s">
        <v>38</v>
      </c>
      <c r="F18" s="608">
        <v>10.34</v>
      </c>
      <c r="G18" s="298"/>
      <c r="H18" s="155" t="str">
        <f t="shared" si="0"/>
        <v>I JA</v>
      </c>
      <c r="I18" s="154" t="s">
        <v>347</v>
      </c>
    </row>
    <row r="19" spans="1:9" s="163" customFormat="1" ht="15" customHeight="1">
      <c r="A19" s="150">
        <v>9</v>
      </c>
      <c r="B19" s="151" t="s">
        <v>103</v>
      </c>
      <c r="C19" s="152" t="s">
        <v>104</v>
      </c>
      <c r="D19" s="153">
        <v>36379</v>
      </c>
      <c r="E19" s="154" t="s">
        <v>38</v>
      </c>
      <c r="F19" s="608">
        <v>10.78</v>
      </c>
      <c r="G19" s="298"/>
      <c r="H19" s="155" t="str">
        <f t="shared" si="0"/>
        <v>II JA</v>
      </c>
      <c r="I19" s="154" t="s">
        <v>347</v>
      </c>
    </row>
    <row r="20" spans="1:9" s="163" customFormat="1" ht="15" customHeight="1">
      <c r="A20" s="150">
        <v>10</v>
      </c>
      <c r="B20" s="151" t="s">
        <v>457</v>
      </c>
      <c r="C20" s="152" t="s">
        <v>798</v>
      </c>
      <c r="D20" s="153" t="s">
        <v>590</v>
      </c>
      <c r="E20" s="154" t="s">
        <v>38</v>
      </c>
      <c r="F20" s="608">
        <v>10.89</v>
      </c>
      <c r="G20" s="298"/>
      <c r="H20" s="155" t="str">
        <f t="shared" si="0"/>
        <v>II JA</v>
      </c>
      <c r="I20" s="154" t="s">
        <v>347</v>
      </c>
    </row>
    <row r="21" spans="1:9" s="163" customFormat="1" ht="15" customHeight="1">
      <c r="A21" s="150"/>
      <c r="B21" s="151" t="s">
        <v>531</v>
      </c>
      <c r="C21" s="152" t="s">
        <v>753</v>
      </c>
      <c r="D21" s="153">
        <v>36252</v>
      </c>
      <c r="E21" s="154" t="s">
        <v>82</v>
      </c>
      <c r="F21" s="608" t="s">
        <v>730</v>
      </c>
      <c r="G21" s="298"/>
      <c r="H21" s="155">
        <f t="shared" si="0"/>
      </c>
      <c r="I21" s="154" t="s">
        <v>401</v>
      </c>
    </row>
    <row r="24" spans="2:12" s="163" customFormat="1" ht="12.75" customHeight="1">
      <c r="B24" s="164"/>
      <c r="C24" s="100" t="s">
        <v>17</v>
      </c>
      <c r="D24" s="75">
        <v>8.11</v>
      </c>
      <c r="E24" s="165"/>
      <c r="F24" s="147" t="s">
        <v>1037</v>
      </c>
      <c r="G24" s="165"/>
      <c r="H24" s="165"/>
      <c r="J24" s="165"/>
      <c r="K24" s="51"/>
      <c r="L24" s="255"/>
    </row>
    <row r="25" spans="5:10" s="141" customFormat="1" ht="8.25" customHeight="1">
      <c r="E25" s="142"/>
      <c r="J25" s="143"/>
    </row>
    <row r="26" spans="2:11" s="163" customFormat="1" ht="15.75">
      <c r="B26" s="605" t="s">
        <v>1049</v>
      </c>
      <c r="C26" s="606"/>
      <c r="E26" s="607" t="s">
        <v>1051</v>
      </c>
      <c r="F26" s="606"/>
      <c r="G26" s="606"/>
      <c r="I26" s="610" t="s">
        <v>1054</v>
      </c>
      <c r="J26" s="166"/>
      <c r="K26" s="167"/>
    </row>
    <row r="27" spans="4:10" s="163" customFormat="1" ht="18.75" customHeight="1">
      <c r="D27" s="167"/>
      <c r="E27" s="167"/>
      <c r="F27" s="165"/>
      <c r="G27" s="165"/>
      <c r="H27" s="165"/>
      <c r="I27" s="166"/>
      <c r="J27" s="167"/>
    </row>
    <row r="28" spans="1:9" s="163" customFormat="1" ht="12.75">
      <c r="A28" s="611" t="s">
        <v>714</v>
      </c>
      <c r="B28" s="169" t="s">
        <v>14</v>
      </c>
      <c r="C28" s="170" t="s">
        <v>13</v>
      </c>
      <c r="D28" s="168" t="s">
        <v>12</v>
      </c>
      <c r="E28" s="171" t="s">
        <v>11</v>
      </c>
      <c r="F28" s="172" t="s">
        <v>10</v>
      </c>
      <c r="G28" s="172" t="s">
        <v>1031</v>
      </c>
      <c r="H28" s="173" t="s">
        <v>9</v>
      </c>
      <c r="I28" s="174" t="s">
        <v>8</v>
      </c>
    </row>
    <row r="29" spans="1:9" s="163" customFormat="1" ht="15" customHeight="1">
      <c r="A29" s="150">
        <v>1</v>
      </c>
      <c r="B29" s="151" t="s">
        <v>51</v>
      </c>
      <c r="C29" s="152" t="s">
        <v>849</v>
      </c>
      <c r="D29" s="153">
        <v>35695</v>
      </c>
      <c r="E29" s="154" t="s">
        <v>38</v>
      </c>
      <c r="F29" s="608">
        <v>8.49</v>
      </c>
      <c r="G29" s="298"/>
      <c r="H29" s="155" t="str">
        <f>IF(ISBLANK(F29),"",IF(F29&gt;11.24,"",IF(F29&lt;=8.14,"KSM",IF(F29&lt;=8.64,"I A",IF(F29&lt;=9.24,"II A",IF(F29&lt;=9.84,"III A",IF(F29&lt;=10.44,"I JA",IF(F29&lt;=11.24,"II JA"))))))))</f>
        <v>I A</v>
      </c>
      <c r="I29" s="154" t="s">
        <v>92</v>
      </c>
    </row>
    <row r="30" spans="1:9" s="163" customFormat="1" ht="15" customHeight="1">
      <c r="A30" s="150">
        <v>2</v>
      </c>
      <c r="B30" s="151" t="s">
        <v>98</v>
      </c>
      <c r="C30" s="152" t="s">
        <v>1050</v>
      </c>
      <c r="D30" s="153">
        <v>35972</v>
      </c>
      <c r="E30" s="154" t="s">
        <v>25</v>
      </c>
      <c r="F30" s="608">
        <v>8.56</v>
      </c>
      <c r="G30" s="298"/>
      <c r="H30" s="155" t="str">
        <f>IF(ISBLANK(F30),"",IF(F30&gt;11.24,"",IF(F30&lt;=8.14,"KSM",IF(F30&lt;=8.64,"I A",IF(F30&lt;=9.24,"II A",IF(F30&lt;=9.84,"III A",IF(F30&lt;=10.44,"I JA",IF(F30&lt;=11.24,"II JA"))))))))</f>
        <v>I A</v>
      </c>
      <c r="I30" s="154" t="s">
        <v>255</v>
      </c>
    </row>
    <row r="31" spans="1:9" s="163" customFormat="1" ht="15" customHeight="1">
      <c r="A31" s="150">
        <v>3</v>
      </c>
      <c r="B31" s="151" t="s">
        <v>780</v>
      </c>
      <c r="C31" s="152" t="s">
        <v>781</v>
      </c>
      <c r="D31" s="153">
        <v>35807</v>
      </c>
      <c r="E31" s="154" t="s">
        <v>193</v>
      </c>
      <c r="F31" s="608">
        <v>8.74</v>
      </c>
      <c r="G31" s="298"/>
      <c r="H31" s="155" t="str">
        <f>IF(ISBLANK(F31),"",IF(F31&gt;11.24,"",IF(F31&lt;=8.14,"KSM",IF(F31&lt;=8.64,"I A",IF(F31&lt;=9.24,"II A",IF(F31&lt;=9.84,"III A",IF(F31&lt;=10.44,"I JA",IF(F31&lt;=11.24,"II JA"))))))))</f>
        <v>II A</v>
      </c>
      <c r="I31" s="154"/>
    </row>
    <row r="32" spans="1:9" s="163" customFormat="1" ht="15" customHeight="1">
      <c r="A32" s="150">
        <v>4</v>
      </c>
      <c r="B32" s="151" t="s">
        <v>51</v>
      </c>
      <c r="C32" s="152" t="s">
        <v>923</v>
      </c>
      <c r="D32" s="153">
        <v>35516</v>
      </c>
      <c r="E32" s="154" t="s">
        <v>133</v>
      </c>
      <c r="F32" s="608">
        <v>9.8</v>
      </c>
      <c r="G32" s="298"/>
      <c r="H32" s="155" t="str">
        <f>IF(ISBLANK(F32),"",IF(F32&gt;11.24,"",IF(F32&lt;=8.14,"KSM",IF(F32&lt;=8.64,"I A",IF(F32&lt;=9.24,"II A",IF(F32&lt;=9.84,"III A",IF(F32&lt;=10.44,"I JA",IF(F32&lt;=11.24,"II JA"))))))))</f>
        <v>III A</v>
      </c>
      <c r="I32" s="154" t="s">
        <v>924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J1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2" width="5.140625" style="32" customWidth="1"/>
    <col min="3" max="3" width="10.57421875" style="32" customWidth="1"/>
    <col min="4" max="4" width="12.7109375" style="32" customWidth="1"/>
    <col min="5" max="5" width="10.00390625" style="34" customWidth="1"/>
    <col min="6" max="6" width="13.8515625" style="32" customWidth="1"/>
    <col min="7" max="7" width="9.00390625" style="32" bestFit="1" customWidth="1"/>
    <col min="8" max="8" width="5.7109375" style="33" bestFit="1" customWidth="1"/>
    <col min="9" max="9" width="21.8515625" style="32" customWidth="1"/>
    <col min="10" max="10" width="6.140625" style="32" hidden="1" customWidth="1"/>
    <col min="11" max="16384" width="9.140625" style="32" customWidth="1"/>
  </cols>
  <sheetData>
    <row r="1" spans="1:10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  <c r="J1" s="44"/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4:8" ht="12.75" customHeight="1">
      <c r="D4" s="100" t="s">
        <v>17</v>
      </c>
      <c r="E4" s="101" t="s">
        <v>911</v>
      </c>
      <c r="G4" s="129" t="s">
        <v>912</v>
      </c>
      <c r="H4" s="100"/>
    </row>
    <row r="5" ht="8.25" customHeight="1"/>
    <row r="6" spans="2:8" ht="15.75">
      <c r="B6" s="365" t="s">
        <v>913</v>
      </c>
      <c r="C6" s="366"/>
      <c r="D6" s="366"/>
      <c r="E6" s="367"/>
      <c r="F6" s="368"/>
      <c r="G6" s="144"/>
      <c r="H6" s="369" t="s">
        <v>16</v>
      </c>
    </row>
    <row r="7" spans="5:9" s="65" customFormat="1" ht="12" customHeight="1">
      <c r="E7" s="68"/>
      <c r="F7" s="67"/>
      <c r="G7" s="66"/>
      <c r="I7" s="66"/>
    </row>
    <row r="8" spans="1:9" ht="12.75">
      <c r="A8" s="168" t="s">
        <v>714</v>
      </c>
      <c r="B8" s="370" t="s">
        <v>55</v>
      </c>
      <c r="C8" s="371" t="s">
        <v>14</v>
      </c>
      <c r="D8" s="188" t="s">
        <v>13</v>
      </c>
      <c r="E8" s="372" t="s">
        <v>12</v>
      </c>
      <c r="F8" s="372" t="s">
        <v>11</v>
      </c>
      <c r="G8" s="373" t="s">
        <v>58</v>
      </c>
      <c r="H8" s="374" t="s">
        <v>9</v>
      </c>
      <c r="I8" s="372" t="s">
        <v>8</v>
      </c>
    </row>
    <row r="9" spans="1:9" ht="17.25" customHeight="1">
      <c r="A9" s="341">
        <v>1</v>
      </c>
      <c r="B9" s="342">
        <v>118</v>
      </c>
      <c r="C9" s="343" t="s">
        <v>914</v>
      </c>
      <c r="D9" s="188" t="s">
        <v>915</v>
      </c>
      <c r="E9" s="344">
        <v>35622</v>
      </c>
      <c r="F9" s="189" t="s">
        <v>207</v>
      </c>
      <c r="G9" s="444">
        <v>0.0019248842592592592</v>
      </c>
      <c r="H9" s="155" t="str">
        <f aca="true" t="shared" si="0" ref="H9:H19">IF(ISBLANK(G9),"",IF(G9&lt;=0.00173032407407407,"KSM",IF(G9&lt;=0.00182291666666667,"I A",IF(G9&lt;=0.00196180555555556,"II A",IF(G9&lt;=0.00211226851851852,"III A",IF(G9&lt;=0.00228587962962963,"I JA",IF(G9&lt;=0.00245949074074074,"II JA",IF(G9&lt;=0.00259837962962963,"III JA"))))))))</f>
        <v>II A</v>
      </c>
      <c r="I9" s="189" t="s">
        <v>208</v>
      </c>
    </row>
    <row r="10" spans="1:9" ht="17.25" customHeight="1">
      <c r="A10" s="341">
        <v>2</v>
      </c>
      <c r="B10" s="342">
        <v>141</v>
      </c>
      <c r="C10" s="343" t="s">
        <v>916</v>
      </c>
      <c r="D10" s="188" t="s">
        <v>917</v>
      </c>
      <c r="E10" s="344">
        <v>35915</v>
      </c>
      <c r="F10" s="189" t="s">
        <v>38</v>
      </c>
      <c r="G10" s="444">
        <v>0.0019309027777777777</v>
      </c>
      <c r="H10" s="155" t="str">
        <f t="shared" si="0"/>
        <v>II A</v>
      </c>
      <c r="I10" s="189" t="s">
        <v>77</v>
      </c>
    </row>
    <row r="11" spans="1:10" ht="17.25" customHeight="1">
      <c r="A11" s="341">
        <v>3</v>
      </c>
      <c r="B11" s="342">
        <v>122</v>
      </c>
      <c r="C11" s="343" t="s">
        <v>918</v>
      </c>
      <c r="D11" s="188" t="s">
        <v>919</v>
      </c>
      <c r="E11" s="344">
        <v>35975</v>
      </c>
      <c r="F11" s="189" t="s">
        <v>360</v>
      </c>
      <c r="G11" s="444">
        <v>0.001978935185185185</v>
      </c>
      <c r="H11" s="155" t="str">
        <f t="shared" si="0"/>
        <v>III A</v>
      </c>
      <c r="I11" s="189" t="s">
        <v>608</v>
      </c>
      <c r="J11" s="32" t="s">
        <v>920</v>
      </c>
    </row>
    <row r="12" spans="1:9" ht="17.25" customHeight="1">
      <c r="A12" s="341">
        <v>4</v>
      </c>
      <c r="B12" s="342">
        <v>107</v>
      </c>
      <c r="C12" s="343" t="s">
        <v>921</v>
      </c>
      <c r="D12" s="188" t="s">
        <v>922</v>
      </c>
      <c r="E12" s="344">
        <v>36042</v>
      </c>
      <c r="F12" s="189" t="s">
        <v>193</v>
      </c>
      <c r="G12" s="444">
        <v>0.0020084490740740744</v>
      </c>
      <c r="H12" s="155" t="str">
        <f t="shared" si="0"/>
        <v>III A</v>
      </c>
      <c r="I12" s="189"/>
    </row>
    <row r="13" spans="1:10" ht="17.25" customHeight="1">
      <c r="A13" s="341">
        <v>5</v>
      </c>
      <c r="B13" s="342">
        <v>115</v>
      </c>
      <c r="C13" s="343" t="s">
        <v>51</v>
      </c>
      <c r="D13" s="188" t="s">
        <v>923</v>
      </c>
      <c r="E13" s="344">
        <v>35516</v>
      </c>
      <c r="F13" s="189" t="s">
        <v>133</v>
      </c>
      <c r="G13" s="444">
        <v>0.0020203703703703707</v>
      </c>
      <c r="H13" s="155" t="str">
        <f t="shared" si="0"/>
        <v>III A</v>
      </c>
      <c r="I13" s="189" t="s">
        <v>924</v>
      </c>
      <c r="J13" s="32" t="s">
        <v>925</v>
      </c>
    </row>
    <row r="14" spans="1:9" ht="17.25" customHeight="1">
      <c r="A14" s="341">
        <v>6</v>
      </c>
      <c r="B14" s="342">
        <v>138</v>
      </c>
      <c r="C14" s="343" t="s">
        <v>631</v>
      </c>
      <c r="D14" s="188" t="s">
        <v>926</v>
      </c>
      <c r="E14" s="344">
        <v>35985</v>
      </c>
      <c r="F14" s="189" t="s">
        <v>82</v>
      </c>
      <c r="G14" s="444">
        <v>0.002033912037037037</v>
      </c>
      <c r="H14" s="155" t="str">
        <f t="shared" si="0"/>
        <v>III A</v>
      </c>
      <c r="I14" s="189" t="s">
        <v>362</v>
      </c>
    </row>
    <row r="15" spans="1:10" ht="17.25" customHeight="1">
      <c r="A15" s="341">
        <v>7</v>
      </c>
      <c r="B15" s="342">
        <v>120</v>
      </c>
      <c r="C15" s="343" t="s">
        <v>636</v>
      </c>
      <c r="D15" s="188" t="s">
        <v>927</v>
      </c>
      <c r="E15" s="344">
        <v>35552</v>
      </c>
      <c r="F15" s="189" t="s">
        <v>360</v>
      </c>
      <c r="G15" s="444">
        <v>0.0020572916666666665</v>
      </c>
      <c r="H15" s="155" t="str">
        <f t="shared" si="0"/>
        <v>III A</v>
      </c>
      <c r="I15" s="189" t="s">
        <v>361</v>
      </c>
      <c r="J15" s="32" t="s">
        <v>928</v>
      </c>
    </row>
    <row r="16" spans="1:10" ht="17.25" customHeight="1">
      <c r="A16" s="341">
        <v>8</v>
      </c>
      <c r="B16" s="342">
        <v>116</v>
      </c>
      <c r="C16" s="343" t="s">
        <v>51</v>
      </c>
      <c r="D16" s="188" t="s">
        <v>929</v>
      </c>
      <c r="E16" s="344">
        <v>35992</v>
      </c>
      <c r="F16" s="189" t="s">
        <v>133</v>
      </c>
      <c r="G16" s="444">
        <v>0.0021407407407407404</v>
      </c>
      <c r="H16" s="155" t="str">
        <f t="shared" si="0"/>
        <v>I JA</v>
      </c>
      <c r="I16" s="189" t="s">
        <v>930</v>
      </c>
      <c r="J16" s="32" t="s">
        <v>931</v>
      </c>
    </row>
    <row r="17" spans="1:9" ht="17.25" customHeight="1">
      <c r="A17" s="341">
        <v>9</v>
      </c>
      <c r="B17" s="342">
        <v>123</v>
      </c>
      <c r="C17" s="343" t="s">
        <v>638</v>
      </c>
      <c r="D17" s="188" t="s">
        <v>932</v>
      </c>
      <c r="E17" s="344">
        <v>36060</v>
      </c>
      <c r="F17" s="189" t="s">
        <v>182</v>
      </c>
      <c r="G17" s="444">
        <v>0.0023506944444444443</v>
      </c>
      <c r="H17" s="155" t="str">
        <f t="shared" si="0"/>
        <v>II JA</v>
      </c>
      <c r="I17" s="189" t="s">
        <v>904</v>
      </c>
    </row>
    <row r="18" spans="1:9" ht="17.25" customHeight="1">
      <c r="A18" s="384" t="s">
        <v>39</v>
      </c>
      <c r="B18" s="342" t="s">
        <v>933</v>
      </c>
      <c r="C18" s="343" t="s">
        <v>934</v>
      </c>
      <c r="D18" s="188" t="s">
        <v>935</v>
      </c>
      <c r="E18" s="344">
        <v>34782</v>
      </c>
      <c r="F18" s="189" t="s">
        <v>207</v>
      </c>
      <c r="G18" s="444">
        <v>0.001970601851851852</v>
      </c>
      <c r="H18" s="155" t="str">
        <f t="shared" si="0"/>
        <v>III A</v>
      </c>
      <c r="I18" s="189" t="s">
        <v>208</v>
      </c>
    </row>
    <row r="19" spans="1:9" ht="17.25" customHeight="1">
      <c r="A19" s="384" t="s">
        <v>39</v>
      </c>
      <c r="B19" s="342">
        <v>104</v>
      </c>
      <c r="C19" s="343" t="s">
        <v>852</v>
      </c>
      <c r="D19" s="188" t="s">
        <v>853</v>
      </c>
      <c r="E19" s="344">
        <v>35358</v>
      </c>
      <c r="F19" s="189" t="s">
        <v>241</v>
      </c>
      <c r="G19" s="444">
        <v>0.0019922453703703704</v>
      </c>
      <c r="H19" s="155" t="str">
        <f t="shared" si="0"/>
        <v>III A</v>
      </c>
      <c r="I19" s="189" t="s">
        <v>854</v>
      </c>
    </row>
  </sheetData>
  <sheetProtection/>
  <mergeCells count="3">
    <mergeCell ref="A1:H1"/>
    <mergeCell ref="A2:H2"/>
    <mergeCell ref="A3:H3"/>
  </mergeCells>
  <printOptions horizontalCentered="1"/>
  <pageMargins left="0.35433070866141736" right="0.35433070866141736" top="0.3937007874015748" bottom="0.1968503937007874" header="0.3937007874015748" footer="0.3937007874015748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5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140625" style="200" customWidth="1"/>
    <col min="2" max="2" width="13.00390625" style="200" customWidth="1"/>
    <col min="3" max="3" width="13.8515625" style="200" customWidth="1"/>
    <col min="4" max="4" width="10.28125" style="417" customWidth="1"/>
    <col min="5" max="5" width="9.7109375" style="418" customWidth="1"/>
    <col min="6" max="6" width="9.7109375" style="419" customWidth="1"/>
    <col min="7" max="7" width="7.28125" style="420" customWidth="1"/>
    <col min="8" max="8" width="20.8515625" style="200" customWidth="1"/>
    <col min="9" max="16384" width="9.140625" style="200" customWidth="1"/>
  </cols>
  <sheetData>
    <row r="1" spans="1:10" s="139" customFormat="1" ht="20.25">
      <c r="A1" s="99" t="s">
        <v>161</v>
      </c>
      <c r="B1" s="99"/>
      <c r="C1" s="99"/>
      <c r="D1" s="99"/>
      <c r="E1" s="99"/>
      <c r="F1" s="99"/>
      <c r="G1" s="99"/>
      <c r="H1" s="44" t="s">
        <v>162</v>
      </c>
      <c r="I1" s="44"/>
      <c r="J1" s="44"/>
    </row>
    <row r="2" spans="1:8" s="391" customFormat="1" ht="18" customHeight="1">
      <c r="A2" s="615" t="s">
        <v>0</v>
      </c>
      <c r="B2" s="615"/>
      <c r="C2" s="615"/>
      <c r="D2" s="615"/>
      <c r="E2" s="615"/>
      <c r="G2" s="390"/>
      <c r="H2" s="44" t="s">
        <v>1</v>
      </c>
    </row>
    <row r="3" spans="1:8" s="391" customFormat="1" ht="18" customHeight="1">
      <c r="A3" s="615" t="s">
        <v>2</v>
      </c>
      <c r="B3" s="615"/>
      <c r="C3" s="615"/>
      <c r="D3" s="615"/>
      <c r="E3" s="615"/>
      <c r="F3" s="390"/>
      <c r="G3" s="44"/>
      <c r="H3" s="392"/>
    </row>
    <row r="4" spans="2:8" s="32" customFormat="1" ht="12.75" customHeight="1">
      <c r="B4" s="39" t="s">
        <v>17</v>
      </c>
      <c r="C4" s="393" t="s">
        <v>963</v>
      </c>
      <c r="D4" s="394" t="s">
        <v>964</v>
      </c>
      <c r="H4" s="395" t="s">
        <v>965</v>
      </c>
    </row>
    <row r="5" spans="4:8" s="32" customFormat="1" ht="12.75" customHeight="1">
      <c r="D5" s="34"/>
      <c r="G5" s="33"/>
      <c r="H5" s="51" t="s">
        <v>966</v>
      </c>
    </row>
    <row r="6" spans="1:7" s="402" customFormat="1" ht="15.75">
      <c r="A6" s="396"/>
      <c r="B6" s="397" t="s">
        <v>967</v>
      </c>
      <c r="C6" s="398"/>
      <c r="D6" s="399"/>
      <c r="E6" s="400"/>
      <c r="F6" s="401"/>
      <c r="G6" s="396"/>
    </row>
    <row r="7" spans="2:11" s="193" customFormat="1" ht="21" customHeight="1">
      <c r="B7" s="447"/>
      <c r="C7" s="448"/>
      <c r="D7" s="449"/>
      <c r="E7" s="449"/>
      <c r="F7" s="450"/>
      <c r="G7" s="451"/>
      <c r="H7" s="450"/>
      <c r="I7" s="403"/>
      <c r="J7" s="198"/>
      <c r="K7" s="199"/>
    </row>
    <row r="8" spans="1:9" ht="15" customHeight="1">
      <c r="A8" s="452" t="s">
        <v>714</v>
      </c>
      <c r="B8" s="453" t="s">
        <v>14</v>
      </c>
      <c r="C8" s="454" t="s">
        <v>13</v>
      </c>
      <c r="D8" s="455" t="s">
        <v>12</v>
      </c>
      <c r="E8" s="456" t="s">
        <v>11</v>
      </c>
      <c r="F8" s="457" t="s">
        <v>58</v>
      </c>
      <c r="G8" s="458" t="s">
        <v>968</v>
      </c>
      <c r="H8" s="476" t="s">
        <v>8</v>
      </c>
      <c r="I8" s="463"/>
    </row>
    <row r="9" spans="1:8" s="402" customFormat="1" ht="12.75" customHeight="1">
      <c r="A9" s="622">
        <v>1</v>
      </c>
      <c r="B9" s="404" t="s">
        <v>316</v>
      </c>
      <c r="C9" s="405" t="s">
        <v>317</v>
      </c>
      <c r="D9" s="406">
        <v>35531</v>
      </c>
      <c r="E9" s="625" t="s">
        <v>38</v>
      </c>
      <c r="F9" s="616">
        <v>0.001260763888888889</v>
      </c>
      <c r="G9" s="619"/>
      <c r="H9" s="462" t="s">
        <v>318</v>
      </c>
    </row>
    <row r="10" spans="1:8" s="402" customFormat="1" ht="14.25" customHeight="1">
      <c r="A10" s="623"/>
      <c r="B10" s="404" t="s">
        <v>298</v>
      </c>
      <c r="C10" s="405" t="s">
        <v>299</v>
      </c>
      <c r="D10" s="406">
        <v>36417</v>
      </c>
      <c r="E10" s="626" t="s">
        <v>38</v>
      </c>
      <c r="F10" s="617"/>
      <c r="G10" s="620"/>
      <c r="H10" s="462" t="s">
        <v>300</v>
      </c>
    </row>
    <row r="11" spans="1:8" s="402" customFormat="1" ht="14.25" customHeight="1">
      <c r="A11" s="623"/>
      <c r="B11" s="404" t="s">
        <v>202</v>
      </c>
      <c r="C11" s="405" t="s">
        <v>203</v>
      </c>
      <c r="D11" s="406">
        <v>35745</v>
      </c>
      <c r="E11" s="626" t="s">
        <v>38</v>
      </c>
      <c r="F11" s="617"/>
      <c r="G11" s="620"/>
      <c r="H11" s="462" t="s">
        <v>69</v>
      </c>
    </row>
    <row r="12" spans="1:8" s="402" customFormat="1" ht="15" customHeight="1">
      <c r="A12" s="624"/>
      <c r="B12" s="404" t="s">
        <v>260</v>
      </c>
      <c r="C12" s="405" t="s">
        <v>283</v>
      </c>
      <c r="D12" s="406">
        <v>35556</v>
      </c>
      <c r="E12" s="627" t="s">
        <v>38</v>
      </c>
      <c r="F12" s="618"/>
      <c r="G12" s="621"/>
      <c r="H12" s="462" t="s">
        <v>69</v>
      </c>
    </row>
    <row r="13" spans="1:8" s="402" customFormat="1" ht="12.75" customHeight="1">
      <c r="A13" s="622">
        <v>2</v>
      </c>
      <c r="B13" s="459" t="s">
        <v>194</v>
      </c>
      <c r="C13" s="460" t="s">
        <v>715</v>
      </c>
      <c r="D13" s="461" t="s">
        <v>969</v>
      </c>
      <c r="E13" s="625" t="s">
        <v>81</v>
      </c>
      <c r="F13" s="616">
        <v>0.0012993055555555555</v>
      </c>
      <c r="G13" s="619"/>
      <c r="H13" s="462" t="s">
        <v>139</v>
      </c>
    </row>
    <row r="14" spans="1:8" s="402" customFormat="1" ht="14.25" customHeight="1">
      <c r="A14" s="623"/>
      <c r="B14" s="404" t="s">
        <v>315</v>
      </c>
      <c r="C14" s="405" t="s">
        <v>138</v>
      </c>
      <c r="D14" s="406" t="s">
        <v>970</v>
      </c>
      <c r="E14" s="626" t="s">
        <v>81</v>
      </c>
      <c r="F14" s="617"/>
      <c r="G14" s="620"/>
      <c r="H14" s="462" t="s">
        <v>139</v>
      </c>
    </row>
    <row r="15" spans="1:8" s="402" customFormat="1" ht="14.25" customHeight="1">
      <c r="A15" s="623"/>
      <c r="B15" s="404" t="s">
        <v>824</v>
      </c>
      <c r="C15" s="405" t="s">
        <v>825</v>
      </c>
      <c r="D15" s="406" t="s">
        <v>971</v>
      </c>
      <c r="E15" s="626" t="s">
        <v>81</v>
      </c>
      <c r="F15" s="617"/>
      <c r="G15" s="620"/>
      <c r="H15" s="462" t="s">
        <v>139</v>
      </c>
    </row>
    <row r="16" spans="1:8" s="402" customFormat="1" ht="15" customHeight="1">
      <c r="A16" s="624"/>
      <c r="B16" s="404" t="s">
        <v>37</v>
      </c>
      <c r="C16" s="405" t="s">
        <v>826</v>
      </c>
      <c r="D16" s="406" t="s">
        <v>972</v>
      </c>
      <c r="E16" s="627" t="s">
        <v>81</v>
      </c>
      <c r="F16" s="618"/>
      <c r="G16" s="621"/>
      <c r="H16" s="462" t="s">
        <v>140</v>
      </c>
    </row>
    <row r="17" spans="1:8" s="402" customFormat="1" ht="12.75" customHeight="1">
      <c r="A17" s="622">
        <v>3</v>
      </c>
      <c r="B17" s="459" t="s">
        <v>59</v>
      </c>
      <c r="C17" s="460" t="s">
        <v>296</v>
      </c>
      <c r="D17" s="461" t="s">
        <v>973</v>
      </c>
      <c r="E17" s="625" t="s">
        <v>66</v>
      </c>
      <c r="F17" s="616">
        <v>0.0013244212962962964</v>
      </c>
      <c r="G17" s="619"/>
      <c r="H17" s="464" t="s">
        <v>269</v>
      </c>
    </row>
    <row r="18" spans="1:8" s="402" customFormat="1" ht="14.25" customHeight="1">
      <c r="A18" s="623"/>
      <c r="B18" s="404" t="s">
        <v>194</v>
      </c>
      <c r="C18" s="405" t="s">
        <v>268</v>
      </c>
      <c r="D18" s="406" t="s">
        <v>974</v>
      </c>
      <c r="E18" s="626" t="s">
        <v>66</v>
      </c>
      <c r="F18" s="617"/>
      <c r="G18" s="620"/>
      <c r="H18" s="462" t="s">
        <v>269</v>
      </c>
    </row>
    <row r="19" spans="1:8" s="402" customFormat="1" ht="14.25" customHeight="1">
      <c r="A19" s="623"/>
      <c r="B19" s="404" t="s">
        <v>204</v>
      </c>
      <c r="C19" s="405" t="s">
        <v>205</v>
      </c>
      <c r="D19" s="406" t="s">
        <v>975</v>
      </c>
      <c r="E19" s="626" t="s">
        <v>66</v>
      </c>
      <c r="F19" s="617"/>
      <c r="G19" s="620"/>
      <c r="H19" s="462" t="s">
        <v>137</v>
      </c>
    </row>
    <row r="20" spans="1:8" s="402" customFormat="1" ht="15" customHeight="1">
      <c r="A20" s="624"/>
      <c r="B20" s="404" t="s">
        <v>59</v>
      </c>
      <c r="C20" s="405" t="s">
        <v>297</v>
      </c>
      <c r="D20" s="406" t="s">
        <v>976</v>
      </c>
      <c r="E20" s="627" t="s">
        <v>66</v>
      </c>
      <c r="F20" s="618"/>
      <c r="G20" s="621"/>
      <c r="H20" s="462" t="s">
        <v>137</v>
      </c>
    </row>
    <row r="21" spans="1:8" s="402" customFormat="1" ht="12.75" customHeight="1">
      <c r="A21" s="622">
        <v>4</v>
      </c>
      <c r="B21" s="459" t="s">
        <v>281</v>
      </c>
      <c r="C21" s="460" t="s">
        <v>977</v>
      </c>
      <c r="D21" s="461" t="s">
        <v>978</v>
      </c>
      <c r="E21" s="625" t="s">
        <v>207</v>
      </c>
      <c r="F21" s="616">
        <v>0.001361689814814815</v>
      </c>
      <c r="G21" s="619"/>
      <c r="H21" s="464" t="s">
        <v>208</v>
      </c>
    </row>
    <row r="22" spans="1:8" s="402" customFormat="1" ht="14.25" customHeight="1">
      <c r="A22" s="623"/>
      <c r="B22" s="404" t="s">
        <v>204</v>
      </c>
      <c r="C22" s="405" t="s">
        <v>206</v>
      </c>
      <c r="D22" s="406" t="s">
        <v>979</v>
      </c>
      <c r="E22" s="626" t="s">
        <v>207</v>
      </c>
      <c r="F22" s="617"/>
      <c r="G22" s="620"/>
      <c r="H22" s="462" t="s">
        <v>208</v>
      </c>
    </row>
    <row r="23" spans="1:8" s="402" customFormat="1" ht="14.25" customHeight="1">
      <c r="A23" s="623"/>
      <c r="B23" s="404" t="s">
        <v>72</v>
      </c>
      <c r="C23" s="405" t="s">
        <v>277</v>
      </c>
      <c r="D23" s="406" t="s">
        <v>980</v>
      </c>
      <c r="E23" s="626" t="s">
        <v>207</v>
      </c>
      <c r="F23" s="617"/>
      <c r="G23" s="620"/>
      <c r="H23" s="462" t="s">
        <v>208</v>
      </c>
    </row>
    <row r="24" spans="1:8" s="402" customFormat="1" ht="15" customHeight="1">
      <c r="A24" s="624"/>
      <c r="B24" s="404" t="s">
        <v>257</v>
      </c>
      <c r="C24" s="405" t="s">
        <v>258</v>
      </c>
      <c r="D24" s="406" t="s">
        <v>981</v>
      </c>
      <c r="E24" s="627" t="s">
        <v>207</v>
      </c>
      <c r="F24" s="618"/>
      <c r="G24" s="621"/>
      <c r="H24" s="462" t="s">
        <v>208</v>
      </c>
    </row>
    <row r="53" spans="2:8" ht="27.75" customHeight="1" hidden="1">
      <c r="B53" s="407" t="s">
        <v>982</v>
      </c>
      <c r="C53" s="408" t="s">
        <v>138</v>
      </c>
      <c r="D53" s="409">
        <v>35515</v>
      </c>
      <c r="E53" s="410" t="s">
        <v>81</v>
      </c>
      <c r="F53" s="410"/>
      <c r="G53" s="410"/>
      <c r="H53" s="411" t="s">
        <v>139</v>
      </c>
    </row>
    <row r="54" spans="2:8" ht="12.75" hidden="1">
      <c r="B54" s="407" t="s">
        <v>983</v>
      </c>
      <c r="C54" s="408" t="s">
        <v>984</v>
      </c>
      <c r="D54" s="409">
        <v>35524</v>
      </c>
      <c r="E54" s="410" t="s">
        <v>81</v>
      </c>
      <c r="F54" s="410"/>
      <c r="G54" s="410"/>
      <c r="H54" s="411" t="s">
        <v>140</v>
      </c>
    </row>
    <row r="55" spans="2:8" ht="12.75" hidden="1">
      <c r="B55" s="407" t="s">
        <v>985</v>
      </c>
      <c r="C55" s="408" t="s">
        <v>986</v>
      </c>
      <c r="D55" s="409">
        <v>35789</v>
      </c>
      <c r="E55" s="410" t="s">
        <v>81</v>
      </c>
      <c r="F55" s="410"/>
      <c r="G55" s="410"/>
      <c r="H55" s="411" t="s">
        <v>140</v>
      </c>
    </row>
    <row r="56" spans="2:8" ht="12.75" hidden="1">
      <c r="B56" s="412" t="s">
        <v>37</v>
      </c>
      <c r="C56" s="413" t="s">
        <v>987</v>
      </c>
      <c r="D56" s="414">
        <v>36018</v>
      </c>
      <c r="E56" s="201" t="s">
        <v>81</v>
      </c>
      <c r="F56" s="201"/>
      <c r="G56" s="201"/>
      <c r="H56" s="415" t="s">
        <v>140</v>
      </c>
    </row>
    <row r="57" spans="2:8" ht="12.75" hidden="1">
      <c r="B57" s="412" t="s">
        <v>988</v>
      </c>
      <c r="C57" s="413" t="s">
        <v>989</v>
      </c>
      <c r="D57" s="414">
        <v>36518</v>
      </c>
      <c r="E57" s="416" t="s">
        <v>81</v>
      </c>
      <c r="F57" s="416"/>
      <c r="G57" s="416"/>
      <c r="H57" s="415" t="s">
        <v>141</v>
      </c>
    </row>
    <row r="58" spans="2:8" ht="12.75" hidden="1">
      <c r="B58" s="412" t="s">
        <v>990</v>
      </c>
      <c r="C58" s="413" t="s">
        <v>984</v>
      </c>
      <c r="D58" s="414">
        <v>36052</v>
      </c>
      <c r="E58" s="201" t="s">
        <v>81</v>
      </c>
      <c r="F58" s="201"/>
      <c r="G58" s="201"/>
      <c r="H58" s="415" t="s">
        <v>140</v>
      </c>
    </row>
    <row r="59" ht="12.75" hidden="1"/>
    <row r="60" ht="12.75" hidden="1"/>
  </sheetData>
  <sheetProtection/>
  <mergeCells count="18">
    <mergeCell ref="A17:A20"/>
    <mergeCell ref="E17:E20"/>
    <mergeCell ref="A9:A12"/>
    <mergeCell ref="E9:E12"/>
    <mergeCell ref="F13:F16"/>
    <mergeCell ref="G13:G16"/>
    <mergeCell ref="A13:A16"/>
    <mergeCell ref="E13:E16"/>
    <mergeCell ref="A2:E2"/>
    <mergeCell ref="A3:E3"/>
    <mergeCell ref="F9:F12"/>
    <mergeCell ref="G9:G12"/>
    <mergeCell ref="A21:A24"/>
    <mergeCell ref="E21:E24"/>
    <mergeCell ref="F21:F24"/>
    <mergeCell ref="G21:G24"/>
    <mergeCell ref="F17:F20"/>
    <mergeCell ref="G17:G20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M3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.140625" style="200" customWidth="1"/>
    <col min="2" max="2" width="5.7109375" style="200" hidden="1" customWidth="1"/>
    <col min="3" max="3" width="12.421875" style="200" customWidth="1"/>
    <col min="4" max="4" width="13.8515625" style="200" customWidth="1"/>
    <col min="5" max="5" width="10.28125" style="417" customWidth="1"/>
    <col min="6" max="6" width="14.00390625" style="418" customWidth="1"/>
    <col min="7" max="7" width="9.28125" style="419" customWidth="1"/>
    <col min="8" max="8" width="7.7109375" style="420" customWidth="1"/>
    <col min="9" max="9" width="18.28125" style="200" customWidth="1"/>
    <col min="10" max="16384" width="9.140625" style="200" customWidth="1"/>
  </cols>
  <sheetData>
    <row r="1" spans="1:10" s="139" customFormat="1" ht="20.25">
      <c r="A1" s="99" t="s">
        <v>161</v>
      </c>
      <c r="B1" s="99"/>
      <c r="C1" s="99"/>
      <c r="D1" s="99"/>
      <c r="E1" s="99"/>
      <c r="F1" s="99"/>
      <c r="G1" s="99"/>
      <c r="H1" s="44"/>
      <c r="I1" s="44" t="s">
        <v>162</v>
      </c>
      <c r="J1" s="44"/>
    </row>
    <row r="2" spans="1:9" s="391" customFormat="1" ht="18" customHeight="1">
      <c r="A2" s="615" t="s">
        <v>0</v>
      </c>
      <c r="B2" s="615"/>
      <c r="C2" s="615"/>
      <c r="D2" s="615"/>
      <c r="E2" s="615"/>
      <c r="F2" s="615"/>
      <c r="H2" s="390"/>
      <c r="I2" s="44" t="s">
        <v>1</v>
      </c>
    </row>
    <row r="3" spans="1:9" s="391" customFormat="1" ht="18" customHeight="1">
      <c r="A3" s="615" t="s">
        <v>2</v>
      </c>
      <c r="B3" s="615"/>
      <c r="C3" s="615"/>
      <c r="D3" s="615"/>
      <c r="E3" s="615"/>
      <c r="F3" s="615"/>
      <c r="G3" s="390"/>
      <c r="H3" s="44"/>
      <c r="I3" s="392"/>
    </row>
    <row r="4" spans="4:9" s="32" customFormat="1" ht="12.75" customHeight="1">
      <c r="D4" s="39" t="s">
        <v>17</v>
      </c>
      <c r="E4" s="393" t="s">
        <v>991</v>
      </c>
      <c r="F4" s="634" t="s">
        <v>992</v>
      </c>
      <c r="G4" s="634"/>
      <c r="H4" s="634"/>
      <c r="I4" s="634"/>
    </row>
    <row r="5" spans="5:9" s="32" customFormat="1" ht="12.75" customHeight="1">
      <c r="E5" s="34"/>
      <c r="H5" s="33"/>
      <c r="I5" s="51" t="s">
        <v>966</v>
      </c>
    </row>
    <row r="6" spans="1:8" s="402" customFormat="1" ht="15.75">
      <c r="A6" s="396"/>
      <c r="B6" s="396"/>
      <c r="C6" s="397" t="s">
        <v>993</v>
      </c>
      <c r="D6" s="398"/>
      <c r="E6" s="399"/>
      <c r="F6" s="400"/>
      <c r="G6" s="401"/>
      <c r="H6" s="396"/>
    </row>
    <row r="7" spans="2:11" s="193" customFormat="1" ht="15.75" customHeight="1">
      <c r="B7" s="194"/>
      <c r="D7" s="195"/>
      <c r="E7" s="195"/>
      <c r="F7" s="421" t="s">
        <v>994</v>
      </c>
      <c r="G7" s="197"/>
      <c r="H7" s="196"/>
      <c r="I7" s="403"/>
      <c r="J7" s="198"/>
      <c r="K7" s="199"/>
    </row>
    <row r="8" spans="3:12" s="193" customFormat="1" ht="8.25" customHeight="1">
      <c r="C8" s="194"/>
      <c r="E8" s="195"/>
      <c r="F8" s="195"/>
      <c r="G8" s="196"/>
      <c r="H8" s="197"/>
      <c r="I8" s="196"/>
      <c r="J8" s="403"/>
      <c r="K8" s="198"/>
      <c r="L8" s="199"/>
    </row>
    <row r="9" spans="1:13" ht="15" customHeight="1">
      <c r="A9" s="168" t="s">
        <v>714</v>
      </c>
      <c r="B9" s="469" t="s">
        <v>55</v>
      </c>
      <c r="C9" s="470" t="s">
        <v>14</v>
      </c>
      <c r="D9" s="471" t="s">
        <v>13</v>
      </c>
      <c r="E9" s="472" t="s">
        <v>12</v>
      </c>
      <c r="F9" s="473" t="s">
        <v>11</v>
      </c>
      <c r="G9" s="474" t="s">
        <v>58</v>
      </c>
      <c r="H9" s="475" t="s">
        <v>968</v>
      </c>
      <c r="I9" s="476" t="s">
        <v>8</v>
      </c>
      <c r="M9" s="422"/>
    </row>
    <row r="10" spans="1:11" s="424" customFormat="1" ht="12.75" customHeight="1">
      <c r="A10" s="631">
        <v>1</v>
      </c>
      <c r="B10" s="468"/>
      <c r="C10" s="465" t="s">
        <v>470</v>
      </c>
      <c r="D10" s="466" t="s">
        <v>471</v>
      </c>
      <c r="E10" s="467">
        <v>35529</v>
      </c>
      <c r="F10" s="625" t="s">
        <v>463</v>
      </c>
      <c r="G10" s="616">
        <v>0.001146875</v>
      </c>
      <c r="H10" s="628"/>
      <c r="I10" s="478" t="s">
        <v>464</v>
      </c>
      <c r="K10" s="425"/>
    </row>
    <row r="11" spans="1:9" ht="15" customHeight="1">
      <c r="A11" s="632"/>
      <c r="B11" s="426"/>
      <c r="C11" s="202" t="s">
        <v>813</v>
      </c>
      <c r="D11" s="203" t="s">
        <v>554</v>
      </c>
      <c r="E11" s="204">
        <v>36166</v>
      </c>
      <c r="F11" s="626" t="s">
        <v>463</v>
      </c>
      <c r="G11" s="617"/>
      <c r="H11" s="629"/>
      <c r="I11" s="479" t="s">
        <v>464</v>
      </c>
    </row>
    <row r="12" spans="1:9" ht="15" customHeight="1">
      <c r="A12" s="632"/>
      <c r="B12" s="426"/>
      <c r="C12" s="202" t="s">
        <v>480</v>
      </c>
      <c r="D12" s="203" t="s">
        <v>481</v>
      </c>
      <c r="E12" s="204">
        <v>35659</v>
      </c>
      <c r="F12" s="626" t="s">
        <v>463</v>
      </c>
      <c r="G12" s="617"/>
      <c r="H12" s="629"/>
      <c r="I12" s="479" t="s">
        <v>464</v>
      </c>
    </row>
    <row r="13" spans="1:9" ht="15" customHeight="1">
      <c r="A13" s="633"/>
      <c r="B13" s="477"/>
      <c r="C13" s="202" t="s">
        <v>487</v>
      </c>
      <c r="D13" s="203" t="s">
        <v>488</v>
      </c>
      <c r="E13" s="204">
        <v>35887</v>
      </c>
      <c r="F13" s="627" t="s">
        <v>463</v>
      </c>
      <c r="G13" s="618"/>
      <c r="H13" s="630"/>
      <c r="I13" s="479" t="s">
        <v>464</v>
      </c>
    </row>
    <row r="14" spans="1:11" s="424" customFormat="1" ht="12.75" customHeight="1">
      <c r="A14" s="631">
        <v>2</v>
      </c>
      <c r="B14" s="468"/>
      <c r="C14" s="465" t="s">
        <v>96</v>
      </c>
      <c r="D14" s="466" t="s">
        <v>504</v>
      </c>
      <c r="E14" s="467">
        <v>36015</v>
      </c>
      <c r="F14" s="625" t="s">
        <v>995</v>
      </c>
      <c r="G14" s="616">
        <v>0.0011658564814814815</v>
      </c>
      <c r="H14" s="628"/>
      <c r="I14" s="478" t="s">
        <v>47</v>
      </c>
      <c r="K14" s="425"/>
    </row>
    <row r="15" spans="1:9" ht="15" customHeight="1">
      <c r="A15" s="632"/>
      <c r="B15" s="426"/>
      <c r="C15" s="290" t="s">
        <v>100</v>
      </c>
      <c r="D15" s="152" t="s">
        <v>478</v>
      </c>
      <c r="E15" s="153">
        <v>35583</v>
      </c>
      <c r="F15" s="626" t="s">
        <v>189</v>
      </c>
      <c r="G15" s="617"/>
      <c r="H15" s="629"/>
      <c r="I15" s="479" t="s">
        <v>361</v>
      </c>
    </row>
    <row r="16" spans="1:9" ht="15" customHeight="1">
      <c r="A16" s="632"/>
      <c r="B16" s="426"/>
      <c r="C16" s="202" t="s">
        <v>51</v>
      </c>
      <c r="D16" s="203" t="s">
        <v>526</v>
      </c>
      <c r="E16" s="204">
        <v>36209</v>
      </c>
      <c r="F16" s="626" t="s">
        <v>38</v>
      </c>
      <c r="G16" s="617"/>
      <c r="H16" s="629"/>
      <c r="I16" s="479" t="s">
        <v>77</v>
      </c>
    </row>
    <row r="17" spans="1:9" ht="15" customHeight="1">
      <c r="A17" s="633"/>
      <c r="B17" s="477"/>
      <c r="C17" s="202" t="s">
        <v>51</v>
      </c>
      <c r="D17" s="203" t="s">
        <v>849</v>
      </c>
      <c r="E17" s="204">
        <v>35695</v>
      </c>
      <c r="F17" s="627" t="s">
        <v>38</v>
      </c>
      <c r="G17" s="618"/>
      <c r="H17" s="630"/>
      <c r="I17" s="479" t="s">
        <v>92</v>
      </c>
    </row>
    <row r="18" spans="1:11" s="424" customFormat="1" ht="12.75" customHeight="1">
      <c r="A18" s="631">
        <v>3</v>
      </c>
      <c r="B18" s="468"/>
      <c r="C18" s="465" t="s">
        <v>100</v>
      </c>
      <c r="D18" s="466" t="s">
        <v>602</v>
      </c>
      <c r="E18" s="467">
        <v>36381</v>
      </c>
      <c r="F18" s="625" t="s">
        <v>996</v>
      </c>
      <c r="G18" s="616">
        <v>0.0011858796296296296</v>
      </c>
      <c r="H18" s="628"/>
      <c r="I18" s="478" t="s">
        <v>69</v>
      </c>
      <c r="K18" s="425"/>
    </row>
    <row r="19" spans="1:9" ht="15" customHeight="1">
      <c r="A19" s="632"/>
      <c r="B19" s="426"/>
      <c r="C19" s="202" t="s">
        <v>100</v>
      </c>
      <c r="D19" s="203" t="s">
        <v>130</v>
      </c>
      <c r="E19" s="204">
        <v>36179</v>
      </c>
      <c r="F19" s="626" t="s">
        <v>38</v>
      </c>
      <c r="G19" s="617"/>
      <c r="H19" s="629"/>
      <c r="I19" s="479" t="s">
        <v>521</v>
      </c>
    </row>
    <row r="20" spans="1:9" ht="15" customHeight="1">
      <c r="A20" s="632"/>
      <c r="B20" s="426"/>
      <c r="C20" s="202" t="s">
        <v>51</v>
      </c>
      <c r="D20" s="203" t="s">
        <v>110</v>
      </c>
      <c r="E20" s="204">
        <v>36283</v>
      </c>
      <c r="F20" s="626" t="s">
        <v>38</v>
      </c>
      <c r="G20" s="617"/>
      <c r="H20" s="629"/>
      <c r="I20" s="479" t="s">
        <v>69</v>
      </c>
    </row>
    <row r="21" spans="1:9" ht="15" customHeight="1">
      <c r="A21" s="633"/>
      <c r="B21" s="477"/>
      <c r="C21" s="202" t="s">
        <v>94</v>
      </c>
      <c r="D21" s="203" t="s">
        <v>683</v>
      </c>
      <c r="E21" s="204">
        <v>36231</v>
      </c>
      <c r="F21" s="627" t="s">
        <v>38</v>
      </c>
      <c r="G21" s="618"/>
      <c r="H21" s="630"/>
      <c r="I21" s="479" t="s">
        <v>69</v>
      </c>
    </row>
    <row r="22" spans="1:11" s="424" customFormat="1" ht="12.75" customHeight="1">
      <c r="A22" s="631">
        <v>4</v>
      </c>
      <c r="B22" s="468"/>
      <c r="C22" s="465" t="s">
        <v>559</v>
      </c>
      <c r="D22" s="466" t="s">
        <v>560</v>
      </c>
      <c r="E22" s="467" t="s">
        <v>997</v>
      </c>
      <c r="F22" s="626" t="s">
        <v>66</v>
      </c>
      <c r="G22" s="617">
        <v>0.001241898148148148</v>
      </c>
      <c r="H22" s="629"/>
      <c r="I22" s="478" t="s">
        <v>269</v>
      </c>
      <c r="K22" s="425"/>
    </row>
    <row r="23" spans="1:9" ht="15" customHeight="1">
      <c r="A23" s="632"/>
      <c r="B23" s="426"/>
      <c r="C23" s="202" t="s">
        <v>545</v>
      </c>
      <c r="D23" s="203" t="s">
        <v>546</v>
      </c>
      <c r="E23" s="204" t="s">
        <v>998</v>
      </c>
      <c r="F23" s="626" t="s">
        <v>66</v>
      </c>
      <c r="G23" s="617"/>
      <c r="H23" s="629"/>
      <c r="I23" s="479" t="s">
        <v>137</v>
      </c>
    </row>
    <row r="24" spans="1:9" ht="15" customHeight="1">
      <c r="A24" s="632"/>
      <c r="B24" s="426"/>
      <c r="C24" s="202" t="s">
        <v>631</v>
      </c>
      <c r="D24" s="203" t="s">
        <v>632</v>
      </c>
      <c r="E24" s="204" t="s">
        <v>999</v>
      </c>
      <c r="F24" s="626" t="s">
        <v>66</v>
      </c>
      <c r="G24" s="617"/>
      <c r="H24" s="629"/>
      <c r="I24" s="479" t="s">
        <v>137</v>
      </c>
    </row>
    <row r="25" spans="1:9" ht="15" customHeight="1" thickBot="1">
      <c r="A25" s="633"/>
      <c r="B25" s="427"/>
      <c r="C25" s="202" t="s">
        <v>594</v>
      </c>
      <c r="D25" s="203" t="s">
        <v>618</v>
      </c>
      <c r="E25" s="204" t="s">
        <v>1000</v>
      </c>
      <c r="F25" s="627" t="s">
        <v>66</v>
      </c>
      <c r="G25" s="618"/>
      <c r="H25" s="630"/>
      <c r="I25" s="479" t="s">
        <v>269</v>
      </c>
    </row>
    <row r="26" spans="1:11" s="424" customFormat="1" ht="12.75" customHeight="1">
      <c r="A26" s="631">
        <v>5</v>
      </c>
      <c r="B26" s="423"/>
      <c r="C26" s="465" t="s">
        <v>94</v>
      </c>
      <c r="D26" s="466" t="s">
        <v>841</v>
      </c>
      <c r="E26" s="467" t="s">
        <v>1001</v>
      </c>
      <c r="F26" s="625" t="s">
        <v>81</v>
      </c>
      <c r="G26" s="616">
        <v>0.0012619212962962964</v>
      </c>
      <c r="H26" s="628"/>
      <c r="I26" s="462" t="s">
        <v>141</v>
      </c>
      <c r="K26" s="425"/>
    </row>
    <row r="27" spans="1:9" ht="15" customHeight="1">
      <c r="A27" s="632"/>
      <c r="B27" s="426"/>
      <c r="C27" s="202" t="s">
        <v>556</v>
      </c>
      <c r="D27" s="203" t="s">
        <v>830</v>
      </c>
      <c r="E27" s="204" t="s">
        <v>1002</v>
      </c>
      <c r="F27" s="626" t="s">
        <v>81</v>
      </c>
      <c r="G27" s="617"/>
      <c r="H27" s="629"/>
      <c r="I27" s="462" t="s">
        <v>141</v>
      </c>
    </row>
    <row r="28" spans="1:9" ht="15" customHeight="1">
      <c r="A28" s="632"/>
      <c r="B28" s="426"/>
      <c r="C28" s="202" t="s">
        <v>808</v>
      </c>
      <c r="D28" s="203" t="s">
        <v>809</v>
      </c>
      <c r="E28" s="204" t="s">
        <v>1003</v>
      </c>
      <c r="F28" s="626" t="s">
        <v>81</v>
      </c>
      <c r="G28" s="617"/>
      <c r="H28" s="629"/>
      <c r="I28" s="462" t="s">
        <v>141</v>
      </c>
    </row>
    <row r="29" spans="1:9" ht="15" customHeight="1">
      <c r="A29" s="633"/>
      <c r="B29" s="477"/>
      <c r="C29" s="202" t="s">
        <v>810</v>
      </c>
      <c r="D29" s="203" t="s">
        <v>811</v>
      </c>
      <c r="E29" s="204" t="s">
        <v>1004</v>
      </c>
      <c r="F29" s="627" t="s">
        <v>81</v>
      </c>
      <c r="G29" s="618"/>
      <c r="H29" s="630"/>
      <c r="I29" s="462" t="s">
        <v>141</v>
      </c>
    </row>
    <row r="30" spans="1:11" s="424" customFormat="1" ht="12.75" customHeight="1">
      <c r="A30" s="631">
        <v>6</v>
      </c>
      <c r="B30" s="468"/>
      <c r="C30" s="465" t="s">
        <v>604</v>
      </c>
      <c r="D30" s="466" t="s">
        <v>803</v>
      </c>
      <c r="E30" s="467" t="s">
        <v>1005</v>
      </c>
      <c r="F30" s="625" t="s">
        <v>1006</v>
      </c>
      <c r="G30" s="616">
        <v>0.001430324074074074</v>
      </c>
      <c r="H30" s="628"/>
      <c r="I30" s="464" t="s">
        <v>183</v>
      </c>
      <c r="K30" s="425"/>
    </row>
    <row r="31" spans="1:9" ht="15" customHeight="1">
      <c r="A31" s="632"/>
      <c r="B31" s="426"/>
      <c r="C31" s="202" t="s">
        <v>812</v>
      </c>
      <c r="D31" s="203" t="s">
        <v>800</v>
      </c>
      <c r="E31" s="204" t="s">
        <v>1007</v>
      </c>
      <c r="F31" s="626" t="s">
        <v>1008</v>
      </c>
      <c r="G31" s="617"/>
      <c r="H31" s="629"/>
      <c r="I31" s="462" t="s">
        <v>802</v>
      </c>
    </row>
    <row r="32" spans="1:9" ht="15" customHeight="1">
      <c r="A32" s="632"/>
      <c r="B32" s="426"/>
      <c r="C32" s="202" t="s">
        <v>799</v>
      </c>
      <c r="D32" s="203" t="s">
        <v>800</v>
      </c>
      <c r="E32" s="204" t="s">
        <v>1009</v>
      </c>
      <c r="F32" s="626" t="s">
        <v>801</v>
      </c>
      <c r="G32" s="617"/>
      <c r="H32" s="629"/>
      <c r="I32" s="462" t="s">
        <v>802</v>
      </c>
    </row>
    <row r="33" spans="1:9" ht="15" customHeight="1">
      <c r="A33" s="633"/>
      <c r="B33" s="477"/>
      <c r="C33" s="202" t="s">
        <v>102</v>
      </c>
      <c r="D33" s="203" t="s">
        <v>952</v>
      </c>
      <c r="E33" s="204" t="s">
        <v>1010</v>
      </c>
      <c r="F33" s="627" t="s">
        <v>182</v>
      </c>
      <c r="G33" s="618"/>
      <c r="H33" s="630"/>
      <c r="I33" s="462" t="s">
        <v>183</v>
      </c>
    </row>
    <row r="34" spans="1:11" s="424" customFormat="1" ht="12.75" customHeight="1">
      <c r="A34" s="631"/>
      <c r="B34" s="468"/>
      <c r="C34" s="465" t="s">
        <v>831</v>
      </c>
      <c r="D34" s="466" t="s">
        <v>832</v>
      </c>
      <c r="E34" s="467" t="s">
        <v>1011</v>
      </c>
      <c r="F34" s="626" t="s">
        <v>1008</v>
      </c>
      <c r="G34" s="617" t="s">
        <v>727</v>
      </c>
      <c r="H34" s="629"/>
      <c r="I34" s="464" t="s">
        <v>183</v>
      </c>
      <c r="K34" s="425"/>
    </row>
    <row r="35" spans="1:9" ht="15" customHeight="1">
      <c r="A35" s="632"/>
      <c r="B35" s="426"/>
      <c r="C35" s="202" t="s">
        <v>100</v>
      </c>
      <c r="D35" s="203" t="s">
        <v>845</v>
      </c>
      <c r="E35" s="204" t="s">
        <v>1012</v>
      </c>
      <c r="F35" s="626" t="s">
        <v>182</v>
      </c>
      <c r="G35" s="617"/>
      <c r="H35" s="629"/>
      <c r="I35" s="462" t="s">
        <v>183</v>
      </c>
    </row>
    <row r="36" spans="1:9" ht="15" customHeight="1">
      <c r="A36" s="632"/>
      <c r="B36" s="426"/>
      <c r="C36" s="202" t="s">
        <v>46</v>
      </c>
      <c r="D36" s="203" t="s">
        <v>828</v>
      </c>
      <c r="E36" s="204" t="s">
        <v>1013</v>
      </c>
      <c r="F36" s="626" t="s">
        <v>182</v>
      </c>
      <c r="G36" s="617"/>
      <c r="H36" s="629"/>
      <c r="I36" s="462" t="s">
        <v>183</v>
      </c>
    </row>
    <row r="37" spans="1:9" ht="15" customHeight="1">
      <c r="A37" s="633"/>
      <c r="B37" s="477"/>
      <c r="C37" s="202" t="s">
        <v>638</v>
      </c>
      <c r="D37" s="203" t="s">
        <v>932</v>
      </c>
      <c r="E37" s="204" t="s">
        <v>1014</v>
      </c>
      <c r="F37" s="627" t="s">
        <v>182</v>
      </c>
      <c r="G37" s="618"/>
      <c r="H37" s="630"/>
      <c r="I37" s="462" t="s">
        <v>904</v>
      </c>
    </row>
    <row r="38" spans="1:9" ht="15" customHeight="1">
      <c r="A38" s="428"/>
      <c r="B38" s="429"/>
      <c r="C38" s="430"/>
      <c r="D38" s="431"/>
      <c r="E38" s="432"/>
      <c r="F38" s="433"/>
      <c r="G38" s="434"/>
      <c r="H38" s="435"/>
      <c r="I38" s="436"/>
    </row>
  </sheetData>
  <sheetProtection/>
  <mergeCells count="31">
    <mergeCell ref="G26:G29"/>
    <mergeCell ref="H22:H25"/>
    <mergeCell ref="H18:H21"/>
    <mergeCell ref="A14:A17"/>
    <mergeCell ref="F14:F17"/>
    <mergeCell ref="G14:G17"/>
    <mergeCell ref="F30:F33"/>
    <mergeCell ref="G30:G33"/>
    <mergeCell ref="F18:F21"/>
    <mergeCell ref="A26:A29"/>
    <mergeCell ref="F26:F29"/>
    <mergeCell ref="A34:A37"/>
    <mergeCell ref="F34:F37"/>
    <mergeCell ref="G34:G37"/>
    <mergeCell ref="H34:H37"/>
    <mergeCell ref="H30:H33"/>
    <mergeCell ref="A10:A13"/>
    <mergeCell ref="F10:F13"/>
    <mergeCell ref="G10:G13"/>
    <mergeCell ref="G18:G21"/>
    <mergeCell ref="H14:H17"/>
    <mergeCell ref="H26:H29"/>
    <mergeCell ref="A30:A33"/>
    <mergeCell ref="A2:F2"/>
    <mergeCell ref="A3:F3"/>
    <mergeCell ref="F4:I4"/>
    <mergeCell ref="A18:A21"/>
    <mergeCell ref="H10:H13"/>
    <mergeCell ref="A22:A25"/>
    <mergeCell ref="F22:F25"/>
    <mergeCell ref="G22:G25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1:AO24"/>
  <sheetViews>
    <sheetView zoomScalePageLayoutView="0" workbookViewId="0" topLeftCell="A1">
      <selection activeCell="A8" sqref="A8:A9"/>
    </sheetView>
  </sheetViews>
  <sheetFormatPr defaultColWidth="10.421875" defaultRowHeight="12.75"/>
  <cols>
    <col min="1" max="1" width="4.8515625" style="91" customWidth="1"/>
    <col min="2" max="2" width="8.8515625" style="91" customWidth="1"/>
    <col min="3" max="3" width="12.28125" style="91" customWidth="1"/>
    <col min="4" max="4" width="10.140625" style="94" customWidth="1"/>
    <col min="5" max="5" width="12.7109375" style="94" customWidth="1"/>
    <col min="6" max="38" width="2.140625" style="92" customWidth="1"/>
    <col min="39" max="39" width="5.8515625" style="92" customWidth="1"/>
    <col min="40" max="40" width="5.00390625" style="93" customWidth="1"/>
    <col min="41" max="41" width="15.140625" style="92" customWidth="1"/>
    <col min="42" max="16384" width="10.421875" style="91" customWidth="1"/>
  </cols>
  <sheetData>
    <row r="1" spans="1:41" s="76" customFormat="1" ht="20.25">
      <c r="A1" s="99" t="s">
        <v>161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79"/>
      <c r="AN1" s="78"/>
      <c r="AO1" s="44" t="s">
        <v>162</v>
      </c>
    </row>
    <row r="2" spans="1:41" s="76" customFormat="1" ht="20.2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79"/>
      <c r="AN2" s="78"/>
      <c r="AO2" s="43" t="s">
        <v>1</v>
      </c>
    </row>
    <row r="3" spans="1:41" s="76" customFormat="1" ht="20.25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79"/>
      <c r="AN3" s="78"/>
      <c r="AO3" s="77"/>
    </row>
    <row r="4" spans="3:38" s="32" customFormat="1" ht="12.75" customHeight="1">
      <c r="C4" s="39" t="s">
        <v>17</v>
      </c>
      <c r="D4" s="75">
        <v>1.7</v>
      </c>
      <c r="F4" s="51" t="s">
        <v>30</v>
      </c>
      <c r="H4" s="39"/>
      <c r="I4" s="51"/>
      <c r="K4" s="39"/>
      <c r="L4" s="51"/>
      <c r="N4" s="39"/>
      <c r="O4" s="51"/>
      <c r="Q4" s="39"/>
      <c r="R4" s="51"/>
      <c r="T4" s="39"/>
      <c r="U4" s="51"/>
      <c r="W4" s="39"/>
      <c r="X4" s="51"/>
      <c r="Z4" s="39"/>
      <c r="AA4" s="51"/>
      <c r="AC4" s="39"/>
      <c r="AD4" s="51"/>
      <c r="AF4" s="39"/>
      <c r="AG4" s="51"/>
      <c r="AI4" s="39"/>
      <c r="AJ4" s="51"/>
      <c r="AL4" s="39"/>
    </row>
    <row r="5" spans="5:38" s="32" customFormat="1" ht="8.25" customHeight="1">
      <c r="E5" s="34"/>
      <c r="H5" s="33"/>
      <c r="K5" s="33"/>
      <c r="N5" s="33"/>
      <c r="Q5" s="33"/>
      <c r="T5" s="33"/>
      <c r="W5" s="33"/>
      <c r="Z5" s="33"/>
      <c r="AC5" s="33"/>
      <c r="AF5" s="33"/>
      <c r="AI5" s="33"/>
      <c r="AL5" s="33"/>
    </row>
    <row r="6" spans="2:38" ht="15.75">
      <c r="B6" s="98" t="s">
        <v>165</v>
      </c>
      <c r="C6" s="97"/>
      <c r="D6" s="97"/>
      <c r="E6" s="96"/>
      <c r="F6" s="95"/>
      <c r="G6" s="95"/>
      <c r="H6" s="95"/>
      <c r="I6" s="95"/>
      <c r="J6" s="95"/>
      <c r="K6" s="95"/>
      <c r="L6" s="95"/>
      <c r="M6" s="95"/>
      <c r="N6" s="95"/>
      <c r="O6" s="95" t="s">
        <v>24</v>
      </c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</row>
    <row r="7" spans="5:37" s="65" customFormat="1" ht="12" customHeight="1">
      <c r="E7" s="68"/>
      <c r="F7" s="67"/>
      <c r="G7" s="66"/>
      <c r="I7" s="67"/>
      <c r="J7" s="66"/>
      <c r="L7" s="67"/>
      <c r="M7" s="66"/>
      <c r="O7" s="67"/>
      <c r="P7" s="66"/>
      <c r="R7" s="496"/>
      <c r="S7" s="495"/>
      <c r="T7" s="480"/>
      <c r="U7" s="67"/>
      <c r="V7" s="66"/>
      <c r="X7" s="67"/>
      <c r="Y7" s="66"/>
      <c r="AA7" s="67"/>
      <c r="AB7" s="66"/>
      <c r="AD7" s="67"/>
      <c r="AE7" s="66"/>
      <c r="AG7" s="67"/>
      <c r="AH7" s="66"/>
      <c r="AJ7" s="67"/>
      <c r="AK7" s="66"/>
    </row>
    <row r="8" spans="1:41" ht="12.75" customHeight="1">
      <c r="A8" s="645" t="s">
        <v>714</v>
      </c>
      <c r="B8" s="647" t="s">
        <v>14</v>
      </c>
      <c r="C8" s="649" t="s">
        <v>13</v>
      </c>
      <c r="D8" s="645" t="s">
        <v>23</v>
      </c>
      <c r="E8" s="645" t="s">
        <v>11</v>
      </c>
      <c r="F8" s="635" t="s">
        <v>386</v>
      </c>
      <c r="G8" s="636"/>
      <c r="H8" s="637"/>
      <c r="I8" s="635" t="s">
        <v>784</v>
      </c>
      <c r="J8" s="636"/>
      <c r="K8" s="637"/>
      <c r="L8" s="635" t="s">
        <v>387</v>
      </c>
      <c r="M8" s="636"/>
      <c r="N8" s="637"/>
      <c r="O8" s="635" t="s">
        <v>710</v>
      </c>
      <c r="P8" s="636"/>
      <c r="Q8" s="637"/>
      <c r="R8" s="635" t="s">
        <v>711</v>
      </c>
      <c r="S8" s="636"/>
      <c r="T8" s="637"/>
      <c r="U8" s="635" t="s">
        <v>712</v>
      </c>
      <c r="V8" s="636"/>
      <c r="W8" s="637"/>
      <c r="X8" s="635" t="s">
        <v>22</v>
      </c>
      <c r="Y8" s="636"/>
      <c r="Z8" s="637"/>
      <c r="AA8" s="635" t="s">
        <v>21</v>
      </c>
      <c r="AB8" s="636"/>
      <c r="AC8" s="637"/>
      <c r="AD8" s="635" t="s">
        <v>20</v>
      </c>
      <c r="AE8" s="636"/>
      <c r="AF8" s="637"/>
      <c r="AG8" s="635" t="s">
        <v>19</v>
      </c>
      <c r="AH8" s="636"/>
      <c r="AI8" s="637"/>
      <c r="AJ8" s="635" t="s">
        <v>18</v>
      </c>
      <c r="AK8" s="636"/>
      <c r="AL8" s="637"/>
      <c r="AM8" s="637" t="s">
        <v>10</v>
      </c>
      <c r="AN8" s="643" t="s">
        <v>9</v>
      </c>
      <c r="AO8" s="641" t="s">
        <v>8</v>
      </c>
    </row>
    <row r="9" spans="1:41" ht="15.75" customHeight="1">
      <c r="A9" s="646"/>
      <c r="B9" s="648"/>
      <c r="C9" s="650"/>
      <c r="D9" s="646"/>
      <c r="E9" s="646"/>
      <c r="F9" s="638"/>
      <c r="G9" s="639"/>
      <c r="H9" s="640"/>
      <c r="I9" s="638"/>
      <c r="J9" s="639"/>
      <c r="K9" s="640"/>
      <c r="L9" s="638"/>
      <c r="M9" s="639"/>
      <c r="N9" s="640"/>
      <c r="O9" s="638"/>
      <c r="P9" s="639"/>
      <c r="Q9" s="640"/>
      <c r="R9" s="638"/>
      <c r="S9" s="639"/>
      <c r="T9" s="640"/>
      <c r="U9" s="638"/>
      <c r="V9" s="639"/>
      <c r="W9" s="640"/>
      <c r="X9" s="638"/>
      <c r="Y9" s="639"/>
      <c r="Z9" s="640"/>
      <c r="AA9" s="638"/>
      <c r="AB9" s="639"/>
      <c r="AC9" s="640"/>
      <c r="AD9" s="638"/>
      <c r="AE9" s="639"/>
      <c r="AF9" s="640"/>
      <c r="AG9" s="638"/>
      <c r="AH9" s="639"/>
      <c r="AI9" s="640"/>
      <c r="AJ9" s="638"/>
      <c r="AK9" s="639"/>
      <c r="AL9" s="640"/>
      <c r="AM9" s="640"/>
      <c r="AN9" s="644"/>
      <c r="AO9" s="642"/>
    </row>
    <row r="10" spans="1:41" s="52" customFormat="1" ht="17.25" customHeight="1">
      <c r="A10" s="64" t="s">
        <v>409</v>
      </c>
      <c r="B10" s="481" t="s">
        <v>377</v>
      </c>
      <c r="C10" s="482" t="s">
        <v>390</v>
      </c>
      <c r="D10" s="483">
        <v>36288</v>
      </c>
      <c r="E10" s="494" t="s">
        <v>82</v>
      </c>
      <c r="F10" s="488"/>
      <c r="G10" s="137"/>
      <c r="H10" s="133"/>
      <c r="I10" s="136"/>
      <c r="J10" s="137"/>
      <c r="K10" s="133"/>
      <c r="L10" s="488"/>
      <c r="M10" s="137"/>
      <c r="N10" s="133"/>
      <c r="O10" s="488"/>
      <c r="P10" s="137"/>
      <c r="Q10" s="490"/>
      <c r="R10" s="136"/>
      <c r="S10" s="137"/>
      <c r="T10" s="133"/>
      <c r="U10" s="488"/>
      <c r="V10" s="137"/>
      <c r="W10" s="133"/>
      <c r="X10" s="488"/>
      <c r="Y10" s="137"/>
      <c r="Z10" s="133"/>
      <c r="AA10" s="488" t="s">
        <v>713</v>
      </c>
      <c r="AB10" s="137"/>
      <c r="AC10" s="133"/>
      <c r="AD10" s="488" t="s">
        <v>713</v>
      </c>
      <c r="AE10" s="137"/>
      <c r="AF10" s="133"/>
      <c r="AG10" s="488" t="s">
        <v>713</v>
      </c>
      <c r="AH10" s="137"/>
      <c r="AI10" s="133"/>
      <c r="AJ10" s="488" t="s">
        <v>708</v>
      </c>
      <c r="AK10" s="137" t="s">
        <v>708</v>
      </c>
      <c r="AL10" s="133" t="s">
        <v>708</v>
      </c>
      <c r="AM10" s="60">
        <v>1.65</v>
      </c>
      <c r="AN10" s="492" t="str">
        <f aca="true" t="shared" si="0" ref="AN10:AN23">IF(ISBLANK(AM10),"",IF(AM10&gt;=1.75,"KSM",IF(AM10&gt;=1.65,"I A",IF(AM10&gt;=1.5,"II A",IF(AM10&gt;=1.39,"III A",IF(AM10&gt;=1.3,"I JA",IF(AM10&gt;=1.22,"II JA",IF(AM10&gt;=1.15,"III JA"))))))))</f>
        <v>I A</v>
      </c>
      <c r="AO10" s="58" t="s">
        <v>83</v>
      </c>
    </row>
    <row r="11" spans="1:41" s="52" customFormat="1" ht="17.25" customHeight="1">
      <c r="A11" s="64" t="s">
        <v>410</v>
      </c>
      <c r="B11" s="63" t="s">
        <v>339</v>
      </c>
      <c r="C11" s="62" t="s">
        <v>391</v>
      </c>
      <c r="D11" s="61">
        <v>36377</v>
      </c>
      <c r="E11" s="494" t="s">
        <v>82</v>
      </c>
      <c r="F11" s="489"/>
      <c r="G11" s="64"/>
      <c r="H11" s="133"/>
      <c r="I11" s="132"/>
      <c r="J11" s="64"/>
      <c r="K11" s="133"/>
      <c r="L11" s="489"/>
      <c r="M11" s="64"/>
      <c r="N11" s="133"/>
      <c r="O11" s="489"/>
      <c r="P11" s="64"/>
      <c r="Q11" s="491"/>
      <c r="R11" s="132" t="s">
        <v>713</v>
      </c>
      <c r="S11" s="64"/>
      <c r="T11" s="133"/>
      <c r="U11" s="489" t="s">
        <v>713</v>
      </c>
      <c r="V11" s="64"/>
      <c r="W11" s="133"/>
      <c r="X11" s="489" t="s">
        <v>713</v>
      </c>
      <c r="Y11" s="64"/>
      <c r="Z11" s="133"/>
      <c r="AA11" s="489" t="s">
        <v>708</v>
      </c>
      <c r="AB11" s="64" t="s">
        <v>708</v>
      </c>
      <c r="AC11" s="133" t="s">
        <v>713</v>
      </c>
      <c r="AD11" s="489" t="s">
        <v>708</v>
      </c>
      <c r="AE11" s="64" t="s">
        <v>708</v>
      </c>
      <c r="AF11" s="133" t="s">
        <v>708</v>
      </c>
      <c r="AG11" s="489"/>
      <c r="AH11" s="64"/>
      <c r="AI11" s="133"/>
      <c r="AJ11" s="489"/>
      <c r="AK11" s="64"/>
      <c r="AL11" s="133"/>
      <c r="AM11" s="60">
        <v>1.55</v>
      </c>
      <c r="AN11" s="493" t="str">
        <f t="shared" si="0"/>
        <v>II A</v>
      </c>
      <c r="AO11" s="58" t="s">
        <v>83</v>
      </c>
    </row>
    <row r="12" spans="1:41" s="52" customFormat="1" ht="17.25" customHeight="1">
      <c r="A12" s="64" t="s">
        <v>410</v>
      </c>
      <c r="B12" s="63" t="s">
        <v>42</v>
      </c>
      <c r="C12" s="62" t="s">
        <v>307</v>
      </c>
      <c r="D12" s="61">
        <v>36728</v>
      </c>
      <c r="E12" s="494" t="s">
        <v>186</v>
      </c>
      <c r="F12" s="489"/>
      <c r="G12" s="64"/>
      <c r="H12" s="133"/>
      <c r="I12" s="132"/>
      <c r="J12" s="64"/>
      <c r="K12" s="133"/>
      <c r="L12" s="489"/>
      <c r="M12" s="64"/>
      <c r="N12" s="133"/>
      <c r="O12" s="489"/>
      <c r="P12" s="64"/>
      <c r="Q12" s="491"/>
      <c r="R12" s="132" t="s">
        <v>713</v>
      </c>
      <c r="S12" s="64"/>
      <c r="T12" s="133"/>
      <c r="U12" s="489" t="s">
        <v>713</v>
      </c>
      <c r="V12" s="64"/>
      <c r="W12" s="133"/>
      <c r="X12" s="489" t="s">
        <v>713</v>
      </c>
      <c r="Y12" s="64"/>
      <c r="Z12" s="133"/>
      <c r="AA12" s="489" t="s">
        <v>708</v>
      </c>
      <c r="AB12" s="64" t="s">
        <v>708</v>
      </c>
      <c r="AC12" s="133" t="s">
        <v>713</v>
      </c>
      <c r="AD12" s="489" t="s">
        <v>708</v>
      </c>
      <c r="AE12" s="64" t="s">
        <v>708</v>
      </c>
      <c r="AF12" s="133" t="s">
        <v>708</v>
      </c>
      <c r="AG12" s="489"/>
      <c r="AH12" s="64"/>
      <c r="AI12" s="133"/>
      <c r="AJ12" s="489"/>
      <c r="AK12" s="64"/>
      <c r="AL12" s="133"/>
      <c r="AM12" s="60">
        <v>1.55</v>
      </c>
      <c r="AN12" s="493" t="str">
        <f t="shared" si="0"/>
        <v>II A</v>
      </c>
      <c r="AO12" s="58" t="s">
        <v>224</v>
      </c>
    </row>
    <row r="13" spans="1:41" s="52" customFormat="1" ht="17.25" customHeight="1">
      <c r="A13" s="64" t="s">
        <v>411</v>
      </c>
      <c r="B13" s="63" t="s">
        <v>371</v>
      </c>
      <c r="C13" s="62" t="s">
        <v>372</v>
      </c>
      <c r="D13" s="61">
        <v>36472</v>
      </c>
      <c r="E13" s="494" t="s">
        <v>373</v>
      </c>
      <c r="F13" s="489"/>
      <c r="G13" s="64"/>
      <c r="H13" s="133"/>
      <c r="I13" s="132"/>
      <c r="J13" s="64"/>
      <c r="K13" s="133"/>
      <c r="L13" s="489"/>
      <c r="M13" s="64"/>
      <c r="N13" s="133"/>
      <c r="O13" s="489" t="s">
        <v>713</v>
      </c>
      <c r="P13" s="64"/>
      <c r="Q13" s="491"/>
      <c r="R13" s="132" t="s">
        <v>713</v>
      </c>
      <c r="S13" s="64"/>
      <c r="T13" s="133"/>
      <c r="U13" s="489" t="s">
        <v>713</v>
      </c>
      <c r="V13" s="64"/>
      <c r="W13" s="133"/>
      <c r="X13" s="489" t="s">
        <v>708</v>
      </c>
      <c r="Y13" s="64" t="s">
        <v>708</v>
      </c>
      <c r="Z13" s="133" t="s">
        <v>713</v>
      </c>
      <c r="AA13" s="489" t="s">
        <v>708</v>
      </c>
      <c r="AB13" s="64" t="s">
        <v>708</v>
      </c>
      <c r="AC13" s="133" t="s">
        <v>708</v>
      </c>
      <c r="AD13" s="489"/>
      <c r="AE13" s="64"/>
      <c r="AF13" s="133"/>
      <c r="AG13" s="489"/>
      <c r="AH13" s="64"/>
      <c r="AI13" s="133"/>
      <c r="AJ13" s="489"/>
      <c r="AK13" s="64"/>
      <c r="AL13" s="133"/>
      <c r="AM13" s="60">
        <v>1.5</v>
      </c>
      <c r="AN13" s="59" t="str">
        <f t="shared" si="0"/>
        <v>II A</v>
      </c>
      <c r="AO13" s="58" t="s">
        <v>374</v>
      </c>
    </row>
    <row r="14" spans="1:41" s="52" customFormat="1" ht="17.25" customHeight="1">
      <c r="A14" s="64" t="s">
        <v>412</v>
      </c>
      <c r="B14" s="63" t="s">
        <v>398</v>
      </c>
      <c r="C14" s="62" t="s">
        <v>399</v>
      </c>
      <c r="D14" s="61">
        <v>36779</v>
      </c>
      <c r="E14" s="494" t="s">
        <v>82</v>
      </c>
      <c r="F14" s="489"/>
      <c r="G14" s="64"/>
      <c r="H14" s="133"/>
      <c r="I14" s="132"/>
      <c r="J14" s="64"/>
      <c r="K14" s="133"/>
      <c r="L14" s="489"/>
      <c r="M14" s="64"/>
      <c r="N14" s="133"/>
      <c r="O14" s="489"/>
      <c r="P14" s="64"/>
      <c r="Q14" s="491"/>
      <c r="R14" s="132" t="s">
        <v>708</v>
      </c>
      <c r="S14" s="64" t="s">
        <v>708</v>
      </c>
      <c r="T14" s="133" t="s">
        <v>713</v>
      </c>
      <c r="U14" s="489" t="s">
        <v>713</v>
      </c>
      <c r="V14" s="64"/>
      <c r="W14" s="133"/>
      <c r="X14" s="489" t="s">
        <v>708</v>
      </c>
      <c r="Y14" s="64" t="s">
        <v>708</v>
      </c>
      <c r="Z14" s="133" t="s">
        <v>713</v>
      </c>
      <c r="AA14" s="489" t="s">
        <v>708</v>
      </c>
      <c r="AB14" s="64" t="s">
        <v>708</v>
      </c>
      <c r="AC14" s="133" t="s">
        <v>708</v>
      </c>
      <c r="AD14" s="489"/>
      <c r="AE14" s="64"/>
      <c r="AF14" s="133"/>
      <c r="AG14" s="489"/>
      <c r="AH14" s="64"/>
      <c r="AI14" s="133"/>
      <c r="AJ14" s="489"/>
      <c r="AK14" s="64"/>
      <c r="AL14" s="133"/>
      <c r="AM14" s="60">
        <v>1.5</v>
      </c>
      <c r="AN14" s="59" t="str">
        <f t="shared" si="0"/>
        <v>II A</v>
      </c>
      <c r="AO14" s="58" t="s">
        <v>401</v>
      </c>
    </row>
    <row r="15" spans="1:41" s="52" customFormat="1" ht="17.25" customHeight="1">
      <c r="A15" s="64" t="s">
        <v>413</v>
      </c>
      <c r="B15" s="63" t="s">
        <v>404</v>
      </c>
      <c r="C15" s="62" t="s">
        <v>405</v>
      </c>
      <c r="D15" s="61">
        <v>36973</v>
      </c>
      <c r="E15" s="494" t="s">
        <v>25</v>
      </c>
      <c r="F15" s="489"/>
      <c r="G15" s="64"/>
      <c r="H15" s="133"/>
      <c r="I15" s="132"/>
      <c r="J15" s="64"/>
      <c r="K15" s="133"/>
      <c r="L15" s="489" t="s">
        <v>713</v>
      </c>
      <c r="M15" s="64"/>
      <c r="N15" s="133"/>
      <c r="O15" s="489" t="s">
        <v>713</v>
      </c>
      <c r="P15" s="64"/>
      <c r="Q15" s="491"/>
      <c r="R15" s="132" t="s">
        <v>713</v>
      </c>
      <c r="S15" s="64"/>
      <c r="T15" s="133"/>
      <c r="U15" s="489" t="s">
        <v>713</v>
      </c>
      <c r="V15" s="64"/>
      <c r="W15" s="133"/>
      <c r="X15" s="489" t="s">
        <v>708</v>
      </c>
      <c r="Y15" s="64" t="s">
        <v>708</v>
      </c>
      <c r="Z15" s="133" t="s">
        <v>708</v>
      </c>
      <c r="AA15" s="489"/>
      <c r="AB15" s="64"/>
      <c r="AC15" s="133"/>
      <c r="AD15" s="489"/>
      <c r="AE15" s="64"/>
      <c r="AF15" s="133"/>
      <c r="AG15" s="489"/>
      <c r="AH15" s="64"/>
      <c r="AI15" s="133"/>
      <c r="AJ15" s="489"/>
      <c r="AK15" s="64"/>
      <c r="AL15" s="133"/>
      <c r="AM15" s="60">
        <v>1.45</v>
      </c>
      <c r="AN15" s="59" t="str">
        <f t="shared" si="0"/>
        <v>III A</v>
      </c>
      <c r="AO15" s="58" t="s">
        <v>406</v>
      </c>
    </row>
    <row r="16" spans="1:41" s="52" customFormat="1" ht="17.25" customHeight="1">
      <c r="A16" s="64" t="s">
        <v>414</v>
      </c>
      <c r="B16" s="63" t="s">
        <v>396</v>
      </c>
      <c r="C16" s="62" t="s">
        <v>397</v>
      </c>
      <c r="D16" s="61">
        <v>36745</v>
      </c>
      <c r="E16" s="494" t="s">
        <v>38</v>
      </c>
      <c r="F16" s="489"/>
      <c r="G16" s="64"/>
      <c r="H16" s="133"/>
      <c r="I16" s="132" t="s">
        <v>708</v>
      </c>
      <c r="J16" s="64" t="s">
        <v>713</v>
      </c>
      <c r="K16" s="133"/>
      <c r="L16" s="489" t="s">
        <v>713</v>
      </c>
      <c r="M16" s="64"/>
      <c r="N16" s="133"/>
      <c r="O16" s="489" t="s">
        <v>713</v>
      </c>
      <c r="P16" s="64"/>
      <c r="Q16" s="491"/>
      <c r="R16" s="132" t="s">
        <v>713</v>
      </c>
      <c r="S16" s="64"/>
      <c r="T16" s="133"/>
      <c r="U16" s="489" t="s">
        <v>708</v>
      </c>
      <c r="V16" s="64" t="s">
        <v>708</v>
      </c>
      <c r="W16" s="133" t="s">
        <v>708</v>
      </c>
      <c r="X16" s="489"/>
      <c r="Y16" s="64"/>
      <c r="Z16" s="133"/>
      <c r="AA16" s="489"/>
      <c r="AB16" s="64"/>
      <c r="AC16" s="133"/>
      <c r="AD16" s="489"/>
      <c r="AE16" s="64"/>
      <c r="AF16" s="133"/>
      <c r="AG16" s="489"/>
      <c r="AH16" s="64"/>
      <c r="AI16" s="133"/>
      <c r="AJ16" s="489"/>
      <c r="AK16" s="64"/>
      <c r="AL16" s="133"/>
      <c r="AM16" s="60">
        <v>1.4</v>
      </c>
      <c r="AN16" s="59" t="str">
        <f t="shared" si="0"/>
        <v>III A</v>
      </c>
      <c r="AO16" s="58" t="s">
        <v>68</v>
      </c>
    </row>
    <row r="17" spans="1:41" s="52" customFormat="1" ht="17.25" customHeight="1">
      <c r="A17" s="64" t="s">
        <v>415</v>
      </c>
      <c r="B17" s="63" t="s">
        <v>363</v>
      </c>
      <c r="C17" s="62" t="s">
        <v>364</v>
      </c>
      <c r="D17" s="61">
        <v>36341</v>
      </c>
      <c r="E17" s="494" t="s">
        <v>70</v>
      </c>
      <c r="F17" s="489" t="s">
        <v>713</v>
      </c>
      <c r="G17" s="64"/>
      <c r="H17" s="133"/>
      <c r="I17" s="132" t="s">
        <v>708</v>
      </c>
      <c r="J17" s="64" t="s">
        <v>713</v>
      </c>
      <c r="K17" s="133"/>
      <c r="L17" s="489" t="s">
        <v>708</v>
      </c>
      <c r="M17" s="64" t="s">
        <v>713</v>
      </c>
      <c r="N17" s="133"/>
      <c r="O17" s="489" t="s">
        <v>708</v>
      </c>
      <c r="P17" s="64" t="s">
        <v>713</v>
      </c>
      <c r="Q17" s="491"/>
      <c r="R17" s="132" t="s">
        <v>708</v>
      </c>
      <c r="S17" s="64" t="s">
        <v>713</v>
      </c>
      <c r="T17" s="133"/>
      <c r="U17" s="489" t="s">
        <v>708</v>
      </c>
      <c r="V17" s="64" t="s">
        <v>708</v>
      </c>
      <c r="W17" s="133" t="s">
        <v>708</v>
      </c>
      <c r="X17" s="489"/>
      <c r="Y17" s="64"/>
      <c r="Z17" s="133"/>
      <c r="AA17" s="489"/>
      <c r="AB17" s="64"/>
      <c r="AC17" s="133"/>
      <c r="AD17" s="489"/>
      <c r="AE17" s="64"/>
      <c r="AF17" s="133"/>
      <c r="AG17" s="489"/>
      <c r="AH17" s="64"/>
      <c r="AI17" s="133"/>
      <c r="AJ17" s="489"/>
      <c r="AK17" s="64"/>
      <c r="AL17" s="133"/>
      <c r="AM17" s="60">
        <v>1.4</v>
      </c>
      <c r="AN17" s="59" t="str">
        <f t="shared" si="0"/>
        <v>III A</v>
      </c>
      <c r="AO17" s="58" t="s">
        <v>365</v>
      </c>
    </row>
    <row r="18" spans="1:41" s="52" customFormat="1" ht="17.25" customHeight="1">
      <c r="A18" s="64" t="s">
        <v>416</v>
      </c>
      <c r="B18" s="63" t="s">
        <v>244</v>
      </c>
      <c r="C18" s="62" t="s">
        <v>388</v>
      </c>
      <c r="D18" s="61">
        <v>36199</v>
      </c>
      <c r="E18" s="494" t="s">
        <v>360</v>
      </c>
      <c r="F18" s="489" t="s">
        <v>713</v>
      </c>
      <c r="G18" s="64"/>
      <c r="H18" s="133"/>
      <c r="I18" s="132" t="s">
        <v>713</v>
      </c>
      <c r="J18" s="64"/>
      <c r="K18" s="133"/>
      <c r="L18" s="489" t="s">
        <v>713</v>
      </c>
      <c r="M18" s="64"/>
      <c r="N18" s="133"/>
      <c r="O18" s="489" t="s">
        <v>713</v>
      </c>
      <c r="P18" s="64"/>
      <c r="Q18" s="491"/>
      <c r="R18" s="132" t="s">
        <v>708</v>
      </c>
      <c r="S18" s="64" t="s">
        <v>708</v>
      </c>
      <c r="T18" s="133" t="s">
        <v>708</v>
      </c>
      <c r="U18" s="489"/>
      <c r="V18" s="64"/>
      <c r="W18" s="133"/>
      <c r="X18" s="489"/>
      <c r="Y18" s="64"/>
      <c r="Z18" s="133"/>
      <c r="AA18" s="489"/>
      <c r="AB18" s="64"/>
      <c r="AC18" s="133"/>
      <c r="AD18" s="489"/>
      <c r="AE18" s="64"/>
      <c r="AF18" s="133"/>
      <c r="AG18" s="489"/>
      <c r="AH18" s="64"/>
      <c r="AI18" s="133"/>
      <c r="AJ18" s="489"/>
      <c r="AK18" s="64"/>
      <c r="AL18" s="133"/>
      <c r="AM18" s="60">
        <v>1.35</v>
      </c>
      <c r="AN18" s="59" t="str">
        <f t="shared" si="0"/>
        <v>I JA</v>
      </c>
      <c r="AO18" s="58" t="s">
        <v>389</v>
      </c>
    </row>
    <row r="19" spans="1:41" s="52" customFormat="1" ht="17.25" customHeight="1">
      <c r="A19" s="64" t="s">
        <v>416</v>
      </c>
      <c r="B19" s="63" t="s">
        <v>402</v>
      </c>
      <c r="C19" s="62" t="s">
        <v>403</v>
      </c>
      <c r="D19" s="61">
        <v>36875</v>
      </c>
      <c r="E19" s="494" t="s">
        <v>186</v>
      </c>
      <c r="F19" s="489" t="s">
        <v>713</v>
      </c>
      <c r="G19" s="64"/>
      <c r="H19" s="133"/>
      <c r="I19" s="132" t="s">
        <v>713</v>
      </c>
      <c r="J19" s="64"/>
      <c r="K19" s="133"/>
      <c r="L19" s="489" t="s">
        <v>713</v>
      </c>
      <c r="M19" s="64"/>
      <c r="N19" s="133"/>
      <c r="O19" s="489" t="s">
        <v>713</v>
      </c>
      <c r="P19" s="64"/>
      <c r="Q19" s="491"/>
      <c r="R19" s="132" t="s">
        <v>708</v>
      </c>
      <c r="S19" s="64" t="s">
        <v>708</v>
      </c>
      <c r="T19" s="133" t="s">
        <v>708</v>
      </c>
      <c r="U19" s="489"/>
      <c r="V19" s="64"/>
      <c r="W19" s="133"/>
      <c r="X19" s="489"/>
      <c r="Y19" s="64"/>
      <c r="Z19" s="133"/>
      <c r="AA19" s="489"/>
      <c r="AB19" s="64"/>
      <c r="AC19" s="133"/>
      <c r="AD19" s="489"/>
      <c r="AE19" s="64"/>
      <c r="AF19" s="133"/>
      <c r="AG19" s="489"/>
      <c r="AH19" s="64"/>
      <c r="AI19" s="133"/>
      <c r="AJ19" s="489"/>
      <c r="AK19" s="64"/>
      <c r="AL19" s="133"/>
      <c r="AM19" s="60">
        <v>1.35</v>
      </c>
      <c r="AN19" s="59" t="str">
        <f t="shared" si="0"/>
        <v>I JA</v>
      </c>
      <c r="AO19" s="58" t="s">
        <v>259</v>
      </c>
    </row>
    <row r="20" spans="1:41" s="52" customFormat="1" ht="17.25" customHeight="1">
      <c r="A20" s="64" t="s">
        <v>418</v>
      </c>
      <c r="B20" s="63" t="s">
        <v>392</v>
      </c>
      <c r="C20" s="62" t="s">
        <v>393</v>
      </c>
      <c r="D20" s="61">
        <v>36598</v>
      </c>
      <c r="E20" s="494" t="s">
        <v>186</v>
      </c>
      <c r="F20" s="489" t="s">
        <v>713</v>
      </c>
      <c r="G20" s="64"/>
      <c r="H20" s="133"/>
      <c r="I20" s="132" t="s">
        <v>713</v>
      </c>
      <c r="J20" s="64"/>
      <c r="K20" s="133"/>
      <c r="L20" s="489" t="s">
        <v>713</v>
      </c>
      <c r="M20" s="64"/>
      <c r="N20" s="133"/>
      <c r="O20" s="489" t="s">
        <v>708</v>
      </c>
      <c r="P20" s="64" t="s">
        <v>713</v>
      </c>
      <c r="Q20" s="491"/>
      <c r="R20" s="132" t="s">
        <v>708</v>
      </c>
      <c r="S20" s="64" t="s">
        <v>708</v>
      </c>
      <c r="T20" s="133" t="s">
        <v>708</v>
      </c>
      <c r="U20" s="489"/>
      <c r="V20" s="64"/>
      <c r="W20" s="133"/>
      <c r="X20" s="489"/>
      <c r="Y20" s="64"/>
      <c r="Z20" s="133"/>
      <c r="AA20" s="489"/>
      <c r="AB20" s="64"/>
      <c r="AC20" s="133"/>
      <c r="AD20" s="489"/>
      <c r="AE20" s="64"/>
      <c r="AF20" s="133"/>
      <c r="AG20" s="489"/>
      <c r="AH20" s="64"/>
      <c r="AI20" s="133"/>
      <c r="AJ20" s="489"/>
      <c r="AK20" s="64"/>
      <c r="AL20" s="133"/>
      <c r="AM20" s="60">
        <v>1.35</v>
      </c>
      <c r="AN20" s="59" t="str">
        <f t="shared" si="0"/>
        <v>I JA</v>
      </c>
      <c r="AO20" s="58" t="s">
        <v>64</v>
      </c>
    </row>
    <row r="21" spans="1:41" s="52" customFormat="1" ht="17.25" customHeight="1">
      <c r="A21" s="64" t="s">
        <v>418</v>
      </c>
      <c r="B21" s="63" t="s">
        <v>394</v>
      </c>
      <c r="C21" s="62" t="s">
        <v>395</v>
      </c>
      <c r="D21" s="61">
        <v>36689</v>
      </c>
      <c r="E21" s="494" t="s">
        <v>25</v>
      </c>
      <c r="F21" s="489"/>
      <c r="G21" s="64"/>
      <c r="H21" s="133"/>
      <c r="I21" s="132"/>
      <c r="J21" s="64"/>
      <c r="K21" s="133"/>
      <c r="L21" s="489" t="s">
        <v>713</v>
      </c>
      <c r="M21" s="64"/>
      <c r="N21" s="133"/>
      <c r="O21" s="489" t="s">
        <v>708</v>
      </c>
      <c r="P21" s="64" t="s">
        <v>713</v>
      </c>
      <c r="Q21" s="491"/>
      <c r="R21" s="132" t="s">
        <v>708</v>
      </c>
      <c r="S21" s="64" t="s">
        <v>708</v>
      </c>
      <c r="T21" s="133" t="s">
        <v>708</v>
      </c>
      <c r="U21" s="489"/>
      <c r="V21" s="64"/>
      <c r="W21" s="133"/>
      <c r="X21" s="489"/>
      <c r="Y21" s="64"/>
      <c r="Z21" s="133"/>
      <c r="AA21" s="489"/>
      <c r="AB21" s="64"/>
      <c r="AC21" s="133"/>
      <c r="AD21" s="489"/>
      <c r="AE21" s="64"/>
      <c r="AF21" s="133"/>
      <c r="AG21" s="489"/>
      <c r="AH21" s="64"/>
      <c r="AI21" s="133"/>
      <c r="AJ21" s="489"/>
      <c r="AK21" s="64"/>
      <c r="AL21" s="133"/>
      <c r="AM21" s="60">
        <v>1.35</v>
      </c>
      <c r="AN21" s="59" t="str">
        <f t="shared" si="0"/>
        <v>I JA</v>
      </c>
      <c r="AO21" s="244" t="s">
        <v>370</v>
      </c>
    </row>
    <row r="22" spans="1:41" s="52" customFormat="1" ht="17.25" customHeight="1">
      <c r="A22" s="64" t="s">
        <v>420</v>
      </c>
      <c r="B22" s="63" t="s">
        <v>345</v>
      </c>
      <c r="C22" s="62" t="s">
        <v>346</v>
      </c>
      <c r="D22" s="61">
        <v>36600</v>
      </c>
      <c r="E22" s="494" t="s">
        <v>38</v>
      </c>
      <c r="F22" s="489" t="s">
        <v>713</v>
      </c>
      <c r="G22" s="64"/>
      <c r="H22" s="133"/>
      <c r="I22" s="132" t="s">
        <v>708</v>
      </c>
      <c r="J22" s="64" t="s">
        <v>708</v>
      </c>
      <c r="K22" s="133" t="s">
        <v>713</v>
      </c>
      <c r="L22" s="489" t="s">
        <v>708</v>
      </c>
      <c r="M22" s="64" t="s">
        <v>708</v>
      </c>
      <c r="N22" s="133" t="s">
        <v>708</v>
      </c>
      <c r="O22" s="489"/>
      <c r="P22" s="64"/>
      <c r="Q22" s="491"/>
      <c r="R22" s="132"/>
      <c r="S22" s="64"/>
      <c r="T22" s="133"/>
      <c r="U22" s="489"/>
      <c r="V22" s="64"/>
      <c r="W22" s="133"/>
      <c r="X22" s="489"/>
      <c r="Y22" s="64"/>
      <c r="Z22" s="133"/>
      <c r="AA22" s="489"/>
      <c r="AB22" s="64"/>
      <c r="AC22" s="133"/>
      <c r="AD22" s="489"/>
      <c r="AE22" s="64"/>
      <c r="AF22" s="133"/>
      <c r="AG22" s="489"/>
      <c r="AH22" s="64"/>
      <c r="AI22" s="133"/>
      <c r="AJ22" s="489"/>
      <c r="AK22" s="64"/>
      <c r="AL22" s="133"/>
      <c r="AM22" s="60">
        <v>1.25</v>
      </c>
      <c r="AN22" s="59" t="str">
        <f t="shared" si="0"/>
        <v>II JA</v>
      </c>
      <c r="AO22" s="245" t="s">
        <v>347</v>
      </c>
    </row>
    <row r="23" spans="1:41" s="52" customFormat="1" ht="17.25" customHeight="1">
      <c r="A23" s="64" t="s">
        <v>421</v>
      </c>
      <c r="B23" s="63" t="s">
        <v>312</v>
      </c>
      <c r="C23" s="62" t="s">
        <v>313</v>
      </c>
      <c r="D23" s="61">
        <v>37168</v>
      </c>
      <c r="E23" s="494" t="s">
        <v>186</v>
      </c>
      <c r="F23" s="489" t="s">
        <v>708</v>
      </c>
      <c r="G23" s="64" t="s">
        <v>713</v>
      </c>
      <c r="H23" s="133"/>
      <c r="I23" s="132" t="s">
        <v>708</v>
      </c>
      <c r="J23" s="64" t="s">
        <v>708</v>
      </c>
      <c r="K23" s="133" t="s">
        <v>708</v>
      </c>
      <c r="L23" s="489"/>
      <c r="M23" s="64"/>
      <c r="N23" s="133"/>
      <c r="O23" s="489"/>
      <c r="P23" s="64"/>
      <c r="Q23" s="491"/>
      <c r="R23" s="132"/>
      <c r="S23" s="64"/>
      <c r="T23" s="133"/>
      <c r="U23" s="489"/>
      <c r="V23" s="64"/>
      <c r="W23" s="133"/>
      <c r="X23" s="489"/>
      <c r="Y23" s="64"/>
      <c r="Z23" s="133"/>
      <c r="AA23" s="489"/>
      <c r="AB23" s="64"/>
      <c r="AC23" s="133"/>
      <c r="AD23" s="489"/>
      <c r="AE23" s="64"/>
      <c r="AF23" s="133"/>
      <c r="AG23" s="489"/>
      <c r="AH23" s="64"/>
      <c r="AI23" s="133"/>
      <c r="AJ23" s="489"/>
      <c r="AK23" s="64"/>
      <c r="AL23" s="133"/>
      <c r="AM23" s="60">
        <v>1.2</v>
      </c>
      <c r="AN23" s="59" t="str">
        <f t="shared" si="0"/>
        <v>III JA</v>
      </c>
      <c r="AO23" s="58" t="s">
        <v>259</v>
      </c>
    </row>
    <row r="24" spans="1:41" s="52" customFormat="1" ht="17.25" customHeight="1">
      <c r="A24" s="64"/>
      <c r="B24" s="63" t="s">
        <v>194</v>
      </c>
      <c r="C24" s="62" t="s">
        <v>251</v>
      </c>
      <c r="D24" s="61">
        <v>36342</v>
      </c>
      <c r="E24" s="494" t="s">
        <v>200</v>
      </c>
      <c r="F24" s="489" t="s">
        <v>708</v>
      </c>
      <c r="G24" s="64" t="s">
        <v>708</v>
      </c>
      <c r="H24" s="133" t="s">
        <v>708</v>
      </c>
      <c r="I24" s="132"/>
      <c r="J24" s="64"/>
      <c r="K24" s="133"/>
      <c r="L24" s="489"/>
      <c r="M24" s="64"/>
      <c r="N24" s="133"/>
      <c r="O24" s="489"/>
      <c r="P24" s="64"/>
      <c r="Q24" s="491"/>
      <c r="R24" s="132"/>
      <c r="S24" s="64"/>
      <c r="T24" s="133"/>
      <c r="U24" s="489"/>
      <c r="V24" s="64"/>
      <c r="W24" s="133"/>
      <c r="X24" s="489"/>
      <c r="Y24" s="64"/>
      <c r="Z24" s="133"/>
      <c r="AA24" s="489"/>
      <c r="AB24" s="64"/>
      <c r="AC24" s="133"/>
      <c r="AD24" s="489"/>
      <c r="AE24" s="64"/>
      <c r="AF24" s="133"/>
      <c r="AG24" s="489"/>
      <c r="AH24" s="64"/>
      <c r="AI24" s="133"/>
      <c r="AJ24" s="489"/>
      <c r="AK24" s="64"/>
      <c r="AL24" s="133"/>
      <c r="AM24" s="60" t="s">
        <v>1021</v>
      </c>
      <c r="AN24" s="59"/>
      <c r="AO24" s="58" t="s">
        <v>228</v>
      </c>
    </row>
  </sheetData>
  <sheetProtection/>
  <mergeCells count="19">
    <mergeCell ref="A8:A9"/>
    <mergeCell ref="O8:Q9"/>
    <mergeCell ref="F8:H9"/>
    <mergeCell ref="B8:B9"/>
    <mergeCell ref="C8:C9"/>
    <mergeCell ref="D8:D9"/>
    <mergeCell ref="I8:K9"/>
    <mergeCell ref="E8:E9"/>
    <mergeCell ref="L8:N9"/>
    <mergeCell ref="R8:T9"/>
    <mergeCell ref="AA8:AC9"/>
    <mergeCell ref="AD8:AF9"/>
    <mergeCell ref="U8:W9"/>
    <mergeCell ref="AO8:AO9"/>
    <mergeCell ref="AM8:AM9"/>
    <mergeCell ref="AJ8:AL9"/>
    <mergeCell ref="AN8:AN9"/>
    <mergeCell ref="AG8:AI9"/>
    <mergeCell ref="X8:Z9"/>
  </mergeCells>
  <printOptions horizontalCentered="1"/>
  <pageMargins left="0.17" right="0.2" top="0.5118110236220472" bottom="0.5118110236220472" header="0.5118110236220472" footer="0.3937007874015748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R14"/>
  <sheetViews>
    <sheetView zoomScalePageLayoutView="0" workbookViewId="0" topLeftCell="A1">
      <selection activeCell="A8" sqref="A8:A9"/>
    </sheetView>
  </sheetViews>
  <sheetFormatPr defaultColWidth="10.421875" defaultRowHeight="12.75"/>
  <cols>
    <col min="1" max="1" width="5.7109375" style="52" customWidth="1"/>
    <col min="2" max="2" width="9.7109375" style="52" customWidth="1"/>
    <col min="3" max="3" width="12.57421875" style="52" customWidth="1"/>
    <col min="4" max="4" width="10.140625" style="57" customWidth="1"/>
    <col min="5" max="5" width="10.8515625" style="56" customWidth="1"/>
    <col min="6" max="32" width="2.140625" style="55" customWidth="1"/>
    <col min="33" max="33" width="6.7109375" style="55" customWidth="1"/>
    <col min="34" max="34" width="6.7109375" style="54" customWidth="1"/>
    <col min="35" max="35" width="19.28125" style="53" customWidth="1"/>
    <col min="36" max="16384" width="10.421875" style="52" customWidth="1"/>
  </cols>
  <sheetData>
    <row r="1" spans="1:44" s="76" customFormat="1" ht="20.25">
      <c r="A1" s="99" t="s">
        <v>161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44" t="s">
        <v>162</v>
      </c>
      <c r="AJ1" s="99"/>
      <c r="AK1" s="99"/>
      <c r="AL1" s="99"/>
      <c r="AM1" s="99"/>
      <c r="AN1" s="99"/>
      <c r="AO1" s="99"/>
      <c r="AP1" s="79"/>
      <c r="AQ1" s="78"/>
      <c r="AR1" s="44"/>
    </row>
    <row r="2" spans="1:35" s="76" customFormat="1" ht="2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79"/>
      <c r="AI2" s="43" t="s">
        <v>1</v>
      </c>
    </row>
    <row r="3" spans="1:35" s="76" customFormat="1" ht="20.2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79"/>
      <c r="AH3" s="78"/>
      <c r="AI3" s="77"/>
    </row>
    <row r="4" spans="3:8" s="32" customFormat="1" ht="12.75" customHeight="1">
      <c r="C4" s="39" t="s">
        <v>17</v>
      </c>
      <c r="D4" s="75">
        <v>1.7</v>
      </c>
      <c r="G4" s="51" t="s">
        <v>31</v>
      </c>
      <c r="H4" s="39"/>
    </row>
    <row r="5" spans="5:32" s="32" customFormat="1" ht="8.25" customHeight="1">
      <c r="E5" s="34"/>
      <c r="H5" s="33"/>
      <c r="K5" s="33"/>
      <c r="N5" s="33"/>
      <c r="Q5" s="33"/>
      <c r="T5" s="33"/>
      <c r="W5" s="33"/>
      <c r="Z5" s="33"/>
      <c r="AC5" s="33"/>
      <c r="AF5" s="33"/>
    </row>
    <row r="6" spans="2:32" ht="15.75">
      <c r="B6" s="74" t="s">
        <v>175</v>
      </c>
      <c r="C6" s="73"/>
      <c r="D6" s="72"/>
      <c r="E6" s="71"/>
      <c r="F6" s="69"/>
      <c r="G6" s="69"/>
      <c r="H6" s="69"/>
      <c r="I6" s="69"/>
      <c r="J6" s="69"/>
      <c r="K6" s="69"/>
      <c r="L6" s="69" t="s">
        <v>16</v>
      </c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</row>
    <row r="7" spans="1:35" s="65" customFormat="1" ht="12" customHeight="1">
      <c r="A7" s="480"/>
      <c r="B7" s="480"/>
      <c r="C7" s="480"/>
      <c r="D7" s="480"/>
      <c r="E7" s="497"/>
      <c r="F7" s="496"/>
      <c r="G7" s="495"/>
      <c r="H7" s="480"/>
      <c r="I7" s="496"/>
      <c r="J7" s="495"/>
      <c r="K7" s="480"/>
      <c r="L7" s="496"/>
      <c r="M7" s="495"/>
      <c r="N7" s="480"/>
      <c r="O7" s="496"/>
      <c r="P7" s="495"/>
      <c r="Q7" s="480"/>
      <c r="R7" s="496"/>
      <c r="S7" s="495"/>
      <c r="T7" s="480"/>
      <c r="U7" s="496"/>
      <c r="V7" s="495"/>
      <c r="W7" s="480"/>
      <c r="X7" s="496"/>
      <c r="Y7" s="495"/>
      <c r="Z7" s="480"/>
      <c r="AA7" s="496"/>
      <c r="AB7" s="495"/>
      <c r="AC7" s="480"/>
      <c r="AD7" s="496"/>
      <c r="AE7" s="495"/>
      <c r="AF7" s="480"/>
      <c r="AG7" s="480"/>
      <c r="AH7" s="480"/>
      <c r="AI7" s="480"/>
    </row>
    <row r="8" spans="1:35" ht="12.75" customHeight="1">
      <c r="A8" s="645" t="s">
        <v>714</v>
      </c>
      <c r="B8" s="661" t="s">
        <v>14</v>
      </c>
      <c r="C8" s="663" t="s">
        <v>13</v>
      </c>
      <c r="D8" s="645" t="s">
        <v>23</v>
      </c>
      <c r="E8" s="665" t="s">
        <v>11</v>
      </c>
      <c r="F8" s="651" t="s">
        <v>387</v>
      </c>
      <c r="G8" s="652"/>
      <c r="H8" s="653"/>
      <c r="I8" s="651" t="s">
        <v>710</v>
      </c>
      <c r="J8" s="652"/>
      <c r="K8" s="653"/>
      <c r="L8" s="651" t="s">
        <v>711</v>
      </c>
      <c r="M8" s="652"/>
      <c r="N8" s="653"/>
      <c r="O8" s="651" t="s">
        <v>712</v>
      </c>
      <c r="P8" s="652"/>
      <c r="Q8" s="653"/>
      <c r="R8" s="651" t="s">
        <v>22</v>
      </c>
      <c r="S8" s="652"/>
      <c r="T8" s="653"/>
      <c r="U8" s="651" t="s">
        <v>21</v>
      </c>
      <c r="V8" s="652"/>
      <c r="W8" s="653"/>
      <c r="X8" s="651" t="s">
        <v>20</v>
      </c>
      <c r="Y8" s="652"/>
      <c r="Z8" s="653"/>
      <c r="AA8" s="651" t="s">
        <v>19</v>
      </c>
      <c r="AB8" s="652"/>
      <c r="AC8" s="653"/>
      <c r="AD8" s="651" t="s">
        <v>18</v>
      </c>
      <c r="AE8" s="652"/>
      <c r="AF8" s="653"/>
      <c r="AG8" s="657" t="s">
        <v>10</v>
      </c>
      <c r="AH8" s="659" t="s">
        <v>9</v>
      </c>
      <c r="AI8" s="657" t="s">
        <v>8</v>
      </c>
    </row>
    <row r="9" spans="1:35" ht="15.75" customHeight="1">
      <c r="A9" s="646"/>
      <c r="B9" s="662"/>
      <c r="C9" s="664"/>
      <c r="D9" s="646"/>
      <c r="E9" s="666"/>
      <c r="F9" s="654"/>
      <c r="G9" s="655"/>
      <c r="H9" s="656"/>
      <c r="I9" s="654"/>
      <c r="J9" s="655"/>
      <c r="K9" s="656"/>
      <c r="L9" s="654"/>
      <c r="M9" s="655"/>
      <c r="N9" s="656"/>
      <c r="O9" s="654"/>
      <c r="P9" s="655"/>
      <c r="Q9" s="656"/>
      <c r="R9" s="654"/>
      <c r="S9" s="655"/>
      <c r="T9" s="656"/>
      <c r="U9" s="654"/>
      <c r="V9" s="655"/>
      <c r="W9" s="656"/>
      <c r="X9" s="654"/>
      <c r="Y9" s="655"/>
      <c r="Z9" s="656"/>
      <c r="AA9" s="654"/>
      <c r="AB9" s="655"/>
      <c r="AC9" s="656"/>
      <c r="AD9" s="654"/>
      <c r="AE9" s="655"/>
      <c r="AF9" s="656"/>
      <c r="AG9" s="658"/>
      <c r="AH9" s="660"/>
      <c r="AI9" s="658"/>
    </row>
    <row r="10" spans="1:35" ht="17.25" customHeight="1">
      <c r="A10" s="59">
        <v>1</v>
      </c>
      <c r="B10" s="481" t="s">
        <v>380</v>
      </c>
      <c r="C10" s="482" t="s">
        <v>381</v>
      </c>
      <c r="D10" s="483">
        <v>35857</v>
      </c>
      <c r="E10" s="484" t="s">
        <v>382</v>
      </c>
      <c r="F10" s="136"/>
      <c r="G10" s="137"/>
      <c r="H10" s="138"/>
      <c r="I10" s="136"/>
      <c r="J10" s="137"/>
      <c r="K10" s="138"/>
      <c r="L10" s="136"/>
      <c r="M10" s="137"/>
      <c r="N10" s="138"/>
      <c r="O10" s="136" t="s">
        <v>713</v>
      </c>
      <c r="P10" s="137"/>
      <c r="Q10" s="138"/>
      <c r="R10" s="136" t="s">
        <v>713</v>
      </c>
      <c r="S10" s="137"/>
      <c r="T10" s="138"/>
      <c r="U10" s="136" t="s">
        <v>713</v>
      </c>
      <c r="V10" s="137"/>
      <c r="W10" s="138"/>
      <c r="X10" s="136" t="s">
        <v>713</v>
      </c>
      <c r="Y10" s="137"/>
      <c r="Z10" s="138"/>
      <c r="AA10" s="136" t="s">
        <v>708</v>
      </c>
      <c r="AB10" s="137" t="s">
        <v>708</v>
      </c>
      <c r="AC10" s="138" t="s">
        <v>708</v>
      </c>
      <c r="AD10" s="136"/>
      <c r="AE10" s="137"/>
      <c r="AF10" s="138"/>
      <c r="AG10" s="485">
        <v>1.6</v>
      </c>
      <c r="AH10" s="486" t="str">
        <f>IF(ISBLANK(AG10),"",IF(AG10&gt;=1.75,"KSM",IF(AG10&gt;=1.65,"I A",IF(AG10&gt;=1.5,"II A",IF(AG10&gt;=1.39,"III A",IF(AG10&gt;=1.3,"I JA",IF(AG10&gt;=1.22,"II JA",IF(AG10&gt;=1.15,"III JA"))))))))</f>
        <v>II A</v>
      </c>
      <c r="AI10" s="487" t="s">
        <v>383</v>
      </c>
    </row>
    <row r="11" spans="1:35" ht="17.25" customHeight="1">
      <c r="A11" s="59">
        <v>2</v>
      </c>
      <c r="B11" s="63" t="s">
        <v>260</v>
      </c>
      <c r="C11" s="62" t="s">
        <v>283</v>
      </c>
      <c r="D11" s="61">
        <v>35556</v>
      </c>
      <c r="E11" s="131" t="s">
        <v>38</v>
      </c>
      <c r="F11" s="136"/>
      <c r="G11" s="137"/>
      <c r="H11" s="138"/>
      <c r="I11" s="136"/>
      <c r="J11" s="137"/>
      <c r="K11" s="138"/>
      <c r="L11" s="136"/>
      <c r="M11" s="137"/>
      <c r="N11" s="138"/>
      <c r="O11" s="132" t="s">
        <v>713</v>
      </c>
      <c r="P11" s="64"/>
      <c r="Q11" s="133"/>
      <c r="R11" s="132" t="s">
        <v>713</v>
      </c>
      <c r="S11" s="137"/>
      <c r="T11" s="138"/>
      <c r="U11" s="132" t="s">
        <v>708</v>
      </c>
      <c r="V11" s="64" t="s">
        <v>713</v>
      </c>
      <c r="W11" s="133"/>
      <c r="X11" s="132" t="s">
        <v>708</v>
      </c>
      <c r="Y11" s="64" t="s">
        <v>713</v>
      </c>
      <c r="Z11" s="133"/>
      <c r="AA11" s="132" t="s">
        <v>708</v>
      </c>
      <c r="AB11" s="64" t="s">
        <v>708</v>
      </c>
      <c r="AC11" s="133" t="s">
        <v>708</v>
      </c>
      <c r="AD11" s="132"/>
      <c r="AE11" s="64"/>
      <c r="AF11" s="133"/>
      <c r="AG11" s="60">
        <v>1.6</v>
      </c>
      <c r="AH11" s="59" t="str">
        <f>IF(ISBLANK(AG11),"",IF(AG11&gt;=1.75,"KSM",IF(AG11&gt;=1.65,"I A",IF(AG11&gt;=1.5,"II A",IF(AG11&gt;=1.39,"III A",IF(AG11&gt;=1.3,"I JA",IF(AG11&gt;=1.22,"II JA",IF(AG11&gt;=1.15,"III JA"))))))))</f>
        <v>II A</v>
      </c>
      <c r="AI11" s="58" t="s">
        <v>69</v>
      </c>
    </row>
    <row r="12" spans="1:35" ht="17.25" customHeight="1">
      <c r="A12" s="59">
        <v>3</v>
      </c>
      <c r="B12" s="63" t="s">
        <v>85</v>
      </c>
      <c r="C12" s="62" t="s">
        <v>379</v>
      </c>
      <c r="D12" s="61">
        <v>35816</v>
      </c>
      <c r="E12" s="131" t="s">
        <v>70</v>
      </c>
      <c r="F12" s="136"/>
      <c r="G12" s="137"/>
      <c r="H12" s="138"/>
      <c r="I12" s="136" t="s">
        <v>713</v>
      </c>
      <c r="J12" s="137"/>
      <c r="K12" s="138"/>
      <c r="L12" s="136" t="s">
        <v>713</v>
      </c>
      <c r="M12" s="137"/>
      <c r="N12" s="138"/>
      <c r="O12" s="132" t="s">
        <v>713</v>
      </c>
      <c r="P12" s="64"/>
      <c r="Q12" s="133"/>
      <c r="R12" s="132" t="s">
        <v>708</v>
      </c>
      <c r="S12" s="137" t="s">
        <v>713</v>
      </c>
      <c r="T12" s="138"/>
      <c r="U12" s="132" t="s">
        <v>708</v>
      </c>
      <c r="V12" s="64" t="s">
        <v>708</v>
      </c>
      <c r="W12" s="133" t="s">
        <v>708</v>
      </c>
      <c r="X12" s="132"/>
      <c r="Y12" s="64"/>
      <c r="Z12" s="133"/>
      <c r="AA12" s="132"/>
      <c r="AB12" s="64"/>
      <c r="AC12" s="133"/>
      <c r="AD12" s="132"/>
      <c r="AE12" s="64"/>
      <c r="AF12" s="133"/>
      <c r="AG12" s="60">
        <v>1.5</v>
      </c>
      <c r="AH12" s="59" t="str">
        <f>IF(ISBLANK(AG12),"",IF(AG12&gt;=1.75,"KSM",IF(AG12&gt;=1.65,"I A",IF(AG12&gt;=1.5,"II A",IF(AG12&gt;=1.39,"III A",IF(AG12&gt;=1.3,"I JA",IF(AG12&gt;=1.22,"II JA",IF(AG12&gt;=1.15,"III JA"))))))))</f>
        <v>II A</v>
      </c>
      <c r="AI12" s="58" t="s">
        <v>365</v>
      </c>
    </row>
    <row r="13" spans="1:35" ht="17.25" customHeight="1">
      <c r="A13" s="59">
        <v>4</v>
      </c>
      <c r="B13" s="63" t="s">
        <v>369</v>
      </c>
      <c r="C13" s="62" t="s">
        <v>385</v>
      </c>
      <c r="D13" s="61">
        <v>36030</v>
      </c>
      <c r="E13" s="131" t="s">
        <v>27</v>
      </c>
      <c r="F13" s="136" t="s">
        <v>713</v>
      </c>
      <c r="G13" s="137"/>
      <c r="H13" s="138"/>
      <c r="I13" s="136" t="s">
        <v>713</v>
      </c>
      <c r="J13" s="137"/>
      <c r="K13" s="138"/>
      <c r="L13" s="136" t="s">
        <v>708</v>
      </c>
      <c r="M13" s="137" t="s">
        <v>708</v>
      </c>
      <c r="N13" s="138" t="s">
        <v>708</v>
      </c>
      <c r="O13" s="132"/>
      <c r="P13" s="64"/>
      <c r="Q13" s="133"/>
      <c r="R13" s="132"/>
      <c r="S13" s="137"/>
      <c r="T13" s="138"/>
      <c r="U13" s="132"/>
      <c r="V13" s="64"/>
      <c r="W13" s="133"/>
      <c r="X13" s="132"/>
      <c r="Y13" s="64"/>
      <c r="Z13" s="133"/>
      <c r="AA13" s="132"/>
      <c r="AB13" s="64"/>
      <c r="AC13" s="133"/>
      <c r="AD13" s="132"/>
      <c r="AE13" s="64"/>
      <c r="AF13" s="133"/>
      <c r="AG13" s="60">
        <v>1.35</v>
      </c>
      <c r="AH13" s="59" t="str">
        <f>IF(ISBLANK(AG13),"",IF(AG13&gt;=1.75,"KSM",IF(AG13&gt;=1.65,"I A",IF(AG13&gt;=1.5,"II A",IF(AG13&gt;=1.39,"III A",IF(AG13&gt;=1.3,"I JA",IF(AG13&gt;=1.22,"II JA",IF(AG13&gt;=1.15,"III JA"))))))))</f>
        <v>I JA</v>
      </c>
      <c r="AI13" s="58" t="s">
        <v>26</v>
      </c>
    </row>
    <row r="14" spans="1:35" ht="17.25" customHeight="1">
      <c r="A14" s="59"/>
      <c r="B14" s="63" t="s">
        <v>384</v>
      </c>
      <c r="C14" s="62" t="s">
        <v>261</v>
      </c>
      <c r="D14" s="61">
        <v>35960</v>
      </c>
      <c r="E14" s="131" t="s">
        <v>373</v>
      </c>
      <c r="F14" s="136" t="s">
        <v>708</v>
      </c>
      <c r="G14" s="137" t="s">
        <v>708</v>
      </c>
      <c r="H14" s="138" t="s">
        <v>708</v>
      </c>
      <c r="I14" s="136"/>
      <c r="J14" s="137"/>
      <c r="K14" s="138"/>
      <c r="L14" s="136"/>
      <c r="M14" s="137"/>
      <c r="N14" s="138"/>
      <c r="O14" s="132"/>
      <c r="P14" s="64"/>
      <c r="Q14" s="133"/>
      <c r="R14" s="132"/>
      <c r="S14" s="137"/>
      <c r="T14" s="138"/>
      <c r="U14" s="132"/>
      <c r="V14" s="64"/>
      <c r="W14" s="133"/>
      <c r="X14" s="132"/>
      <c r="Y14" s="64"/>
      <c r="Z14" s="133"/>
      <c r="AA14" s="132"/>
      <c r="AB14" s="64"/>
      <c r="AC14" s="133"/>
      <c r="AD14" s="132"/>
      <c r="AE14" s="64"/>
      <c r="AF14" s="133"/>
      <c r="AG14" s="60" t="s">
        <v>1021</v>
      </c>
      <c r="AH14" s="59"/>
      <c r="AI14" s="58" t="s">
        <v>374</v>
      </c>
    </row>
  </sheetData>
  <sheetProtection/>
  <mergeCells count="17">
    <mergeCell ref="I8:K9"/>
    <mergeCell ref="R8:T9"/>
    <mergeCell ref="A8:A9"/>
    <mergeCell ref="B8:B9"/>
    <mergeCell ref="C8:C9"/>
    <mergeCell ref="F8:H9"/>
    <mergeCell ref="E8:E9"/>
    <mergeCell ref="D8:D9"/>
    <mergeCell ref="U8:W9"/>
    <mergeCell ref="L8:N9"/>
    <mergeCell ref="O8:Q9"/>
    <mergeCell ref="AI8:AI9"/>
    <mergeCell ref="AG8:AG9"/>
    <mergeCell ref="AH8:AH9"/>
    <mergeCell ref="AD8:AF9"/>
    <mergeCell ref="X8:Z9"/>
    <mergeCell ref="AA8:AC9"/>
  </mergeCells>
  <printOptions horizontalCentered="1"/>
  <pageMargins left="0.14" right="0.14" top="0.35433070866141736" bottom="0.35433070866141736" header="0.5118110236220472" footer="0.3937007874015748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63"/>
  </sheetPr>
  <dimension ref="A1:AL15"/>
  <sheetViews>
    <sheetView zoomScalePageLayoutView="0" workbookViewId="0" topLeftCell="A1">
      <selection activeCell="A8" sqref="A8:A9"/>
    </sheetView>
  </sheetViews>
  <sheetFormatPr defaultColWidth="10.421875" defaultRowHeight="12.75"/>
  <cols>
    <col min="1" max="1" width="5.00390625" style="114" customWidth="1"/>
    <col min="2" max="2" width="9.8515625" style="114" customWidth="1"/>
    <col min="3" max="3" width="12.7109375" style="114" customWidth="1"/>
    <col min="4" max="4" width="10.140625" style="118" customWidth="1"/>
    <col min="5" max="5" width="10.7109375" style="117" customWidth="1"/>
    <col min="6" max="32" width="2.140625" style="115" customWidth="1"/>
    <col min="33" max="33" width="6.7109375" style="115" customWidth="1"/>
    <col min="34" max="34" width="5.7109375" style="116" customWidth="1"/>
    <col min="35" max="35" width="20.140625" style="115" customWidth="1"/>
    <col min="36" max="16384" width="10.421875" style="114" customWidth="1"/>
  </cols>
  <sheetData>
    <row r="1" spans="1:38" s="76" customFormat="1" ht="20.25">
      <c r="A1" s="99" t="s">
        <v>161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44"/>
      <c r="AG1" s="99"/>
      <c r="AH1" s="99"/>
      <c r="AI1" s="44" t="s">
        <v>162</v>
      </c>
      <c r="AJ1" s="79"/>
      <c r="AK1" s="78"/>
      <c r="AL1" s="44"/>
    </row>
    <row r="2" spans="1:37" s="76" customFormat="1" ht="2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79"/>
      <c r="AH2" s="79"/>
      <c r="AI2" s="43" t="s">
        <v>1</v>
      </c>
      <c r="AJ2" s="79"/>
      <c r="AK2" s="78"/>
    </row>
    <row r="3" spans="1:38" s="76" customFormat="1" ht="20.2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79"/>
      <c r="AH3" s="79"/>
      <c r="AI3" s="79"/>
      <c r="AJ3" s="79"/>
      <c r="AK3" s="78"/>
      <c r="AL3" s="77"/>
    </row>
    <row r="4" spans="3:8" s="32" customFormat="1" ht="12.75" customHeight="1">
      <c r="C4" s="100" t="s">
        <v>17</v>
      </c>
      <c r="D4" s="101">
        <v>1.83</v>
      </c>
      <c r="H4" s="129" t="s">
        <v>32</v>
      </c>
    </row>
    <row r="5" spans="4:5" s="32" customFormat="1" ht="12.75" customHeight="1">
      <c r="D5" s="129"/>
      <c r="E5" s="129" t="s">
        <v>63</v>
      </c>
    </row>
    <row r="6" spans="2:32" ht="15.75">
      <c r="B6" s="128" t="s">
        <v>166</v>
      </c>
      <c r="C6" s="127"/>
      <c r="D6" s="126"/>
      <c r="E6" s="96"/>
      <c r="F6" s="95"/>
      <c r="G6" s="95"/>
      <c r="H6" s="95"/>
      <c r="I6" s="95"/>
      <c r="J6" s="95"/>
      <c r="K6" s="95"/>
      <c r="L6" s="95" t="s">
        <v>24</v>
      </c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</row>
    <row r="7" spans="1:35" s="65" customFormat="1" ht="12" customHeight="1">
      <c r="A7" s="480"/>
      <c r="B7" s="480"/>
      <c r="C7" s="480"/>
      <c r="D7" s="480"/>
      <c r="E7" s="497"/>
      <c r="F7" s="496"/>
      <c r="G7" s="495"/>
      <c r="H7" s="480"/>
      <c r="I7" s="496"/>
      <c r="J7" s="495"/>
      <c r="K7" s="480"/>
      <c r="L7" s="496"/>
      <c r="M7" s="495"/>
      <c r="N7" s="480"/>
      <c r="O7" s="496"/>
      <c r="P7" s="495"/>
      <c r="Q7" s="480"/>
      <c r="R7" s="496"/>
      <c r="S7" s="495"/>
      <c r="T7" s="480"/>
      <c r="U7" s="496"/>
      <c r="V7" s="495"/>
      <c r="W7" s="480"/>
      <c r="X7" s="496"/>
      <c r="Y7" s="495"/>
      <c r="Z7" s="480"/>
      <c r="AA7" s="496"/>
      <c r="AB7" s="495"/>
      <c r="AC7" s="480"/>
      <c r="AD7" s="496"/>
      <c r="AE7" s="495"/>
      <c r="AF7" s="480"/>
      <c r="AG7" s="480"/>
      <c r="AH7" s="480"/>
      <c r="AI7" s="480"/>
    </row>
    <row r="8" spans="1:35" s="125" customFormat="1" ht="13.5" customHeight="1">
      <c r="A8" s="645" t="s">
        <v>714</v>
      </c>
      <c r="B8" s="667" t="s">
        <v>14</v>
      </c>
      <c r="C8" s="671" t="s">
        <v>13</v>
      </c>
      <c r="D8" s="645" t="s">
        <v>23</v>
      </c>
      <c r="E8" s="669" t="s">
        <v>11</v>
      </c>
      <c r="F8" s="673" t="s">
        <v>387</v>
      </c>
      <c r="G8" s="674"/>
      <c r="H8" s="675"/>
      <c r="I8" s="673" t="s">
        <v>710</v>
      </c>
      <c r="J8" s="674"/>
      <c r="K8" s="675"/>
      <c r="L8" s="673" t="s">
        <v>711</v>
      </c>
      <c r="M8" s="674"/>
      <c r="N8" s="675"/>
      <c r="O8" s="673" t="s">
        <v>712</v>
      </c>
      <c r="P8" s="674"/>
      <c r="Q8" s="675"/>
      <c r="R8" s="674" t="s">
        <v>22</v>
      </c>
      <c r="S8" s="674"/>
      <c r="T8" s="674"/>
      <c r="U8" s="673" t="s">
        <v>21</v>
      </c>
      <c r="V8" s="674"/>
      <c r="W8" s="675"/>
      <c r="X8" s="673" t="s">
        <v>20</v>
      </c>
      <c r="Y8" s="674"/>
      <c r="Z8" s="675"/>
      <c r="AA8" s="673" t="s">
        <v>19</v>
      </c>
      <c r="AB8" s="674"/>
      <c r="AC8" s="675"/>
      <c r="AD8" s="673" t="s">
        <v>791</v>
      </c>
      <c r="AE8" s="674"/>
      <c r="AF8" s="675"/>
      <c r="AG8" s="679" t="s">
        <v>10</v>
      </c>
      <c r="AH8" s="681" t="s">
        <v>9</v>
      </c>
      <c r="AI8" s="679" t="s">
        <v>8</v>
      </c>
    </row>
    <row r="9" spans="1:35" s="125" customFormat="1" ht="15.75" customHeight="1">
      <c r="A9" s="646"/>
      <c r="B9" s="668"/>
      <c r="C9" s="672"/>
      <c r="D9" s="646"/>
      <c r="E9" s="670"/>
      <c r="F9" s="676"/>
      <c r="G9" s="677"/>
      <c r="H9" s="678"/>
      <c r="I9" s="676"/>
      <c r="J9" s="677"/>
      <c r="K9" s="678"/>
      <c r="L9" s="676"/>
      <c r="M9" s="677"/>
      <c r="N9" s="678"/>
      <c r="O9" s="676"/>
      <c r="P9" s="677"/>
      <c r="Q9" s="678"/>
      <c r="R9" s="677"/>
      <c r="S9" s="677"/>
      <c r="T9" s="677"/>
      <c r="U9" s="676"/>
      <c r="V9" s="677"/>
      <c r="W9" s="678"/>
      <c r="X9" s="676"/>
      <c r="Y9" s="677"/>
      <c r="Z9" s="678"/>
      <c r="AA9" s="676"/>
      <c r="AB9" s="677"/>
      <c r="AC9" s="678"/>
      <c r="AD9" s="676"/>
      <c r="AE9" s="677"/>
      <c r="AF9" s="678"/>
      <c r="AG9" s="680"/>
      <c r="AH9" s="682"/>
      <c r="AI9" s="680"/>
    </row>
    <row r="10" spans="1:35" ht="17.25" customHeight="1">
      <c r="A10" s="498">
        <v>1</v>
      </c>
      <c r="B10" s="499" t="s">
        <v>51</v>
      </c>
      <c r="C10" s="500" t="s">
        <v>110</v>
      </c>
      <c r="D10" s="501">
        <v>36283</v>
      </c>
      <c r="E10" s="502" t="s">
        <v>38</v>
      </c>
      <c r="F10" s="503"/>
      <c r="G10" s="504"/>
      <c r="H10" s="505"/>
      <c r="I10" s="503"/>
      <c r="J10" s="504"/>
      <c r="K10" s="505"/>
      <c r="L10" s="503"/>
      <c r="M10" s="504"/>
      <c r="N10" s="505"/>
      <c r="O10" s="503"/>
      <c r="P10" s="504"/>
      <c r="Q10" s="505"/>
      <c r="R10" s="503"/>
      <c r="S10" s="504"/>
      <c r="T10" s="505"/>
      <c r="U10" s="503" t="s">
        <v>713</v>
      </c>
      <c r="V10" s="504"/>
      <c r="W10" s="505"/>
      <c r="X10" s="503" t="s">
        <v>713</v>
      </c>
      <c r="Y10" s="504"/>
      <c r="Z10" s="505"/>
      <c r="AA10" s="503" t="s">
        <v>713</v>
      </c>
      <c r="AB10" s="504"/>
      <c r="AC10" s="505"/>
      <c r="AD10" s="503" t="s">
        <v>708</v>
      </c>
      <c r="AE10" s="504" t="s">
        <v>708</v>
      </c>
      <c r="AF10" s="505" t="s">
        <v>708</v>
      </c>
      <c r="AG10" s="506">
        <v>1.65</v>
      </c>
      <c r="AH10" s="507" t="str">
        <f>IF(ISBLANK(AG10),"",IF(AG10&gt;=2.03,"KSM",IF(AG10&gt;=1.9,"I A",IF(AG10&gt;=1.75,"II A",IF(AG10&gt;=1.6,"III A",IF(AG10&gt;=1.47,"I JA",IF(AG10&gt;=1.35,"II JA",IF(AG10&gt;=1.25,"III JA"))))))))</f>
        <v>III A</v>
      </c>
      <c r="AI10" s="508" t="s">
        <v>69</v>
      </c>
    </row>
    <row r="11" spans="1:35" ht="17.25" customHeight="1">
      <c r="A11" s="124">
        <v>2</v>
      </c>
      <c r="B11" s="123" t="s">
        <v>522</v>
      </c>
      <c r="C11" s="122" t="s">
        <v>523</v>
      </c>
      <c r="D11" s="121">
        <v>36197</v>
      </c>
      <c r="E11" s="120" t="s">
        <v>70</v>
      </c>
      <c r="F11" s="134"/>
      <c r="G11" s="130"/>
      <c r="H11" s="135"/>
      <c r="I11" s="134"/>
      <c r="J11" s="130"/>
      <c r="K11" s="135"/>
      <c r="L11" s="134"/>
      <c r="M11" s="130"/>
      <c r="N11" s="135"/>
      <c r="O11" s="134"/>
      <c r="P11" s="130"/>
      <c r="Q11" s="135"/>
      <c r="R11" s="134" t="s">
        <v>713</v>
      </c>
      <c r="S11" s="130"/>
      <c r="T11" s="135"/>
      <c r="U11" s="134" t="s">
        <v>713</v>
      </c>
      <c r="V11" s="130"/>
      <c r="W11" s="135"/>
      <c r="X11" s="134" t="s">
        <v>708</v>
      </c>
      <c r="Y11" s="130" t="s">
        <v>713</v>
      </c>
      <c r="Z11" s="135"/>
      <c r="AA11" s="134" t="s">
        <v>708</v>
      </c>
      <c r="AB11" s="130" t="s">
        <v>708</v>
      </c>
      <c r="AC11" s="135" t="s">
        <v>708</v>
      </c>
      <c r="AD11" s="134"/>
      <c r="AE11" s="130"/>
      <c r="AF11" s="135"/>
      <c r="AG11" s="107">
        <v>1.6</v>
      </c>
      <c r="AH11" s="106" t="str">
        <f>IF(ISBLANK(AG11),"",IF(AG11&gt;=2.03,"KSM",IF(AG11&gt;=1.9,"I A",IF(AG11&gt;=1.75,"II A",IF(AG11&gt;=1.6,"III A",IF(AG11&gt;=1.47,"I JA",IF(AG11&gt;=1.35,"II JA",IF(AG11&gt;=1.25,"III JA"))))))))</f>
        <v>III A</v>
      </c>
      <c r="AI11" s="119" t="s">
        <v>365</v>
      </c>
    </row>
    <row r="12" spans="1:35" ht="17.25" customHeight="1">
      <c r="A12" s="124">
        <v>3</v>
      </c>
      <c r="B12" s="123" t="s">
        <v>100</v>
      </c>
      <c r="C12" s="122" t="s">
        <v>642</v>
      </c>
      <c r="D12" s="249">
        <v>36186</v>
      </c>
      <c r="E12" s="249">
        <v>36186</v>
      </c>
      <c r="F12" s="134"/>
      <c r="G12" s="130"/>
      <c r="H12" s="135"/>
      <c r="I12" s="134"/>
      <c r="J12" s="130"/>
      <c r="K12" s="135"/>
      <c r="L12" s="134" t="s">
        <v>713</v>
      </c>
      <c r="M12" s="130"/>
      <c r="N12" s="135"/>
      <c r="O12" s="134" t="s">
        <v>713</v>
      </c>
      <c r="P12" s="130"/>
      <c r="Q12" s="135"/>
      <c r="R12" s="134" t="s">
        <v>713</v>
      </c>
      <c r="S12" s="130"/>
      <c r="T12" s="135"/>
      <c r="U12" s="134" t="s">
        <v>713</v>
      </c>
      <c r="V12" s="130"/>
      <c r="W12" s="135"/>
      <c r="X12" s="134" t="s">
        <v>708</v>
      </c>
      <c r="Y12" s="130" t="s">
        <v>708</v>
      </c>
      <c r="Z12" s="135" t="s">
        <v>708</v>
      </c>
      <c r="AA12" s="134"/>
      <c r="AB12" s="130"/>
      <c r="AC12" s="135"/>
      <c r="AD12" s="134"/>
      <c r="AE12" s="130"/>
      <c r="AF12" s="135"/>
      <c r="AG12" s="107">
        <v>1.55</v>
      </c>
      <c r="AH12" s="106" t="str">
        <f>IF(ISBLANK(AG12),"",IF(AG12&gt;=2.03,"KSM",IF(AG12&gt;=1.9,"I A",IF(AG12&gt;=1.75,"II A",IF(AG12&gt;=1.6,"III A",IF(AG12&gt;=1.47,"I JA",IF(AG12&gt;=1.35,"II JA",IF(AG12&gt;=1.25,"III JA"))))))))</f>
        <v>I JA</v>
      </c>
      <c r="AI12" s="251" t="s">
        <v>347</v>
      </c>
    </row>
    <row r="13" spans="1:35" ht="17.25" customHeight="1">
      <c r="A13" s="124">
        <v>4</v>
      </c>
      <c r="B13" s="123" t="s">
        <v>604</v>
      </c>
      <c r="C13" s="122" t="s">
        <v>632</v>
      </c>
      <c r="D13" s="121">
        <v>36575</v>
      </c>
      <c r="E13" s="120" t="s">
        <v>373</v>
      </c>
      <c r="F13" s="134"/>
      <c r="G13" s="130"/>
      <c r="H13" s="135"/>
      <c r="I13" s="134" t="s">
        <v>713</v>
      </c>
      <c r="J13" s="130"/>
      <c r="K13" s="135"/>
      <c r="L13" s="134" t="s">
        <v>713</v>
      </c>
      <c r="M13" s="130"/>
      <c r="N13" s="135"/>
      <c r="O13" s="134" t="s">
        <v>713</v>
      </c>
      <c r="P13" s="130"/>
      <c r="Q13" s="135"/>
      <c r="R13" s="134" t="s">
        <v>708</v>
      </c>
      <c r="S13" s="130" t="s">
        <v>713</v>
      </c>
      <c r="T13" s="135"/>
      <c r="U13" s="134" t="s">
        <v>708</v>
      </c>
      <c r="V13" s="130" t="s">
        <v>708</v>
      </c>
      <c r="W13" s="135" t="s">
        <v>708</v>
      </c>
      <c r="X13" s="134"/>
      <c r="Y13" s="130"/>
      <c r="Z13" s="135"/>
      <c r="AA13" s="134"/>
      <c r="AB13" s="130"/>
      <c r="AC13" s="135"/>
      <c r="AD13" s="134"/>
      <c r="AE13" s="130"/>
      <c r="AF13" s="135"/>
      <c r="AG13" s="107">
        <v>1.5</v>
      </c>
      <c r="AH13" s="106" t="str">
        <f>IF(ISBLANK(AG13),"",IF(AG13&gt;=2.03,"KSM",IF(AG13&gt;=1.9,"I A",IF(AG13&gt;=1.75,"II A",IF(AG13&gt;=1.6,"III A",IF(AG13&gt;=1.47,"I JA",IF(AG13&gt;=1.35,"II JA",IF(AG13&gt;=1.25,"III JA"))))))))</f>
        <v>I JA</v>
      </c>
      <c r="AI13" s="119" t="s">
        <v>374</v>
      </c>
    </row>
    <row r="14" spans="1:35" ht="17.25" customHeight="1">
      <c r="A14" s="124">
        <v>5</v>
      </c>
      <c r="B14" s="123" t="s">
        <v>650</v>
      </c>
      <c r="C14" s="122" t="s">
        <v>651</v>
      </c>
      <c r="D14" s="121">
        <v>36539</v>
      </c>
      <c r="E14" s="120" t="s">
        <v>38</v>
      </c>
      <c r="F14" s="134" t="s">
        <v>708</v>
      </c>
      <c r="G14" s="130" t="s">
        <v>713</v>
      </c>
      <c r="H14" s="135"/>
      <c r="I14" s="134" t="s">
        <v>708</v>
      </c>
      <c r="J14" s="130" t="s">
        <v>708</v>
      </c>
      <c r="K14" s="135" t="s">
        <v>708</v>
      </c>
      <c r="L14" s="134"/>
      <c r="M14" s="130"/>
      <c r="N14" s="135"/>
      <c r="O14" s="134"/>
      <c r="P14" s="130"/>
      <c r="Q14" s="135"/>
      <c r="R14" s="134"/>
      <c r="S14" s="130"/>
      <c r="T14" s="135"/>
      <c r="U14" s="134"/>
      <c r="V14" s="130"/>
      <c r="W14" s="135"/>
      <c r="X14" s="134"/>
      <c r="Y14" s="130"/>
      <c r="Z14" s="135"/>
      <c r="AA14" s="134"/>
      <c r="AB14" s="130"/>
      <c r="AC14" s="135"/>
      <c r="AD14" s="134"/>
      <c r="AE14" s="130"/>
      <c r="AF14" s="135"/>
      <c r="AG14" s="107">
        <v>1.3</v>
      </c>
      <c r="AH14" s="106" t="str">
        <f>IF(ISBLANK(AG14),"",IF(AG14&gt;=2.03,"KSM",IF(AG14&gt;=1.9,"I A",IF(AG14&gt;=1.75,"II A",IF(AG14&gt;=1.6,"III A",IF(AG14&gt;=1.47,"I JA",IF(AG14&gt;=1.35,"II JA",IF(AG14&gt;=1.25,"III JA"))))))))</f>
        <v>III JA</v>
      </c>
      <c r="AI14" s="119" t="s">
        <v>347</v>
      </c>
    </row>
    <row r="15" spans="1:35" ht="17.25" customHeight="1">
      <c r="A15" s="124"/>
      <c r="B15" s="123" t="s">
        <v>105</v>
      </c>
      <c r="C15" s="122" t="s">
        <v>649</v>
      </c>
      <c r="D15" s="121">
        <v>36538</v>
      </c>
      <c r="E15" s="120" t="s">
        <v>38</v>
      </c>
      <c r="F15" s="134" t="s">
        <v>708</v>
      </c>
      <c r="G15" s="130" t="s">
        <v>708</v>
      </c>
      <c r="H15" s="135" t="s">
        <v>708</v>
      </c>
      <c r="I15" s="134"/>
      <c r="J15" s="130"/>
      <c r="K15" s="135"/>
      <c r="L15" s="134"/>
      <c r="M15" s="130"/>
      <c r="N15" s="135"/>
      <c r="O15" s="134"/>
      <c r="P15" s="130"/>
      <c r="Q15" s="135"/>
      <c r="R15" s="134"/>
      <c r="S15" s="130"/>
      <c r="T15" s="135"/>
      <c r="U15" s="134"/>
      <c r="V15" s="130"/>
      <c r="W15" s="135"/>
      <c r="X15" s="134"/>
      <c r="Y15" s="130"/>
      <c r="Z15" s="135"/>
      <c r="AA15" s="134"/>
      <c r="AB15" s="130"/>
      <c r="AC15" s="135"/>
      <c r="AD15" s="134"/>
      <c r="AE15" s="130"/>
      <c r="AF15" s="135"/>
      <c r="AG15" s="107" t="s">
        <v>1021</v>
      </c>
      <c r="AH15" s="106"/>
      <c r="AI15" s="119" t="s">
        <v>69</v>
      </c>
    </row>
  </sheetData>
  <sheetProtection/>
  <mergeCells count="17">
    <mergeCell ref="AI8:AI9"/>
    <mergeCell ref="AG8:AG9"/>
    <mergeCell ref="L8:N9"/>
    <mergeCell ref="R8:T9"/>
    <mergeCell ref="U8:W9"/>
    <mergeCell ref="X8:Z9"/>
    <mergeCell ref="O8:Q9"/>
    <mergeCell ref="AA8:AC9"/>
    <mergeCell ref="AD8:AF9"/>
    <mergeCell ref="AH8:AH9"/>
    <mergeCell ref="A8:A9"/>
    <mergeCell ref="B8:B9"/>
    <mergeCell ref="E8:E9"/>
    <mergeCell ref="D8:D9"/>
    <mergeCell ref="C8:C9"/>
    <mergeCell ref="I8:K9"/>
    <mergeCell ref="F8:H9"/>
  </mergeCells>
  <printOptions horizontalCentered="1"/>
  <pageMargins left="0.3" right="0.16" top="0.35433070866141736" bottom="0.35433070866141736" header="0.5118110236220472" footer="0.3937007874015748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L13"/>
  <sheetViews>
    <sheetView zoomScalePageLayoutView="0" workbookViewId="0" topLeftCell="A1">
      <selection activeCell="A8" sqref="A8:A9"/>
    </sheetView>
  </sheetViews>
  <sheetFormatPr defaultColWidth="10.421875" defaultRowHeight="12.75"/>
  <cols>
    <col min="1" max="1" width="4.57421875" style="102" customWidth="1"/>
    <col min="2" max="2" width="9.7109375" style="102" customWidth="1"/>
    <col min="3" max="3" width="11.8515625" style="102" customWidth="1"/>
    <col min="4" max="4" width="9.28125" style="105" customWidth="1"/>
    <col min="5" max="5" width="10.57421875" style="105" customWidth="1"/>
    <col min="6" max="32" width="2.140625" style="115" customWidth="1"/>
    <col min="33" max="33" width="6.7109375" style="103" customWidth="1"/>
    <col min="34" max="34" width="5.8515625" style="104" customWidth="1"/>
    <col min="35" max="35" width="20.7109375" style="103" customWidth="1"/>
    <col min="36" max="16384" width="10.421875" style="102" customWidth="1"/>
  </cols>
  <sheetData>
    <row r="1" spans="1:38" s="76" customFormat="1" ht="20.25">
      <c r="A1" s="99" t="s">
        <v>161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44"/>
      <c r="AG1" s="99"/>
      <c r="AH1" s="99"/>
      <c r="AI1" s="44" t="s">
        <v>162</v>
      </c>
      <c r="AJ1" s="79"/>
      <c r="AK1" s="78"/>
      <c r="AL1" s="44"/>
    </row>
    <row r="2" spans="1:36" s="76" customFormat="1" ht="2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79"/>
      <c r="AH2" s="79"/>
      <c r="AI2" s="43" t="s">
        <v>1</v>
      </c>
      <c r="AJ2" s="78"/>
    </row>
    <row r="3" spans="1:37" s="76" customFormat="1" ht="20.2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79"/>
      <c r="AH3" s="79"/>
      <c r="AI3" s="79"/>
      <c r="AJ3" s="78"/>
      <c r="AK3" s="77"/>
    </row>
    <row r="4" spans="3:32" s="32" customFormat="1" ht="12.75" customHeight="1">
      <c r="C4" s="181" t="s">
        <v>17</v>
      </c>
      <c r="D4" s="101">
        <v>1.96</v>
      </c>
      <c r="G4" s="129"/>
      <c r="H4" s="100" t="s">
        <v>33</v>
      </c>
      <c r="J4" s="129"/>
      <c r="K4" s="100"/>
      <c r="M4" s="129"/>
      <c r="N4" s="100"/>
      <c r="P4" s="129"/>
      <c r="Q4" s="100"/>
      <c r="S4" s="129"/>
      <c r="T4" s="100"/>
      <c r="V4" s="129"/>
      <c r="W4" s="100"/>
      <c r="Y4" s="129"/>
      <c r="Z4" s="100"/>
      <c r="AB4" s="129"/>
      <c r="AC4" s="100"/>
      <c r="AE4" s="129"/>
      <c r="AF4" s="100"/>
    </row>
    <row r="5" spans="5:32" s="32" customFormat="1" ht="8.25" customHeight="1">
      <c r="E5" s="34"/>
      <c r="H5" s="129"/>
      <c r="K5" s="129"/>
      <c r="N5" s="129"/>
      <c r="Q5" s="129"/>
      <c r="T5" s="129"/>
      <c r="W5" s="129"/>
      <c r="Z5" s="129"/>
      <c r="AC5" s="129"/>
      <c r="AF5" s="129"/>
    </row>
    <row r="6" spans="2:32" ht="15.75">
      <c r="B6" s="74" t="s">
        <v>174</v>
      </c>
      <c r="C6" s="72"/>
      <c r="D6" s="72"/>
      <c r="E6" s="71"/>
      <c r="F6" s="95"/>
      <c r="G6" s="95"/>
      <c r="H6" s="95"/>
      <c r="I6" s="95"/>
      <c r="J6" s="95"/>
      <c r="K6" s="95"/>
      <c r="L6" s="95"/>
      <c r="M6" s="95" t="s">
        <v>16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</row>
    <row r="7" spans="5:31" s="65" customFormat="1" ht="12" customHeight="1">
      <c r="E7" s="68"/>
      <c r="F7" s="67"/>
      <c r="G7" s="66"/>
      <c r="I7" s="67"/>
      <c r="J7" s="66"/>
      <c r="L7" s="67"/>
      <c r="M7" s="66"/>
      <c r="O7" s="67"/>
      <c r="P7" s="66"/>
      <c r="R7" s="67"/>
      <c r="S7" s="66"/>
      <c r="U7" s="67"/>
      <c r="V7" s="66"/>
      <c r="X7" s="67"/>
      <c r="Y7" s="66"/>
      <c r="AA7" s="67"/>
      <c r="AB7" s="66"/>
      <c r="AD7" s="67"/>
      <c r="AE7" s="66"/>
    </row>
    <row r="8" spans="1:35" s="113" customFormat="1" ht="12.75" customHeight="1">
      <c r="A8" s="645" t="s">
        <v>714</v>
      </c>
      <c r="B8" s="689" t="s">
        <v>14</v>
      </c>
      <c r="C8" s="691" t="s">
        <v>13</v>
      </c>
      <c r="D8" s="645" t="s">
        <v>23</v>
      </c>
      <c r="E8" s="693" t="s">
        <v>11</v>
      </c>
      <c r="F8" s="673" t="s">
        <v>22</v>
      </c>
      <c r="G8" s="674"/>
      <c r="H8" s="675"/>
      <c r="I8" s="674" t="s">
        <v>21</v>
      </c>
      <c r="J8" s="674"/>
      <c r="K8" s="674"/>
      <c r="L8" s="673" t="s">
        <v>20</v>
      </c>
      <c r="M8" s="674"/>
      <c r="N8" s="675"/>
      <c r="O8" s="674" t="s">
        <v>19</v>
      </c>
      <c r="P8" s="674"/>
      <c r="Q8" s="674"/>
      <c r="R8" s="673" t="s">
        <v>18</v>
      </c>
      <c r="S8" s="674"/>
      <c r="T8" s="674"/>
      <c r="U8" s="673" t="s">
        <v>29</v>
      </c>
      <c r="V8" s="674"/>
      <c r="W8" s="675"/>
      <c r="X8" s="673" t="s">
        <v>134</v>
      </c>
      <c r="Y8" s="674"/>
      <c r="Z8" s="675"/>
      <c r="AA8" s="673" t="s">
        <v>135</v>
      </c>
      <c r="AB8" s="674"/>
      <c r="AC8" s="675"/>
      <c r="AD8" s="673" t="s">
        <v>136</v>
      </c>
      <c r="AE8" s="674"/>
      <c r="AF8" s="675"/>
      <c r="AG8" s="685" t="s">
        <v>10</v>
      </c>
      <c r="AH8" s="687" t="s">
        <v>9</v>
      </c>
      <c r="AI8" s="683" t="s">
        <v>8</v>
      </c>
    </row>
    <row r="9" spans="1:35" s="113" customFormat="1" ht="12.75">
      <c r="A9" s="646"/>
      <c r="B9" s="690"/>
      <c r="C9" s="692"/>
      <c r="D9" s="646"/>
      <c r="E9" s="694"/>
      <c r="F9" s="676"/>
      <c r="G9" s="677"/>
      <c r="H9" s="678"/>
      <c r="I9" s="677"/>
      <c r="J9" s="677"/>
      <c r="K9" s="677"/>
      <c r="L9" s="676"/>
      <c r="M9" s="677"/>
      <c r="N9" s="678"/>
      <c r="O9" s="677"/>
      <c r="P9" s="677"/>
      <c r="Q9" s="677"/>
      <c r="R9" s="676"/>
      <c r="S9" s="677"/>
      <c r="T9" s="677"/>
      <c r="U9" s="676"/>
      <c r="V9" s="677"/>
      <c r="W9" s="678"/>
      <c r="X9" s="676"/>
      <c r="Y9" s="677"/>
      <c r="Z9" s="678"/>
      <c r="AA9" s="676"/>
      <c r="AB9" s="677"/>
      <c r="AC9" s="678"/>
      <c r="AD9" s="676"/>
      <c r="AE9" s="677"/>
      <c r="AF9" s="678"/>
      <c r="AG9" s="686"/>
      <c r="AH9" s="688"/>
      <c r="AI9" s="684"/>
    </row>
    <row r="10" spans="1:35" ht="17.25" customHeight="1">
      <c r="A10" s="112">
        <v>1</v>
      </c>
      <c r="B10" s="509" t="s">
        <v>108</v>
      </c>
      <c r="C10" s="510" t="s">
        <v>109</v>
      </c>
      <c r="D10" s="511">
        <v>35470</v>
      </c>
      <c r="E10" s="512" t="s">
        <v>193</v>
      </c>
      <c r="F10" s="503"/>
      <c r="G10" s="504"/>
      <c r="H10" s="505"/>
      <c r="I10" s="503"/>
      <c r="J10" s="504"/>
      <c r="K10" s="505"/>
      <c r="L10" s="503"/>
      <c r="M10" s="504"/>
      <c r="N10" s="505"/>
      <c r="O10" s="503"/>
      <c r="P10" s="504"/>
      <c r="Q10" s="505"/>
      <c r="R10" s="503" t="s">
        <v>713</v>
      </c>
      <c r="S10" s="504"/>
      <c r="T10" s="505"/>
      <c r="U10" s="503" t="s">
        <v>713</v>
      </c>
      <c r="V10" s="504"/>
      <c r="W10" s="505"/>
      <c r="X10" s="503" t="s">
        <v>713</v>
      </c>
      <c r="Y10" s="504"/>
      <c r="Z10" s="505"/>
      <c r="AA10" s="503" t="s">
        <v>708</v>
      </c>
      <c r="AB10" s="504" t="s">
        <v>713</v>
      </c>
      <c r="AC10" s="505"/>
      <c r="AD10" s="503" t="s">
        <v>708</v>
      </c>
      <c r="AE10" s="504" t="s">
        <v>708</v>
      </c>
      <c r="AF10" s="505" t="s">
        <v>708</v>
      </c>
      <c r="AG10" s="506">
        <v>1.85</v>
      </c>
      <c r="AH10" s="507" t="str">
        <f>IF(ISBLANK(AG10),"",IF(AG10&gt;=2.03,"KSM",IF(AG10&gt;=1.9,"I A",IF(AG10&gt;=1.75,"II A",IF(AG10&gt;=1.6,"III A",IF(AG10&gt;=1.47,"I JA",IF(AG10&gt;=1.35,"II JA",IF(AG10&gt;=1.25,"III JA"))))))))</f>
        <v>II A</v>
      </c>
      <c r="AI10" s="512"/>
    </row>
    <row r="11" spans="1:35" ht="17.25" customHeight="1">
      <c r="A11" s="112">
        <v>2</v>
      </c>
      <c r="B11" s="111" t="s">
        <v>95</v>
      </c>
      <c r="C11" s="110" t="s">
        <v>645</v>
      </c>
      <c r="D11" s="109">
        <v>35581</v>
      </c>
      <c r="E11" s="108" t="s">
        <v>360</v>
      </c>
      <c r="F11" s="134"/>
      <c r="G11" s="130"/>
      <c r="H11" s="135"/>
      <c r="I11" s="134" t="s">
        <v>713</v>
      </c>
      <c r="J11" s="130"/>
      <c r="K11" s="135"/>
      <c r="L11" s="134" t="s">
        <v>713</v>
      </c>
      <c r="M11" s="130"/>
      <c r="N11" s="135"/>
      <c r="O11" s="134" t="s">
        <v>713</v>
      </c>
      <c r="P11" s="130"/>
      <c r="Q11" s="135"/>
      <c r="R11" s="134" t="s">
        <v>713</v>
      </c>
      <c r="S11" s="130"/>
      <c r="T11" s="135"/>
      <c r="U11" s="134" t="s">
        <v>708</v>
      </c>
      <c r="V11" s="130" t="s">
        <v>713</v>
      </c>
      <c r="W11" s="135"/>
      <c r="X11" s="134" t="s">
        <v>708</v>
      </c>
      <c r="Y11" s="130" t="s">
        <v>708</v>
      </c>
      <c r="Z11" s="135" t="s">
        <v>708</v>
      </c>
      <c r="AA11" s="134"/>
      <c r="AB11" s="130"/>
      <c r="AC11" s="135"/>
      <c r="AD11" s="134"/>
      <c r="AE11" s="130"/>
      <c r="AF11" s="135"/>
      <c r="AG11" s="107">
        <v>1.75</v>
      </c>
      <c r="AH11" s="106" t="str">
        <f>IF(ISBLANK(AG11),"",IF(AG11&gt;=2.03,"KSM",IF(AG11&gt;=1.9,"I A",IF(AG11&gt;=1.75,"II A",IF(AG11&gt;=1.6,"III A",IF(AG11&gt;=1.47,"I JA",IF(AG11&gt;=1.35,"II JA",IF(AG11&gt;=1.25,"III JA"))))))))</f>
        <v>II A</v>
      </c>
      <c r="AI11" s="513" t="s">
        <v>389</v>
      </c>
    </row>
    <row r="12" spans="1:35" ht="17.25" customHeight="1">
      <c r="A12" s="112">
        <v>3</v>
      </c>
      <c r="B12" s="111" t="s">
        <v>646</v>
      </c>
      <c r="C12" s="110" t="s">
        <v>647</v>
      </c>
      <c r="D12" s="109">
        <v>35844</v>
      </c>
      <c r="E12" s="108" t="s">
        <v>27</v>
      </c>
      <c r="F12" s="134"/>
      <c r="G12" s="130"/>
      <c r="H12" s="135"/>
      <c r="I12" s="134"/>
      <c r="J12" s="130"/>
      <c r="K12" s="135"/>
      <c r="L12" s="134" t="s">
        <v>713</v>
      </c>
      <c r="M12" s="130"/>
      <c r="N12" s="135"/>
      <c r="O12" s="134" t="s">
        <v>713</v>
      </c>
      <c r="P12" s="130"/>
      <c r="Q12" s="135"/>
      <c r="R12" s="134" t="s">
        <v>713</v>
      </c>
      <c r="S12" s="130"/>
      <c r="T12" s="135"/>
      <c r="U12" s="134" t="s">
        <v>708</v>
      </c>
      <c r="V12" s="130" t="s">
        <v>708</v>
      </c>
      <c r="W12" s="135" t="s">
        <v>708</v>
      </c>
      <c r="X12" s="134"/>
      <c r="Y12" s="130"/>
      <c r="Z12" s="135"/>
      <c r="AA12" s="134"/>
      <c r="AB12" s="130"/>
      <c r="AC12" s="135"/>
      <c r="AD12" s="134"/>
      <c r="AE12" s="130"/>
      <c r="AF12" s="135"/>
      <c r="AG12" s="107">
        <v>1.7</v>
      </c>
      <c r="AH12" s="106" t="str">
        <f>IF(ISBLANK(AG12),"",IF(AG12&gt;=2.03,"KSM",IF(AG12&gt;=1.9,"I A",IF(AG12&gt;=1.75,"II A",IF(AG12&gt;=1.6,"III A",IF(AG12&gt;=1.47,"I JA",IF(AG12&gt;=1.35,"II JA",IF(AG12&gt;=1.25,"III JA"))))))))</f>
        <v>III A</v>
      </c>
      <c r="AI12" s="513" t="s">
        <v>128</v>
      </c>
    </row>
    <row r="13" spans="1:35" ht="17.25" customHeight="1">
      <c r="A13" s="112">
        <v>4</v>
      </c>
      <c r="B13" s="111" t="s">
        <v>638</v>
      </c>
      <c r="C13" s="110" t="s">
        <v>790</v>
      </c>
      <c r="D13" s="109">
        <v>36134</v>
      </c>
      <c r="E13" s="108" t="s">
        <v>189</v>
      </c>
      <c r="F13" s="134"/>
      <c r="G13" s="130"/>
      <c r="H13" s="135"/>
      <c r="I13" s="134"/>
      <c r="J13" s="130"/>
      <c r="K13" s="135"/>
      <c r="L13" s="134" t="s">
        <v>708</v>
      </c>
      <c r="M13" s="130" t="s">
        <v>713</v>
      </c>
      <c r="N13" s="135"/>
      <c r="O13" s="134" t="s">
        <v>713</v>
      </c>
      <c r="P13" s="130"/>
      <c r="Q13" s="135"/>
      <c r="R13" s="134" t="s">
        <v>708</v>
      </c>
      <c r="S13" s="130" t="s">
        <v>713</v>
      </c>
      <c r="T13" s="135"/>
      <c r="U13" s="134" t="s">
        <v>708</v>
      </c>
      <c r="V13" s="130" t="s">
        <v>708</v>
      </c>
      <c r="W13" s="135" t="s">
        <v>708</v>
      </c>
      <c r="X13" s="134"/>
      <c r="Y13" s="130"/>
      <c r="Z13" s="135"/>
      <c r="AA13" s="134"/>
      <c r="AB13" s="130"/>
      <c r="AC13" s="135"/>
      <c r="AD13" s="134"/>
      <c r="AE13" s="130"/>
      <c r="AF13" s="135"/>
      <c r="AG13" s="107">
        <v>1.7</v>
      </c>
      <c r="AH13" s="106" t="str">
        <f>IF(ISBLANK(AG13),"",IF(AG13&gt;=2.03,"KSM",IF(AG13&gt;=1.9,"I A",IF(AG13&gt;=1.75,"II A",IF(AG13&gt;=1.6,"III A",IF(AG13&gt;=1.47,"I JA",IF(AG13&gt;=1.35,"II JA",IF(AG13&gt;=1.25,"III JA"))))))))</f>
        <v>III A</v>
      </c>
      <c r="AI13" s="513" t="s">
        <v>648</v>
      </c>
    </row>
  </sheetData>
  <sheetProtection/>
  <mergeCells count="17">
    <mergeCell ref="L8:N9"/>
    <mergeCell ref="A8:A9"/>
    <mergeCell ref="B8:B9"/>
    <mergeCell ref="C8:C9"/>
    <mergeCell ref="F8:H9"/>
    <mergeCell ref="D8:D9"/>
    <mergeCell ref="I8:K9"/>
    <mergeCell ref="E8:E9"/>
    <mergeCell ref="O8:Q9"/>
    <mergeCell ref="AI8:AI9"/>
    <mergeCell ref="AG8:AG9"/>
    <mergeCell ref="AH8:AH9"/>
    <mergeCell ref="U8:W9"/>
    <mergeCell ref="X8:Z9"/>
    <mergeCell ref="AA8:AC9"/>
    <mergeCell ref="R8:T9"/>
    <mergeCell ref="AD8:AF9"/>
  </mergeCells>
  <printOptions horizontalCentered="1"/>
  <pageMargins left="0.22" right="0.14" top="0.35433070866141736" bottom="0.35433070866141736" header="0.5118110236220472" footer="0.3937007874015748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</sheetPr>
  <dimension ref="A1:AO35"/>
  <sheetViews>
    <sheetView showZeros="0" zoomScalePageLayoutView="0" workbookViewId="0" topLeftCell="A1">
      <selection activeCell="A8" sqref="A8"/>
    </sheetView>
  </sheetViews>
  <sheetFormatPr defaultColWidth="10.421875" defaultRowHeight="12.75"/>
  <cols>
    <col min="1" max="1" width="5.140625" style="18" customWidth="1"/>
    <col min="2" max="2" width="11.7109375" style="18" customWidth="1"/>
    <col min="3" max="3" width="14.140625" style="18" customWidth="1"/>
    <col min="4" max="4" width="10.7109375" style="17" customWidth="1"/>
    <col min="5" max="5" width="14.57421875" style="18" customWidth="1"/>
    <col min="6" max="11" width="6.421875" style="17" customWidth="1"/>
    <col min="12" max="12" width="6.421875" style="35" customWidth="1"/>
    <col min="13" max="13" width="6.421875" style="178" customWidth="1"/>
    <col min="14" max="14" width="22.28125" style="18" customWidth="1"/>
    <col min="15" max="15" width="3.421875" style="18" hidden="1" customWidth="1"/>
    <col min="16" max="16" width="0" style="18" hidden="1" customWidth="1"/>
    <col min="17" max="16384" width="10.421875" style="18" customWidth="1"/>
  </cols>
  <sheetData>
    <row r="1" spans="1:41" s="76" customFormat="1" ht="20.25">
      <c r="A1" s="99" t="s">
        <v>161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44" t="s">
        <v>162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44"/>
      <c r="AG1" s="99"/>
      <c r="AH1" s="99"/>
      <c r="AI1" s="99"/>
      <c r="AJ1" s="99"/>
      <c r="AK1" s="99"/>
      <c r="AM1" s="79"/>
      <c r="AN1" s="78"/>
      <c r="AO1" s="44"/>
    </row>
    <row r="2" spans="1:14" s="35" customFormat="1" ht="20.25">
      <c r="A2" s="698" t="s">
        <v>0</v>
      </c>
      <c r="B2" s="698"/>
      <c r="C2" s="698"/>
      <c r="D2" s="698"/>
      <c r="E2" s="698"/>
      <c r="F2" s="698"/>
      <c r="G2" s="698"/>
      <c r="H2" s="698"/>
      <c r="I2" s="38"/>
      <c r="J2" s="38"/>
      <c r="K2" s="38"/>
      <c r="L2" s="38"/>
      <c r="M2" s="37"/>
      <c r="N2" s="43" t="s">
        <v>1</v>
      </c>
    </row>
    <row r="3" spans="1:14" s="35" customFormat="1" ht="20.25">
      <c r="A3" s="698" t="s">
        <v>2</v>
      </c>
      <c r="B3" s="698"/>
      <c r="C3" s="698"/>
      <c r="D3" s="698"/>
      <c r="E3" s="698"/>
      <c r="F3" s="698"/>
      <c r="G3" s="698"/>
      <c r="H3" s="698"/>
      <c r="I3" s="38"/>
      <c r="J3" s="38"/>
      <c r="K3" s="38"/>
      <c r="L3" s="38"/>
      <c r="M3" s="37"/>
      <c r="N3" s="36"/>
    </row>
    <row r="4" spans="3:8" s="32" customFormat="1" ht="12.75" customHeight="1">
      <c r="C4" s="175" t="s">
        <v>17</v>
      </c>
      <c r="D4" s="176" t="s">
        <v>60</v>
      </c>
      <c r="F4" s="177" t="s">
        <v>61</v>
      </c>
      <c r="G4" s="100"/>
      <c r="H4" s="33"/>
    </row>
    <row r="5" spans="5:8" s="32" customFormat="1" ht="8.25" customHeight="1">
      <c r="E5" s="34"/>
      <c r="H5" s="33"/>
    </row>
    <row r="6" spans="2:14" ht="16.5" thickBot="1">
      <c r="B6" s="31" t="s">
        <v>167</v>
      </c>
      <c r="C6" s="30"/>
      <c r="D6" s="29"/>
      <c r="E6" s="28"/>
      <c r="F6" s="568"/>
      <c r="G6" s="569" t="s">
        <v>24</v>
      </c>
      <c r="H6" s="568"/>
      <c r="I6" s="539"/>
      <c r="J6" s="539"/>
      <c r="K6" s="568"/>
      <c r="N6" s="179"/>
    </row>
    <row r="7" spans="1:12" ht="12.75">
      <c r="A7" s="514"/>
      <c r="B7" s="514"/>
      <c r="C7" s="514"/>
      <c r="D7" s="515"/>
      <c r="E7" s="516"/>
      <c r="F7" s="695" t="s">
        <v>15</v>
      </c>
      <c r="G7" s="696"/>
      <c r="H7" s="696"/>
      <c r="I7" s="696"/>
      <c r="J7" s="696"/>
      <c r="K7" s="697"/>
      <c r="L7" s="538"/>
    </row>
    <row r="8" spans="1:16" ht="12.75">
      <c r="A8" s="524" t="s">
        <v>714</v>
      </c>
      <c r="B8" s="522" t="s">
        <v>14</v>
      </c>
      <c r="C8" s="523" t="s">
        <v>13</v>
      </c>
      <c r="D8" s="524" t="s">
        <v>12</v>
      </c>
      <c r="E8" s="525" t="s">
        <v>11</v>
      </c>
      <c r="F8" s="527">
        <v>1</v>
      </c>
      <c r="G8" s="528">
        <v>2</v>
      </c>
      <c r="H8" s="528">
        <v>3</v>
      </c>
      <c r="I8" s="528">
        <v>4</v>
      </c>
      <c r="J8" s="528">
        <v>5</v>
      </c>
      <c r="K8" s="534">
        <v>6</v>
      </c>
      <c r="L8" s="532" t="s">
        <v>10</v>
      </c>
      <c r="M8" s="526" t="s">
        <v>9</v>
      </c>
      <c r="N8" s="524" t="s">
        <v>8</v>
      </c>
      <c r="P8" s="18" t="s">
        <v>785</v>
      </c>
    </row>
    <row r="9" spans="1:16" ht="15" customHeight="1">
      <c r="A9" s="517">
        <v>1</v>
      </c>
      <c r="B9" s="518" t="s">
        <v>377</v>
      </c>
      <c r="C9" s="519" t="s">
        <v>453</v>
      </c>
      <c r="D9" s="520">
        <v>36523</v>
      </c>
      <c r="E9" s="531" t="s">
        <v>25</v>
      </c>
      <c r="F9" s="529">
        <v>5.26</v>
      </c>
      <c r="G9" s="161">
        <v>5.44</v>
      </c>
      <c r="H9" s="161" t="s">
        <v>708</v>
      </c>
      <c r="I9" s="161">
        <v>5.24</v>
      </c>
      <c r="J9" s="161"/>
      <c r="K9" s="535">
        <v>5.33</v>
      </c>
      <c r="L9" s="533">
        <f>MAX(F9:H9,I9:K9)</f>
        <v>5.44</v>
      </c>
      <c r="M9" s="162" t="str">
        <f aca="true" t="shared" si="0" ref="M9:M33">IF(ISBLANK(L9),"",IF(L9&gt;=6,"KSM",IF(L9&gt;=5.6,"I A",IF(L9&gt;=5.15,"II A",IF(L9&gt;=4.6,"III A",IF(L9&gt;=4.2,"I JA",IF(L9&gt;=3.85,"II JA",IF(L9&gt;=3.6,"III JA"))))))))</f>
        <v>II A</v>
      </c>
      <c r="N9" s="180" t="s">
        <v>454</v>
      </c>
      <c r="P9" s="18" t="s">
        <v>787</v>
      </c>
    </row>
    <row r="10" spans="1:16" ht="15" customHeight="1">
      <c r="A10" s="25">
        <v>2</v>
      </c>
      <c r="B10" s="158" t="s">
        <v>377</v>
      </c>
      <c r="C10" s="159" t="s">
        <v>378</v>
      </c>
      <c r="D10" s="160">
        <v>36786</v>
      </c>
      <c r="E10" s="531" t="s">
        <v>38</v>
      </c>
      <c r="F10" s="529">
        <v>5.01</v>
      </c>
      <c r="G10" s="161">
        <v>4.5</v>
      </c>
      <c r="H10" s="161">
        <v>4.9</v>
      </c>
      <c r="I10" s="161">
        <v>4.99</v>
      </c>
      <c r="J10" s="161">
        <v>4.86</v>
      </c>
      <c r="K10" s="535">
        <v>4.78</v>
      </c>
      <c r="L10" s="533">
        <f>MAX(F10:H10,I10:K10)</f>
        <v>5.01</v>
      </c>
      <c r="M10" s="162" t="str">
        <f t="shared" si="0"/>
        <v>III A</v>
      </c>
      <c r="N10" s="180" t="s">
        <v>69</v>
      </c>
      <c r="P10" s="18" t="s">
        <v>786</v>
      </c>
    </row>
    <row r="11" spans="1:16" ht="15" customHeight="1">
      <c r="A11" s="25">
        <v>3</v>
      </c>
      <c r="B11" s="158" t="s">
        <v>705</v>
      </c>
      <c r="C11" s="159" t="s">
        <v>729</v>
      </c>
      <c r="D11" s="160">
        <v>36545</v>
      </c>
      <c r="E11" s="531" t="s">
        <v>186</v>
      </c>
      <c r="F11" s="529">
        <v>4.69</v>
      </c>
      <c r="G11" s="161">
        <v>4.7</v>
      </c>
      <c r="H11" s="161">
        <v>4.9</v>
      </c>
      <c r="I11" s="161">
        <v>4.73</v>
      </c>
      <c r="J11" s="161">
        <v>4.76</v>
      </c>
      <c r="K11" s="535">
        <v>4.83</v>
      </c>
      <c r="L11" s="533">
        <v>4.9</v>
      </c>
      <c r="M11" s="162" t="str">
        <f t="shared" si="0"/>
        <v>III A</v>
      </c>
      <c r="N11" s="180" t="s">
        <v>706</v>
      </c>
      <c r="P11" s="18" t="s">
        <v>788</v>
      </c>
    </row>
    <row r="12" spans="1:16" ht="15" customHeight="1">
      <c r="A12" s="25">
        <v>4</v>
      </c>
      <c r="B12" s="158" t="s">
        <v>266</v>
      </c>
      <c r="C12" s="159" t="s">
        <v>267</v>
      </c>
      <c r="D12" s="160">
        <v>36644</v>
      </c>
      <c r="E12" s="531" t="s">
        <v>25</v>
      </c>
      <c r="F12" s="529">
        <v>4.72</v>
      </c>
      <c r="G12" s="161">
        <v>4.66</v>
      </c>
      <c r="H12" s="161">
        <v>4.54</v>
      </c>
      <c r="I12" s="161">
        <v>4.79</v>
      </c>
      <c r="J12" s="161">
        <v>4.77</v>
      </c>
      <c r="K12" s="535" t="s">
        <v>708</v>
      </c>
      <c r="L12" s="533">
        <f aca="true" t="shared" si="1" ref="L12:L33">MAX(F12:H12,I12:K12)</f>
        <v>4.79</v>
      </c>
      <c r="M12" s="162" t="str">
        <f t="shared" si="0"/>
        <v>III A</v>
      </c>
      <c r="N12" s="180" t="s">
        <v>255</v>
      </c>
      <c r="P12" s="18" t="s">
        <v>411</v>
      </c>
    </row>
    <row r="13" spans="1:16" ht="15" customHeight="1">
      <c r="A13" s="25">
        <v>5</v>
      </c>
      <c r="B13" s="158" t="s">
        <v>287</v>
      </c>
      <c r="C13" s="159" t="s">
        <v>288</v>
      </c>
      <c r="D13" s="160">
        <v>36238</v>
      </c>
      <c r="E13" s="531" t="s">
        <v>289</v>
      </c>
      <c r="F13" s="529">
        <v>4.48</v>
      </c>
      <c r="G13" s="161">
        <v>4.45</v>
      </c>
      <c r="H13" s="161">
        <v>4.24</v>
      </c>
      <c r="I13" s="161">
        <v>4.64</v>
      </c>
      <c r="J13" s="161">
        <v>4.5</v>
      </c>
      <c r="K13" s="535">
        <v>4.67</v>
      </c>
      <c r="L13" s="533">
        <f t="shared" si="1"/>
        <v>4.67</v>
      </c>
      <c r="M13" s="162" t="str">
        <f t="shared" si="0"/>
        <v>III A</v>
      </c>
      <c r="N13" s="180" t="s">
        <v>290</v>
      </c>
      <c r="P13" s="18" t="s">
        <v>412</v>
      </c>
    </row>
    <row r="14" spans="1:16" ht="15" customHeight="1">
      <c r="A14" s="25">
        <v>6</v>
      </c>
      <c r="B14" s="158" t="s">
        <v>398</v>
      </c>
      <c r="C14" s="159" t="s">
        <v>399</v>
      </c>
      <c r="D14" s="160">
        <v>36779</v>
      </c>
      <c r="E14" s="531" t="s">
        <v>82</v>
      </c>
      <c r="F14" s="529">
        <v>4.45</v>
      </c>
      <c r="G14" s="161" t="s">
        <v>708</v>
      </c>
      <c r="H14" s="161">
        <v>4.55</v>
      </c>
      <c r="I14" s="161">
        <v>4.36</v>
      </c>
      <c r="J14" s="161">
        <v>4.57</v>
      </c>
      <c r="K14" s="535">
        <v>4.55</v>
      </c>
      <c r="L14" s="533">
        <f t="shared" si="1"/>
        <v>4.57</v>
      </c>
      <c r="M14" s="162" t="str">
        <f t="shared" si="0"/>
        <v>I JA</v>
      </c>
      <c r="N14" s="180" t="s">
        <v>401</v>
      </c>
      <c r="P14" s="18" t="s">
        <v>413</v>
      </c>
    </row>
    <row r="15" spans="1:16" ht="15" customHeight="1">
      <c r="A15" s="25">
        <v>7</v>
      </c>
      <c r="B15" s="158" t="s">
        <v>396</v>
      </c>
      <c r="C15" s="159" t="s">
        <v>397</v>
      </c>
      <c r="D15" s="160">
        <v>36745</v>
      </c>
      <c r="E15" s="531" t="s">
        <v>38</v>
      </c>
      <c r="F15" s="529">
        <v>4.46</v>
      </c>
      <c r="G15" s="161">
        <v>4.56</v>
      </c>
      <c r="H15" s="161">
        <v>4.51</v>
      </c>
      <c r="I15" s="161">
        <v>4.45</v>
      </c>
      <c r="J15" s="161">
        <v>4.51</v>
      </c>
      <c r="K15" s="535">
        <v>4.47</v>
      </c>
      <c r="L15" s="533">
        <f t="shared" si="1"/>
        <v>4.56</v>
      </c>
      <c r="M15" s="162" t="str">
        <f t="shared" si="0"/>
        <v>I JA</v>
      </c>
      <c r="N15" s="180" t="s">
        <v>68</v>
      </c>
      <c r="P15" s="18" t="s">
        <v>414</v>
      </c>
    </row>
    <row r="16" spans="1:16" ht="15" customHeight="1">
      <c r="A16" s="25">
        <v>8</v>
      </c>
      <c r="B16" s="158" t="s">
        <v>222</v>
      </c>
      <c r="C16" s="159" t="s">
        <v>280</v>
      </c>
      <c r="D16" s="160">
        <v>37071</v>
      </c>
      <c r="E16" s="531" t="s">
        <v>186</v>
      </c>
      <c r="F16" s="529">
        <v>4.38</v>
      </c>
      <c r="G16" s="161">
        <v>4.47</v>
      </c>
      <c r="H16" s="161">
        <v>4.49</v>
      </c>
      <c r="I16" s="161">
        <v>4.53</v>
      </c>
      <c r="J16" s="161">
        <v>4.45</v>
      </c>
      <c r="K16" s="535" t="s">
        <v>708</v>
      </c>
      <c r="L16" s="533">
        <f t="shared" si="1"/>
        <v>4.53</v>
      </c>
      <c r="M16" s="162" t="str">
        <f t="shared" si="0"/>
        <v>I JA</v>
      </c>
      <c r="N16" s="180" t="s">
        <v>48</v>
      </c>
      <c r="P16" s="18" t="s">
        <v>415</v>
      </c>
    </row>
    <row r="17" spans="1:16" ht="15" customHeight="1">
      <c r="A17" s="25">
        <v>9</v>
      </c>
      <c r="B17" s="158" t="s">
        <v>392</v>
      </c>
      <c r="C17" s="159" t="s">
        <v>393</v>
      </c>
      <c r="D17" s="160">
        <v>36598</v>
      </c>
      <c r="E17" s="531" t="s">
        <v>186</v>
      </c>
      <c r="F17" s="529">
        <v>4.24</v>
      </c>
      <c r="G17" s="161">
        <v>4.4</v>
      </c>
      <c r="H17" s="161">
        <v>4.3</v>
      </c>
      <c r="I17" s="161"/>
      <c r="J17" s="161"/>
      <c r="K17" s="535"/>
      <c r="L17" s="533">
        <f t="shared" si="1"/>
        <v>4.4</v>
      </c>
      <c r="M17" s="162" t="str">
        <f t="shared" si="0"/>
        <v>I JA</v>
      </c>
      <c r="N17" s="180" t="s">
        <v>64</v>
      </c>
      <c r="P17" s="18" t="s">
        <v>416</v>
      </c>
    </row>
    <row r="18" spans="1:16" ht="15" customHeight="1">
      <c r="A18" s="25">
        <v>10</v>
      </c>
      <c r="B18" s="63" t="s">
        <v>339</v>
      </c>
      <c r="C18" s="329" t="s">
        <v>391</v>
      </c>
      <c r="D18" s="61">
        <v>36377</v>
      </c>
      <c r="E18" s="494" t="s">
        <v>82</v>
      </c>
      <c r="F18" s="530">
        <v>4.4</v>
      </c>
      <c r="G18" s="64" t="s">
        <v>708</v>
      </c>
      <c r="H18" s="64" t="s">
        <v>708</v>
      </c>
      <c r="I18" s="64"/>
      <c r="J18" s="64"/>
      <c r="K18" s="133"/>
      <c r="L18" s="533">
        <f t="shared" si="1"/>
        <v>4.4</v>
      </c>
      <c r="M18" s="162" t="str">
        <f t="shared" si="0"/>
        <v>I JA</v>
      </c>
      <c r="N18" s="58" t="s">
        <v>83</v>
      </c>
      <c r="P18" s="18" t="s">
        <v>417</v>
      </c>
    </row>
    <row r="19" spans="1:16" ht="15" customHeight="1">
      <c r="A19" s="25">
        <v>11</v>
      </c>
      <c r="B19" s="158" t="s">
        <v>152</v>
      </c>
      <c r="C19" s="159" t="s">
        <v>238</v>
      </c>
      <c r="D19" s="160">
        <v>36261</v>
      </c>
      <c r="E19" s="531" t="s">
        <v>200</v>
      </c>
      <c r="F19" s="529">
        <v>4.39</v>
      </c>
      <c r="G19" s="161">
        <v>4.32</v>
      </c>
      <c r="H19" s="161">
        <v>4.38</v>
      </c>
      <c r="I19" s="161"/>
      <c r="J19" s="161"/>
      <c r="K19" s="535"/>
      <c r="L19" s="533">
        <f t="shared" si="1"/>
        <v>4.39</v>
      </c>
      <c r="M19" s="162" t="str">
        <f t="shared" si="0"/>
        <v>I JA</v>
      </c>
      <c r="N19" s="180" t="s">
        <v>201</v>
      </c>
      <c r="P19" s="18" t="s">
        <v>418</v>
      </c>
    </row>
    <row r="20" spans="1:16" ht="15" customHeight="1">
      <c r="A20" s="25">
        <v>12</v>
      </c>
      <c r="B20" s="158" t="s">
        <v>244</v>
      </c>
      <c r="C20" s="159" t="s">
        <v>388</v>
      </c>
      <c r="D20" s="160">
        <v>36199</v>
      </c>
      <c r="E20" s="531" t="s">
        <v>360</v>
      </c>
      <c r="F20" s="529">
        <v>4.04</v>
      </c>
      <c r="G20" s="161">
        <v>4.27</v>
      </c>
      <c r="H20" s="161">
        <v>4</v>
      </c>
      <c r="I20" s="161"/>
      <c r="J20" s="161"/>
      <c r="K20" s="535"/>
      <c r="L20" s="533">
        <f t="shared" si="1"/>
        <v>4.27</v>
      </c>
      <c r="M20" s="162" t="str">
        <f t="shared" si="0"/>
        <v>I JA</v>
      </c>
      <c r="N20" s="180" t="s">
        <v>389</v>
      </c>
      <c r="P20" s="18" t="s">
        <v>419</v>
      </c>
    </row>
    <row r="21" spans="1:16" ht="15" customHeight="1">
      <c r="A21" s="25">
        <v>13</v>
      </c>
      <c r="B21" s="158" t="s">
        <v>310</v>
      </c>
      <c r="C21" s="159" t="s">
        <v>311</v>
      </c>
      <c r="D21" s="160">
        <v>36863</v>
      </c>
      <c r="E21" s="531" t="s">
        <v>186</v>
      </c>
      <c r="F21" s="529">
        <v>4.11</v>
      </c>
      <c r="G21" s="161">
        <v>4.21</v>
      </c>
      <c r="H21" s="161">
        <v>4.15</v>
      </c>
      <c r="I21" s="161"/>
      <c r="J21" s="161"/>
      <c r="K21" s="535"/>
      <c r="L21" s="533">
        <f t="shared" si="1"/>
        <v>4.21</v>
      </c>
      <c r="M21" s="162" t="str">
        <f t="shared" si="0"/>
        <v>I JA</v>
      </c>
      <c r="N21" s="180" t="s">
        <v>64</v>
      </c>
      <c r="P21" s="18" t="s">
        <v>420</v>
      </c>
    </row>
    <row r="22" spans="1:16" ht="15" customHeight="1">
      <c r="A22" s="25">
        <v>14</v>
      </c>
      <c r="B22" s="158" t="s">
        <v>214</v>
      </c>
      <c r="C22" s="159" t="s">
        <v>256</v>
      </c>
      <c r="D22" s="160">
        <v>36378</v>
      </c>
      <c r="E22" s="531" t="s">
        <v>186</v>
      </c>
      <c r="F22" s="529">
        <v>4.14</v>
      </c>
      <c r="G22" s="161">
        <v>4.19</v>
      </c>
      <c r="H22" s="161" t="s">
        <v>708</v>
      </c>
      <c r="I22" s="161"/>
      <c r="J22" s="161"/>
      <c r="K22" s="535"/>
      <c r="L22" s="533">
        <f t="shared" si="1"/>
        <v>4.19</v>
      </c>
      <c r="M22" s="162" t="str">
        <f t="shared" si="0"/>
        <v>II JA</v>
      </c>
      <c r="N22" s="180" t="s">
        <v>48</v>
      </c>
      <c r="P22" s="18" t="s">
        <v>421</v>
      </c>
    </row>
    <row r="23" spans="1:16" ht="15" customHeight="1">
      <c r="A23" s="25">
        <v>15</v>
      </c>
      <c r="B23" s="158" t="s">
        <v>407</v>
      </c>
      <c r="C23" s="159" t="s">
        <v>408</v>
      </c>
      <c r="D23" s="160">
        <v>37303</v>
      </c>
      <c r="E23" s="531" t="s">
        <v>193</v>
      </c>
      <c r="F23" s="529">
        <v>4.19</v>
      </c>
      <c r="G23" s="161" t="s">
        <v>708</v>
      </c>
      <c r="H23" s="161" t="s">
        <v>708</v>
      </c>
      <c r="I23" s="161"/>
      <c r="J23" s="161"/>
      <c r="K23" s="535"/>
      <c r="L23" s="533">
        <f t="shared" si="1"/>
        <v>4.19</v>
      </c>
      <c r="M23" s="162" t="str">
        <f t="shared" si="0"/>
        <v>II JA</v>
      </c>
      <c r="N23" s="180"/>
      <c r="P23" s="18" t="s">
        <v>422</v>
      </c>
    </row>
    <row r="24" spans="1:16" ht="15" customHeight="1">
      <c r="A24" s="25">
        <v>16</v>
      </c>
      <c r="B24" s="158" t="s">
        <v>244</v>
      </c>
      <c r="C24" s="159" t="s">
        <v>275</v>
      </c>
      <c r="D24" s="160">
        <v>36943</v>
      </c>
      <c r="E24" s="531" t="s">
        <v>82</v>
      </c>
      <c r="F24" s="529" t="s">
        <v>708</v>
      </c>
      <c r="G24" s="161">
        <v>4.18</v>
      </c>
      <c r="H24" s="161">
        <v>3.96</v>
      </c>
      <c r="I24" s="161"/>
      <c r="J24" s="161"/>
      <c r="K24" s="535"/>
      <c r="L24" s="533">
        <f t="shared" si="1"/>
        <v>4.18</v>
      </c>
      <c r="M24" s="162" t="str">
        <f t="shared" si="0"/>
        <v>II JA</v>
      </c>
      <c r="N24" s="180" t="s">
        <v>276</v>
      </c>
      <c r="P24" s="18" t="s">
        <v>423</v>
      </c>
    </row>
    <row r="25" spans="1:16" ht="15" customHeight="1">
      <c r="A25" s="25">
        <v>17</v>
      </c>
      <c r="B25" s="158" t="s">
        <v>71</v>
      </c>
      <c r="C25" s="159" t="s">
        <v>375</v>
      </c>
      <c r="D25" s="160" t="s">
        <v>455</v>
      </c>
      <c r="E25" s="531" t="s">
        <v>82</v>
      </c>
      <c r="F25" s="529">
        <v>4.01</v>
      </c>
      <c r="G25" s="161">
        <v>4.05</v>
      </c>
      <c r="H25" s="161">
        <v>3.75</v>
      </c>
      <c r="I25" s="161"/>
      <c r="J25" s="161"/>
      <c r="K25" s="535"/>
      <c r="L25" s="533">
        <f t="shared" si="1"/>
        <v>4.05</v>
      </c>
      <c r="M25" s="162" t="str">
        <f t="shared" si="0"/>
        <v>II JA</v>
      </c>
      <c r="N25" s="180" t="s">
        <v>456</v>
      </c>
      <c r="P25" s="18" t="s">
        <v>424</v>
      </c>
    </row>
    <row r="26" spans="1:16" ht="15" customHeight="1">
      <c r="A26" s="25">
        <v>18</v>
      </c>
      <c r="B26" s="158" t="s">
        <v>244</v>
      </c>
      <c r="C26" s="159" t="s">
        <v>452</v>
      </c>
      <c r="D26" s="160">
        <v>36447</v>
      </c>
      <c r="E26" s="531" t="s">
        <v>27</v>
      </c>
      <c r="F26" s="529">
        <v>4.04</v>
      </c>
      <c r="G26" s="161">
        <v>3.83</v>
      </c>
      <c r="H26" s="161" t="s">
        <v>708</v>
      </c>
      <c r="I26" s="161"/>
      <c r="J26" s="161"/>
      <c r="K26" s="535"/>
      <c r="L26" s="533">
        <f t="shared" si="1"/>
        <v>4.04</v>
      </c>
      <c r="M26" s="162" t="str">
        <f t="shared" si="0"/>
        <v>II JA</v>
      </c>
      <c r="N26" s="180" t="s">
        <v>26</v>
      </c>
      <c r="P26" s="18" t="s">
        <v>860</v>
      </c>
    </row>
    <row r="27" spans="1:16" ht="15" customHeight="1">
      <c r="A27" s="25">
        <v>19</v>
      </c>
      <c r="B27" s="158" t="s">
        <v>264</v>
      </c>
      <c r="C27" s="159" t="s">
        <v>265</v>
      </c>
      <c r="D27" s="160">
        <v>36629</v>
      </c>
      <c r="E27" s="531" t="s">
        <v>25</v>
      </c>
      <c r="F27" s="529">
        <v>4</v>
      </c>
      <c r="G27" s="161">
        <v>3.97</v>
      </c>
      <c r="H27" s="161">
        <v>3.62</v>
      </c>
      <c r="I27" s="161"/>
      <c r="J27" s="161"/>
      <c r="K27" s="535"/>
      <c r="L27" s="533">
        <f t="shared" si="1"/>
        <v>4</v>
      </c>
      <c r="M27" s="162" t="str">
        <f t="shared" si="0"/>
        <v>II JA</v>
      </c>
      <c r="N27" s="180" t="s">
        <v>255</v>
      </c>
      <c r="P27" s="18" t="s">
        <v>861</v>
      </c>
    </row>
    <row r="28" spans="1:16" ht="15" customHeight="1">
      <c r="A28" s="25">
        <v>20</v>
      </c>
      <c r="B28" s="158" t="s">
        <v>195</v>
      </c>
      <c r="C28" s="159" t="s">
        <v>234</v>
      </c>
      <c r="D28" s="160">
        <v>36229</v>
      </c>
      <c r="E28" s="531" t="s">
        <v>200</v>
      </c>
      <c r="F28" s="529" t="s">
        <v>708</v>
      </c>
      <c r="G28" s="161" t="s">
        <v>708</v>
      </c>
      <c r="H28" s="161">
        <v>3.97</v>
      </c>
      <c r="I28" s="161"/>
      <c r="J28" s="161"/>
      <c r="K28" s="535"/>
      <c r="L28" s="533">
        <f t="shared" si="1"/>
        <v>3.97</v>
      </c>
      <c r="M28" s="162" t="str">
        <f t="shared" si="0"/>
        <v>II JA</v>
      </c>
      <c r="N28" s="180" t="s">
        <v>228</v>
      </c>
      <c r="P28" s="18" t="s">
        <v>857</v>
      </c>
    </row>
    <row r="29" spans="1:16" ht="15" customHeight="1">
      <c r="A29" s="25">
        <v>21</v>
      </c>
      <c r="B29" s="158" t="s">
        <v>242</v>
      </c>
      <c r="C29" s="159" t="s">
        <v>243</v>
      </c>
      <c r="D29" s="160">
        <v>36301</v>
      </c>
      <c r="E29" s="531" t="s">
        <v>186</v>
      </c>
      <c r="F29" s="529">
        <v>3.83</v>
      </c>
      <c r="G29" s="161">
        <v>3.44</v>
      </c>
      <c r="H29" s="161">
        <v>3.91</v>
      </c>
      <c r="I29" s="161"/>
      <c r="J29" s="161"/>
      <c r="K29" s="535"/>
      <c r="L29" s="533">
        <f t="shared" si="1"/>
        <v>3.91</v>
      </c>
      <c r="M29" s="162" t="str">
        <f t="shared" si="0"/>
        <v>II JA</v>
      </c>
      <c r="N29" s="180" t="s">
        <v>48</v>
      </c>
      <c r="P29" s="18" t="s">
        <v>859</v>
      </c>
    </row>
    <row r="30" spans="1:16" ht="15" customHeight="1">
      <c r="A30" s="25">
        <v>22</v>
      </c>
      <c r="B30" s="158" t="s">
        <v>272</v>
      </c>
      <c r="C30" s="159" t="s">
        <v>273</v>
      </c>
      <c r="D30" s="160">
        <v>36743</v>
      </c>
      <c r="E30" s="531" t="s">
        <v>38</v>
      </c>
      <c r="F30" s="529">
        <v>3.84</v>
      </c>
      <c r="G30" s="161" t="s">
        <v>708</v>
      </c>
      <c r="H30" s="161">
        <v>3.72</v>
      </c>
      <c r="I30" s="161"/>
      <c r="J30" s="161"/>
      <c r="K30" s="535"/>
      <c r="L30" s="533">
        <f t="shared" si="1"/>
        <v>3.84</v>
      </c>
      <c r="M30" s="162" t="str">
        <f t="shared" si="0"/>
        <v>III JA</v>
      </c>
      <c r="N30" s="180" t="s">
        <v>274</v>
      </c>
      <c r="P30" s="18" t="s">
        <v>863</v>
      </c>
    </row>
    <row r="31" spans="1:16" ht="15" customHeight="1">
      <c r="A31" s="25">
        <v>23</v>
      </c>
      <c r="B31" s="158" t="s">
        <v>235</v>
      </c>
      <c r="C31" s="159" t="s">
        <v>236</v>
      </c>
      <c r="D31" s="160">
        <v>36241</v>
      </c>
      <c r="E31" s="531" t="s">
        <v>186</v>
      </c>
      <c r="F31" s="529">
        <v>3.69</v>
      </c>
      <c r="G31" s="161">
        <v>3.79</v>
      </c>
      <c r="H31" s="161">
        <v>3.75</v>
      </c>
      <c r="I31" s="161"/>
      <c r="J31" s="161"/>
      <c r="K31" s="535"/>
      <c r="L31" s="533">
        <f t="shared" si="1"/>
        <v>3.79</v>
      </c>
      <c r="M31" s="162" t="str">
        <f t="shared" si="0"/>
        <v>III JA</v>
      </c>
      <c r="N31" s="180" t="s">
        <v>48</v>
      </c>
      <c r="P31" s="18" t="s">
        <v>858</v>
      </c>
    </row>
    <row r="32" spans="1:16" ht="15" customHeight="1">
      <c r="A32" s="25">
        <v>24</v>
      </c>
      <c r="B32" s="158" t="s">
        <v>247</v>
      </c>
      <c r="C32" s="159" t="s">
        <v>248</v>
      </c>
      <c r="D32" s="160">
        <v>36320</v>
      </c>
      <c r="E32" s="531" t="s">
        <v>186</v>
      </c>
      <c r="F32" s="529">
        <v>3.29</v>
      </c>
      <c r="G32" s="161">
        <v>3.72</v>
      </c>
      <c r="H32" s="161">
        <v>3.48</v>
      </c>
      <c r="I32" s="161"/>
      <c r="J32" s="161"/>
      <c r="K32" s="535"/>
      <c r="L32" s="533">
        <f t="shared" si="1"/>
        <v>3.72</v>
      </c>
      <c r="M32" s="162" t="str">
        <f t="shared" si="0"/>
        <v>III JA</v>
      </c>
      <c r="N32" s="180" t="s">
        <v>48</v>
      </c>
      <c r="P32" s="18" t="s">
        <v>862</v>
      </c>
    </row>
    <row r="33" spans="1:16" ht="15" customHeight="1">
      <c r="A33" s="25">
        <v>25</v>
      </c>
      <c r="B33" s="158" t="s">
        <v>402</v>
      </c>
      <c r="C33" s="159" t="s">
        <v>403</v>
      </c>
      <c r="D33" s="160">
        <v>36875</v>
      </c>
      <c r="E33" s="531" t="s">
        <v>186</v>
      </c>
      <c r="F33" s="529">
        <v>3.65</v>
      </c>
      <c r="G33" s="161">
        <v>3.7</v>
      </c>
      <c r="H33" s="161" t="s">
        <v>708</v>
      </c>
      <c r="I33" s="161"/>
      <c r="J33" s="161"/>
      <c r="K33" s="535"/>
      <c r="L33" s="533">
        <f t="shared" si="1"/>
        <v>3.7</v>
      </c>
      <c r="M33" s="162" t="str">
        <f t="shared" si="0"/>
        <v>III JA</v>
      </c>
      <c r="N33" s="180" t="s">
        <v>259</v>
      </c>
      <c r="P33" s="18" t="s">
        <v>864</v>
      </c>
    </row>
    <row r="34" spans="1:14" ht="15" customHeight="1">
      <c r="A34" s="25"/>
      <c r="B34" s="158" t="s">
        <v>252</v>
      </c>
      <c r="C34" s="159" t="s">
        <v>253</v>
      </c>
      <c r="D34" s="160">
        <v>36343</v>
      </c>
      <c r="E34" s="531" t="s">
        <v>27</v>
      </c>
      <c r="F34" s="529" t="s">
        <v>708</v>
      </c>
      <c r="G34" s="161" t="s">
        <v>708</v>
      </c>
      <c r="H34" s="161" t="s">
        <v>708</v>
      </c>
      <c r="I34" s="161"/>
      <c r="J34" s="161"/>
      <c r="K34" s="535"/>
      <c r="L34" s="533" t="s">
        <v>1021</v>
      </c>
      <c r="M34" s="162"/>
      <c r="N34" s="180" t="s">
        <v>26</v>
      </c>
    </row>
    <row r="35" spans="1:14" ht="15" customHeight="1">
      <c r="A35" s="25"/>
      <c r="B35" s="158" t="s">
        <v>260</v>
      </c>
      <c r="C35" s="159" t="s">
        <v>261</v>
      </c>
      <c r="D35" s="160">
        <v>36550</v>
      </c>
      <c r="E35" s="531" t="s">
        <v>200</v>
      </c>
      <c r="F35" s="529" t="s">
        <v>708</v>
      </c>
      <c r="G35" s="161" t="s">
        <v>708</v>
      </c>
      <c r="H35" s="161" t="s">
        <v>865</v>
      </c>
      <c r="I35" s="161"/>
      <c r="J35" s="161"/>
      <c r="K35" s="535"/>
      <c r="L35" s="533" t="s">
        <v>1021</v>
      </c>
      <c r="M35" s="162"/>
      <c r="N35" s="180" t="s">
        <v>201</v>
      </c>
    </row>
  </sheetData>
  <sheetProtection/>
  <mergeCells count="3">
    <mergeCell ref="F7:K7"/>
    <mergeCell ref="A2:H2"/>
    <mergeCell ref="A3:H3"/>
  </mergeCells>
  <printOptions horizontalCentered="1"/>
  <pageMargins left="0.5118110236220472" right="0.5118110236220472" top="0.35433070866141736" bottom="0.35433070866141736" header="0.3937007874015748" footer="0.1968503937007874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O15"/>
  <sheetViews>
    <sheetView showZeros="0" zoomScalePageLayoutView="0" workbookViewId="0" topLeftCell="A1">
      <selection activeCell="A8" sqref="A8"/>
    </sheetView>
  </sheetViews>
  <sheetFormatPr defaultColWidth="10.421875" defaultRowHeight="12.75"/>
  <cols>
    <col min="1" max="1" width="5.140625" style="18" customWidth="1"/>
    <col min="2" max="2" width="11.421875" style="18" customWidth="1"/>
    <col min="3" max="3" width="16.7109375" style="18" customWidth="1"/>
    <col min="4" max="4" width="10.28125" style="17" customWidth="1"/>
    <col min="5" max="5" width="13.8515625" style="18" customWidth="1"/>
    <col min="6" max="11" width="6.421875" style="17" customWidth="1"/>
    <col min="12" max="12" width="6.421875" style="230" customWidth="1"/>
    <col min="13" max="13" width="6.421875" style="231" customWidth="1"/>
    <col min="14" max="14" width="21.7109375" style="233" customWidth="1"/>
    <col min="15" max="15" width="0" style="233" hidden="1" customWidth="1"/>
    <col min="16" max="16" width="3.8515625" style="233" hidden="1" customWidth="1"/>
    <col min="17" max="16384" width="10.421875" style="233" customWidth="1"/>
  </cols>
  <sheetData>
    <row r="1" spans="1:41" s="76" customFormat="1" ht="20.25">
      <c r="A1" s="99" t="s">
        <v>161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44" t="s">
        <v>162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44"/>
      <c r="AG1" s="99"/>
      <c r="AH1" s="99"/>
      <c r="AI1" s="99"/>
      <c r="AJ1" s="99"/>
      <c r="AK1" s="99"/>
      <c r="AM1" s="79"/>
      <c r="AN1" s="78"/>
      <c r="AO1" s="44"/>
    </row>
    <row r="2" spans="1:14" s="35" customFormat="1" ht="20.25">
      <c r="A2" s="698" t="s">
        <v>0</v>
      </c>
      <c r="B2" s="698"/>
      <c r="C2" s="698"/>
      <c r="D2" s="698"/>
      <c r="E2" s="698"/>
      <c r="F2" s="698"/>
      <c r="G2" s="698"/>
      <c r="H2" s="698"/>
      <c r="I2" s="38"/>
      <c r="J2" s="38"/>
      <c r="K2" s="38"/>
      <c r="L2" s="38"/>
      <c r="M2" s="37"/>
      <c r="N2" s="43" t="s">
        <v>1</v>
      </c>
    </row>
    <row r="3" spans="1:14" s="35" customFormat="1" ht="20.25">
      <c r="A3" s="698" t="s">
        <v>2</v>
      </c>
      <c r="B3" s="698"/>
      <c r="C3" s="698"/>
      <c r="D3" s="698"/>
      <c r="E3" s="698"/>
      <c r="F3" s="698"/>
      <c r="G3" s="698"/>
      <c r="H3" s="698"/>
      <c r="I3" s="38"/>
      <c r="J3" s="38"/>
      <c r="K3" s="38"/>
      <c r="L3" s="38"/>
      <c r="M3" s="37"/>
      <c r="N3" s="36"/>
    </row>
    <row r="4" spans="3:8" s="32" customFormat="1" ht="12.75" customHeight="1">
      <c r="C4" s="100" t="s">
        <v>17</v>
      </c>
      <c r="D4" s="101">
        <v>5.89</v>
      </c>
      <c r="F4" s="129" t="s">
        <v>151</v>
      </c>
      <c r="H4" s="33"/>
    </row>
    <row r="5" spans="5:8" s="32" customFormat="1" ht="8.25" customHeight="1">
      <c r="E5" s="34"/>
      <c r="H5" s="33"/>
    </row>
    <row r="6" spans="2:14" ht="16.5" thickBot="1">
      <c r="B6" s="31" t="s">
        <v>173</v>
      </c>
      <c r="C6" s="30"/>
      <c r="D6" s="29"/>
      <c r="E6" s="28"/>
      <c r="F6" s="568"/>
      <c r="G6" s="569" t="s">
        <v>16</v>
      </c>
      <c r="H6" s="568"/>
      <c r="I6" s="539"/>
      <c r="J6" s="539"/>
      <c r="K6" s="568"/>
      <c r="N6" s="232"/>
    </row>
    <row r="7" spans="2:11" ht="12.75">
      <c r="B7" s="537"/>
      <c r="C7" s="537"/>
      <c r="E7" s="516"/>
      <c r="F7" s="695" t="s">
        <v>15</v>
      </c>
      <c r="G7" s="696"/>
      <c r="H7" s="696"/>
      <c r="I7" s="696"/>
      <c r="J7" s="696"/>
      <c r="K7" s="697"/>
    </row>
    <row r="8" spans="1:16" ht="12.75">
      <c r="A8" s="549" t="s">
        <v>714</v>
      </c>
      <c r="B8" s="522" t="s">
        <v>14</v>
      </c>
      <c r="C8" s="523" t="s">
        <v>13</v>
      </c>
      <c r="D8" s="524" t="s">
        <v>12</v>
      </c>
      <c r="E8" s="524" t="s">
        <v>11</v>
      </c>
      <c r="F8" s="521">
        <v>1</v>
      </c>
      <c r="G8" s="524">
        <v>2</v>
      </c>
      <c r="H8" s="524">
        <v>3</v>
      </c>
      <c r="I8" s="524">
        <v>4</v>
      </c>
      <c r="J8" s="524">
        <v>5</v>
      </c>
      <c r="K8" s="525">
        <v>6</v>
      </c>
      <c r="L8" s="550" t="s">
        <v>10</v>
      </c>
      <c r="M8" s="551" t="s">
        <v>9</v>
      </c>
      <c r="N8" s="552" t="s">
        <v>8</v>
      </c>
      <c r="P8" s="233" t="s">
        <v>785</v>
      </c>
    </row>
    <row r="9" spans="1:16" ht="19.5" customHeight="1">
      <c r="A9" s="517">
        <v>1</v>
      </c>
      <c r="B9" s="518" t="s">
        <v>425</v>
      </c>
      <c r="C9" s="519" t="s">
        <v>426</v>
      </c>
      <c r="D9" s="520">
        <v>35437</v>
      </c>
      <c r="E9" s="542" t="s">
        <v>427</v>
      </c>
      <c r="F9" s="543" t="s">
        <v>708</v>
      </c>
      <c r="G9" s="544">
        <v>5.13</v>
      </c>
      <c r="H9" s="544" t="s">
        <v>708</v>
      </c>
      <c r="I9" s="544">
        <v>5.19</v>
      </c>
      <c r="J9" s="544">
        <v>4.86</v>
      </c>
      <c r="K9" s="545" t="s">
        <v>708</v>
      </c>
      <c r="L9" s="546">
        <v>5.19</v>
      </c>
      <c r="M9" s="547" t="str">
        <f aca="true" t="shared" si="0" ref="M9:M15">IF(ISBLANK(L9),"",IF(L9&gt;=6,"KSM",IF(L9&gt;=5.6,"I A",IF(L9&gt;=5.15,"II A",IF(L9&gt;=4.6,"III A",IF(L9&gt;=4.2,"I JA",IF(L9&gt;=3.85,"II JA",IF(L9&gt;=3.6,"III JA"))))))))</f>
        <v>II A</v>
      </c>
      <c r="N9" s="548" t="s">
        <v>428</v>
      </c>
      <c r="P9" s="233" t="s">
        <v>787</v>
      </c>
    </row>
    <row r="10" spans="1:16" ht="19.5" customHeight="1">
      <c r="A10" s="25">
        <v>2</v>
      </c>
      <c r="B10" s="158" t="s">
        <v>202</v>
      </c>
      <c r="C10" s="159" t="s">
        <v>203</v>
      </c>
      <c r="D10" s="160">
        <v>35745</v>
      </c>
      <c r="E10" s="531" t="s">
        <v>38</v>
      </c>
      <c r="F10" s="529" t="s">
        <v>708</v>
      </c>
      <c r="G10" s="161">
        <v>4.84</v>
      </c>
      <c r="H10" s="161">
        <v>4.91</v>
      </c>
      <c r="I10" s="161">
        <v>4.98</v>
      </c>
      <c r="J10" s="161">
        <v>4.87</v>
      </c>
      <c r="K10" s="535" t="s">
        <v>708</v>
      </c>
      <c r="L10" s="540">
        <v>4.98</v>
      </c>
      <c r="M10" s="162" t="str">
        <f t="shared" si="0"/>
        <v>III A</v>
      </c>
      <c r="N10" s="234" t="s">
        <v>69</v>
      </c>
      <c r="P10" s="233" t="s">
        <v>786</v>
      </c>
    </row>
    <row r="11" spans="1:16" ht="19.5" customHeight="1">
      <c r="A11" s="25">
        <v>3</v>
      </c>
      <c r="B11" s="158" t="s">
        <v>220</v>
      </c>
      <c r="C11" s="159" t="s">
        <v>221</v>
      </c>
      <c r="D11" s="160">
        <v>36040</v>
      </c>
      <c r="E11" s="531" t="s">
        <v>27</v>
      </c>
      <c r="F11" s="529" t="s">
        <v>708</v>
      </c>
      <c r="G11" s="161" t="s">
        <v>708</v>
      </c>
      <c r="H11" s="161">
        <v>4.29</v>
      </c>
      <c r="I11" s="161">
        <v>4.63</v>
      </c>
      <c r="J11" s="161">
        <v>4.42</v>
      </c>
      <c r="K11" s="535">
        <v>4.82</v>
      </c>
      <c r="L11" s="541">
        <v>4.82</v>
      </c>
      <c r="M11" s="162" t="str">
        <f t="shared" si="0"/>
        <v>III A</v>
      </c>
      <c r="N11" s="234" t="s">
        <v>26</v>
      </c>
      <c r="P11" s="233" t="s">
        <v>788</v>
      </c>
    </row>
    <row r="12" spans="1:16" ht="19.5" customHeight="1">
      <c r="A12" s="25">
        <v>4</v>
      </c>
      <c r="B12" s="158" t="s">
        <v>198</v>
      </c>
      <c r="C12" s="159" t="s">
        <v>199</v>
      </c>
      <c r="D12" s="160">
        <v>35688</v>
      </c>
      <c r="E12" s="531" t="s">
        <v>200</v>
      </c>
      <c r="F12" s="529">
        <v>3.97</v>
      </c>
      <c r="G12" s="161">
        <v>4.46</v>
      </c>
      <c r="H12" s="161">
        <v>4.6</v>
      </c>
      <c r="I12" s="161">
        <v>4.62</v>
      </c>
      <c r="J12" s="161">
        <v>4.55</v>
      </c>
      <c r="K12" s="535" t="s">
        <v>865</v>
      </c>
      <c r="L12" s="540">
        <v>4.62</v>
      </c>
      <c r="M12" s="162" t="str">
        <f t="shared" si="0"/>
        <v>III A</v>
      </c>
      <c r="N12" s="234" t="s">
        <v>201</v>
      </c>
      <c r="P12" s="233" t="s">
        <v>411</v>
      </c>
    </row>
    <row r="13" spans="1:16" ht="19.5" customHeight="1">
      <c r="A13" s="25">
        <v>5</v>
      </c>
      <c r="B13" s="158" t="s">
        <v>85</v>
      </c>
      <c r="C13" s="159" t="s">
        <v>379</v>
      </c>
      <c r="D13" s="160">
        <v>35816</v>
      </c>
      <c r="E13" s="531" t="s">
        <v>70</v>
      </c>
      <c r="F13" s="529">
        <v>3.89</v>
      </c>
      <c r="G13" s="161">
        <v>4.47</v>
      </c>
      <c r="H13" s="161">
        <v>4.21</v>
      </c>
      <c r="I13" s="161">
        <v>4.62</v>
      </c>
      <c r="J13" s="161">
        <v>4.31</v>
      </c>
      <c r="K13" s="535">
        <v>4.47</v>
      </c>
      <c r="L13" s="540">
        <v>4.62</v>
      </c>
      <c r="M13" s="162" t="str">
        <f t="shared" si="0"/>
        <v>III A</v>
      </c>
      <c r="N13" s="234" t="s">
        <v>365</v>
      </c>
      <c r="P13" s="233" t="s">
        <v>412</v>
      </c>
    </row>
    <row r="14" spans="1:16" ht="19.5" customHeight="1">
      <c r="A14" s="25">
        <v>6</v>
      </c>
      <c r="B14" s="158" t="s">
        <v>324</v>
      </c>
      <c r="C14" s="159" t="s">
        <v>450</v>
      </c>
      <c r="D14" s="160">
        <v>35464</v>
      </c>
      <c r="E14" s="531" t="s">
        <v>82</v>
      </c>
      <c r="F14" s="529">
        <v>4.37</v>
      </c>
      <c r="G14" s="161">
        <v>4.43</v>
      </c>
      <c r="H14" s="161">
        <v>4.43</v>
      </c>
      <c r="I14" s="161">
        <v>4.34</v>
      </c>
      <c r="J14" s="161">
        <v>4.57</v>
      </c>
      <c r="K14" s="535" t="s">
        <v>708</v>
      </c>
      <c r="L14" s="540">
        <v>4.57</v>
      </c>
      <c r="M14" s="162" t="str">
        <f t="shared" si="0"/>
        <v>I JA</v>
      </c>
      <c r="N14" s="234" t="s">
        <v>83</v>
      </c>
      <c r="P14" s="233" t="s">
        <v>413</v>
      </c>
    </row>
    <row r="15" spans="1:16" ht="19.5" customHeight="1">
      <c r="A15" s="25">
        <v>7</v>
      </c>
      <c r="B15" s="158" t="s">
        <v>281</v>
      </c>
      <c r="C15" s="159" t="s">
        <v>451</v>
      </c>
      <c r="D15" s="160">
        <v>35979</v>
      </c>
      <c r="E15" s="531" t="s">
        <v>200</v>
      </c>
      <c r="F15" s="529">
        <v>3.38</v>
      </c>
      <c r="G15" s="161">
        <v>3.27</v>
      </c>
      <c r="H15" s="161">
        <v>3.66</v>
      </c>
      <c r="I15" s="161">
        <v>3.98</v>
      </c>
      <c r="J15" s="161">
        <v>3.8</v>
      </c>
      <c r="K15" s="535">
        <v>3.82</v>
      </c>
      <c r="L15" s="540">
        <v>3.98</v>
      </c>
      <c r="M15" s="162" t="str">
        <f t="shared" si="0"/>
        <v>II JA</v>
      </c>
      <c r="N15" s="234" t="s">
        <v>201</v>
      </c>
      <c r="P15" s="233" t="s">
        <v>414</v>
      </c>
    </row>
  </sheetData>
  <sheetProtection/>
  <mergeCells count="3">
    <mergeCell ref="F7:K7"/>
    <mergeCell ref="A2:H2"/>
    <mergeCell ref="A3:H3"/>
  </mergeCells>
  <printOptions horizontalCentered="1"/>
  <pageMargins left="0.5118110236220472" right="0.5118110236220472" top="0.35433070866141736" bottom="0.35433070866141736" header="0.3937007874015748" footer="0.3937007874015748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O26"/>
  <sheetViews>
    <sheetView zoomScalePageLayoutView="0" workbookViewId="0" topLeftCell="A1">
      <selection activeCell="A8" sqref="A8"/>
    </sheetView>
  </sheetViews>
  <sheetFormatPr defaultColWidth="10.421875" defaultRowHeight="12.75"/>
  <cols>
    <col min="1" max="1" width="5.140625" style="18" customWidth="1"/>
    <col min="2" max="2" width="11.421875" style="18" customWidth="1"/>
    <col min="3" max="3" width="14.28125" style="18" customWidth="1"/>
    <col min="4" max="4" width="10.28125" style="17" customWidth="1"/>
    <col min="5" max="5" width="15.140625" style="18" customWidth="1"/>
    <col min="6" max="11" width="6.421875" style="17" customWidth="1"/>
    <col min="12" max="12" width="6.421875" style="182" customWidth="1"/>
    <col min="13" max="13" width="6.421875" style="183" customWidth="1"/>
    <col min="14" max="14" width="19.57421875" style="184" customWidth="1"/>
    <col min="15" max="16" width="0" style="184" hidden="1" customWidth="1"/>
    <col min="17" max="16384" width="10.421875" style="184" customWidth="1"/>
  </cols>
  <sheetData>
    <row r="1" spans="1:41" s="76" customFormat="1" ht="20.25">
      <c r="A1" s="99" t="s">
        <v>161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44" t="s">
        <v>162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44"/>
      <c r="AG1" s="99"/>
      <c r="AH1" s="99"/>
      <c r="AI1" s="99"/>
      <c r="AJ1" s="99"/>
      <c r="AK1" s="99"/>
      <c r="AM1" s="79"/>
      <c r="AN1" s="78"/>
      <c r="AO1" s="44"/>
    </row>
    <row r="2" spans="1:14" s="35" customFormat="1" ht="20.25">
      <c r="A2" s="698" t="s">
        <v>0</v>
      </c>
      <c r="B2" s="698"/>
      <c r="C2" s="698"/>
      <c r="D2" s="698"/>
      <c r="E2" s="698"/>
      <c r="F2" s="698"/>
      <c r="G2" s="698"/>
      <c r="H2" s="698"/>
      <c r="I2" s="38"/>
      <c r="J2" s="38"/>
      <c r="K2" s="38"/>
      <c r="L2" s="38"/>
      <c r="M2" s="37"/>
      <c r="N2" s="43" t="s">
        <v>1</v>
      </c>
    </row>
    <row r="3" spans="1:14" s="35" customFormat="1" ht="20.25">
      <c r="A3" s="698" t="s">
        <v>2</v>
      </c>
      <c r="B3" s="698"/>
      <c r="C3" s="698"/>
      <c r="D3" s="698"/>
      <c r="E3" s="698"/>
      <c r="F3" s="698"/>
      <c r="G3" s="698"/>
      <c r="H3" s="698"/>
      <c r="I3" s="38"/>
      <c r="J3" s="38"/>
      <c r="K3" s="38"/>
      <c r="L3" s="38"/>
      <c r="M3" s="37"/>
      <c r="N3" s="36"/>
    </row>
    <row r="4" spans="3:8" s="32" customFormat="1" ht="12.75" customHeight="1">
      <c r="C4" s="100" t="s">
        <v>17</v>
      </c>
      <c r="D4" s="157">
        <v>6.4</v>
      </c>
      <c r="F4" s="129" t="s">
        <v>62</v>
      </c>
      <c r="G4" s="100"/>
      <c r="H4" s="33"/>
    </row>
    <row r="5" spans="5:8" s="32" customFormat="1" ht="8.25" customHeight="1">
      <c r="E5" s="34"/>
      <c r="H5" s="33"/>
    </row>
    <row r="6" spans="2:14" ht="16.5" thickBot="1">
      <c r="B6" s="31" t="s">
        <v>168</v>
      </c>
      <c r="C6" s="30"/>
      <c r="D6" s="29"/>
      <c r="E6" s="28"/>
      <c r="F6" s="568"/>
      <c r="G6" s="569" t="s">
        <v>24</v>
      </c>
      <c r="H6" s="568"/>
      <c r="I6" s="539"/>
      <c r="J6" s="539"/>
      <c r="K6" s="568"/>
      <c r="N6" s="192" t="s">
        <v>52</v>
      </c>
    </row>
    <row r="7" spans="5:12" ht="12.75">
      <c r="E7" s="516"/>
      <c r="F7" s="695" t="s">
        <v>15</v>
      </c>
      <c r="G7" s="696"/>
      <c r="H7" s="696"/>
      <c r="I7" s="696"/>
      <c r="J7" s="696"/>
      <c r="K7" s="697"/>
      <c r="L7" s="555"/>
    </row>
    <row r="8" spans="1:16" ht="12.75">
      <c r="A8" s="549" t="s">
        <v>714</v>
      </c>
      <c r="B8" s="522" t="s">
        <v>14</v>
      </c>
      <c r="C8" s="523" t="s">
        <v>13</v>
      </c>
      <c r="D8" s="524" t="s">
        <v>12</v>
      </c>
      <c r="E8" s="524" t="s">
        <v>11</v>
      </c>
      <c r="F8" s="521">
        <v>1</v>
      </c>
      <c r="G8" s="524">
        <v>2</v>
      </c>
      <c r="H8" s="524">
        <v>3</v>
      </c>
      <c r="I8" s="524">
        <v>4</v>
      </c>
      <c r="J8" s="524">
        <v>5</v>
      </c>
      <c r="K8" s="525">
        <v>6</v>
      </c>
      <c r="L8" s="559" t="s">
        <v>10</v>
      </c>
      <c r="M8" s="557" t="s">
        <v>9</v>
      </c>
      <c r="N8" s="556" t="s">
        <v>8</v>
      </c>
      <c r="P8" s="184" t="s">
        <v>785</v>
      </c>
    </row>
    <row r="9" spans="1:16" ht="18.75" customHeight="1">
      <c r="A9" s="517">
        <v>1</v>
      </c>
      <c r="B9" s="518" t="s">
        <v>94</v>
      </c>
      <c r="C9" s="519" t="s">
        <v>683</v>
      </c>
      <c r="D9" s="520">
        <v>36231</v>
      </c>
      <c r="E9" s="531" t="s">
        <v>38</v>
      </c>
      <c r="F9" s="543" t="s">
        <v>708</v>
      </c>
      <c r="G9" s="544">
        <v>5.78</v>
      </c>
      <c r="H9" s="544">
        <v>5.92</v>
      </c>
      <c r="I9" s="544">
        <v>5.64</v>
      </c>
      <c r="J9" s="544" t="s">
        <v>708</v>
      </c>
      <c r="K9" s="545" t="s">
        <v>708</v>
      </c>
      <c r="L9" s="560">
        <v>5.92</v>
      </c>
      <c r="M9" s="547" t="str">
        <f aca="true" t="shared" si="0" ref="M9:M24">IF(ISBLANK(L9),"",IF(L9&gt;=7.2,"KSM",IF(L9&gt;=6.7,"I A",IF(L9&gt;=6.2,"II A",IF(L9&gt;=5.6,"III A",IF(L9&gt;=5,"I JA",IF(L9&gt;=4.45,"II JA",IF(L9&gt;=4,"III JA"))))))))</f>
        <v>III A</v>
      </c>
      <c r="N9" s="553" t="s">
        <v>69</v>
      </c>
      <c r="P9" s="184" t="s">
        <v>787</v>
      </c>
    </row>
    <row r="10" spans="1:16" ht="18.75" customHeight="1">
      <c r="A10" s="25">
        <v>2</v>
      </c>
      <c r="B10" s="158" t="s">
        <v>513</v>
      </c>
      <c r="C10" s="159" t="s">
        <v>598</v>
      </c>
      <c r="D10" s="160">
        <v>36175</v>
      </c>
      <c r="E10" s="531" t="s">
        <v>40</v>
      </c>
      <c r="F10" s="529">
        <v>5.65</v>
      </c>
      <c r="G10" s="161" t="s">
        <v>708</v>
      </c>
      <c r="H10" s="161">
        <v>5.69</v>
      </c>
      <c r="I10" s="161">
        <v>5.72</v>
      </c>
      <c r="J10" s="161" t="s">
        <v>708</v>
      </c>
      <c r="K10" s="535" t="s">
        <v>708</v>
      </c>
      <c r="L10" s="561">
        <v>5.72</v>
      </c>
      <c r="M10" s="162" t="str">
        <f t="shared" si="0"/>
        <v>III A</v>
      </c>
      <c r="N10" s="185" t="s">
        <v>67</v>
      </c>
      <c r="P10" s="184" t="s">
        <v>786</v>
      </c>
    </row>
    <row r="11" spans="1:16" ht="18.75" customHeight="1">
      <c r="A11" s="25">
        <v>3</v>
      </c>
      <c r="B11" s="158" t="s">
        <v>643</v>
      </c>
      <c r="C11" s="159" t="s">
        <v>644</v>
      </c>
      <c r="D11" s="160">
        <v>36759</v>
      </c>
      <c r="E11" s="531" t="s">
        <v>40</v>
      </c>
      <c r="F11" s="529" t="s">
        <v>708</v>
      </c>
      <c r="G11" s="161">
        <v>5.7</v>
      </c>
      <c r="H11" s="161">
        <v>5.61</v>
      </c>
      <c r="I11" s="161">
        <v>5.45</v>
      </c>
      <c r="J11" s="161" t="s">
        <v>708</v>
      </c>
      <c r="K11" s="535">
        <v>5.49</v>
      </c>
      <c r="L11" s="561">
        <v>5.7</v>
      </c>
      <c r="M11" s="162" t="str">
        <f t="shared" si="0"/>
        <v>III A</v>
      </c>
      <c r="N11" s="185" t="s">
        <v>67</v>
      </c>
      <c r="P11" s="184" t="s">
        <v>788</v>
      </c>
    </row>
    <row r="12" spans="1:16" ht="18.75" customHeight="1">
      <c r="A12" s="25">
        <v>4</v>
      </c>
      <c r="B12" s="158" t="s">
        <v>534</v>
      </c>
      <c r="C12" s="159" t="s">
        <v>535</v>
      </c>
      <c r="D12" s="160">
        <v>36308</v>
      </c>
      <c r="E12" s="531" t="s">
        <v>25</v>
      </c>
      <c r="F12" s="529" t="s">
        <v>708</v>
      </c>
      <c r="G12" s="161">
        <v>5.48</v>
      </c>
      <c r="H12" s="161" t="s">
        <v>708</v>
      </c>
      <c r="I12" s="161">
        <v>5.4</v>
      </c>
      <c r="J12" s="161">
        <v>5.66</v>
      </c>
      <c r="K12" s="535" t="s">
        <v>708</v>
      </c>
      <c r="L12" s="561">
        <v>5.66</v>
      </c>
      <c r="M12" s="162" t="str">
        <f t="shared" si="0"/>
        <v>III A</v>
      </c>
      <c r="N12" s="185" t="s">
        <v>255</v>
      </c>
      <c r="P12" s="184" t="s">
        <v>411</v>
      </c>
    </row>
    <row r="13" spans="1:16" ht="18.75" customHeight="1">
      <c r="A13" s="25">
        <v>5</v>
      </c>
      <c r="B13" s="158" t="s">
        <v>556</v>
      </c>
      <c r="C13" s="159" t="s">
        <v>557</v>
      </c>
      <c r="D13" s="160">
        <v>36559</v>
      </c>
      <c r="E13" s="531" t="s">
        <v>25</v>
      </c>
      <c r="F13" s="529" t="s">
        <v>708</v>
      </c>
      <c r="G13" s="161">
        <v>5.1</v>
      </c>
      <c r="H13" s="161" t="s">
        <v>708</v>
      </c>
      <c r="I13" s="161" t="s">
        <v>708</v>
      </c>
      <c r="J13" s="161">
        <v>5.51</v>
      </c>
      <c r="K13" s="535" t="s">
        <v>708</v>
      </c>
      <c r="L13" s="561">
        <v>5.51</v>
      </c>
      <c r="M13" s="162" t="str">
        <f t="shared" si="0"/>
        <v>I JA</v>
      </c>
      <c r="N13" s="185" t="s">
        <v>255</v>
      </c>
      <c r="P13" s="184" t="s">
        <v>412</v>
      </c>
    </row>
    <row r="14" spans="1:16" ht="18.75" customHeight="1">
      <c r="A14" s="25">
        <v>6</v>
      </c>
      <c r="B14" s="158" t="s">
        <v>131</v>
      </c>
      <c r="C14" s="159" t="s">
        <v>548</v>
      </c>
      <c r="D14" s="160">
        <v>36433</v>
      </c>
      <c r="E14" s="531" t="s">
        <v>82</v>
      </c>
      <c r="F14" s="529">
        <v>5.39</v>
      </c>
      <c r="G14" s="161">
        <v>5.29</v>
      </c>
      <c r="H14" s="161" t="s">
        <v>708</v>
      </c>
      <c r="I14" s="161">
        <v>5.33</v>
      </c>
      <c r="J14" s="161">
        <v>3.66</v>
      </c>
      <c r="K14" s="535">
        <v>5.38</v>
      </c>
      <c r="L14" s="561">
        <v>5.39</v>
      </c>
      <c r="M14" s="162" t="str">
        <f t="shared" si="0"/>
        <v>I JA</v>
      </c>
      <c r="N14" s="185" t="s">
        <v>376</v>
      </c>
      <c r="P14" s="184" t="s">
        <v>413</v>
      </c>
    </row>
    <row r="15" spans="1:16" ht="18.75" customHeight="1">
      <c r="A15" s="25">
        <v>7</v>
      </c>
      <c r="B15" s="158" t="s">
        <v>100</v>
      </c>
      <c r="C15" s="159" t="s">
        <v>602</v>
      </c>
      <c r="D15" s="160">
        <v>36381</v>
      </c>
      <c r="E15" s="531" t="s">
        <v>38</v>
      </c>
      <c r="F15" s="529">
        <v>5.27</v>
      </c>
      <c r="G15" s="161">
        <v>5.24</v>
      </c>
      <c r="H15" s="161">
        <v>5.22</v>
      </c>
      <c r="I15" s="161">
        <v>5.06</v>
      </c>
      <c r="J15" s="161">
        <v>5.12</v>
      </c>
      <c r="K15" s="535">
        <v>5.28</v>
      </c>
      <c r="L15" s="561">
        <v>5.28</v>
      </c>
      <c r="M15" s="162" t="str">
        <f t="shared" si="0"/>
        <v>I JA</v>
      </c>
      <c r="N15" s="185" t="s">
        <v>69</v>
      </c>
      <c r="P15" s="184" t="s">
        <v>414</v>
      </c>
    </row>
    <row r="16" spans="1:16" ht="18.75" customHeight="1">
      <c r="A16" s="25">
        <v>8</v>
      </c>
      <c r="B16" s="158" t="s">
        <v>789</v>
      </c>
      <c r="C16" s="159" t="s">
        <v>652</v>
      </c>
      <c r="D16" s="22">
        <v>36600</v>
      </c>
      <c r="E16" s="558" t="s">
        <v>200</v>
      </c>
      <c r="F16" s="529">
        <v>5.18</v>
      </c>
      <c r="G16" s="161">
        <v>4.65</v>
      </c>
      <c r="H16" s="161">
        <v>4.68</v>
      </c>
      <c r="I16" s="161">
        <v>4.47</v>
      </c>
      <c r="J16" s="161"/>
      <c r="K16" s="535"/>
      <c r="L16" s="561">
        <f>MAX(F16:K16)</f>
        <v>5.18</v>
      </c>
      <c r="M16" s="162" t="str">
        <f>IF(ISBLANK(L16),"",IF(L16&gt;=7.2,"KSM",IF(L16&gt;=6.7,"I A",IF(L16&gt;=6.2,"II A",IF(L16&gt;=5.6,"III A",IF(L16&gt;=5,"I JA",IF(L16&gt;=4.45,"II JA",IF(L16&gt;=4,"III JA"))))))))</f>
        <v>I JA</v>
      </c>
      <c r="N16" s="84" t="s">
        <v>228</v>
      </c>
      <c r="P16" s="184" t="s">
        <v>415</v>
      </c>
    </row>
    <row r="17" spans="1:16" ht="18.75" customHeight="1">
      <c r="A17" s="25">
        <v>9</v>
      </c>
      <c r="B17" s="158" t="s">
        <v>50</v>
      </c>
      <c r="C17" s="159" t="s">
        <v>520</v>
      </c>
      <c r="D17" s="160">
        <v>36178</v>
      </c>
      <c r="E17" s="531" t="s">
        <v>200</v>
      </c>
      <c r="F17" s="529">
        <v>4.79</v>
      </c>
      <c r="G17" s="161">
        <v>4.9</v>
      </c>
      <c r="H17" s="161">
        <v>4.75</v>
      </c>
      <c r="I17" s="161"/>
      <c r="J17" s="161"/>
      <c r="K17" s="535"/>
      <c r="L17" s="561">
        <v>4.9</v>
      </c>
      <c r="M17" s="162" t="str">
        <f t="shared" si="0"/>
        <v>II JA</v>
      </c>
      <c r="N17" s="185" t="s">
        <v>201</v>
      </c>
      <c r="P17" s="184" t="s">
        <v>416</v>
      </c>
    </row>
    <row r="18" spans="1:16" ht="18.75" customHeight="1">
      <c r="A18" s="25">
        <v>10</v>
      </c>
      <c r="B18" s="158" t="s">
        <v>527</v>
      </c>
      <c r="C18" s="159" t="s">
        <v>696</v>
      </c>
      <c r="D18" s="160">
        <v>36343</v>
      </c>
      <c r="E18" s="531" t="s">
        <v>382</v>
      </c>
      <c r="F18" s="529">
        <v>4.77</v>
      </c>
      <c r="G18" s="161">
        <v>4.9</v>
      </c>
      <c r="H18" s="161">
        <v>4.64</v>
      </c>
      <c r="I18" s="161"/>
      <c r="J18" s="161"/>
      <c r="K18" s="535"/>
      <c r="L18" s="561">
        <f>MAX(F18:K18)</f>
        <v>4.9</v>
      </c>
      <c r="M18" s="162" t="str">
        <f t="shared" si="0"/>
        <v>II JA</v>
      </c>
      <c r="N18" s="185" t="s">
        <v>435</v>
      </c>
      <c r="P18" s="184" t="s">
        <v>417</v>
      </c>
    </row>
    <row r="19" spans="1:16" ht="18.75" customHeight="1">
      <c r="A19" s="25">
        <v>11</v>
      </c>
      <c r="B19" s="158" t="s">
        <v>684</v>
      </c>
      <c r="C19" s="159" t="s">
        <v>685</v>
      </c>
      <c r="D19" s="160">
        <v>36382</v>
      </c>
      <c r="E19" s="531" t="s">
        <v>193</v>
      </c>
      <c r="F19" s="529">
        <v>4.68</v>
      </c>
      <c r="G19" s="161">
        <v>4.57</v>
      </c>
      <c r="H19" s="161">
        <v>4.86</v>
      </c>
      <c r="I19" s="161"/>
      <c r="J19" s="161"/>
      <c r="K19" s="535"/>
      <c r="L19" s="561">
        <v>4.86</v>
      </c>
      <c r="M19" s="162" t="str">
        <f t="shared" si="0"/>
        <v>II JA</v>
      </c>
      <c r="N19" s="185"/>
      <c r="P19" s="184" t="s">
        <v>418</v>
      </c>
    </row>
    <row r="20" spans="1:16" ht="18.75" customHeight="1">
      <c r="A20" s="25">
        <v>12</v>
      </c>
      <c r="B20" s="158" t="s">
        <v>606</v>
      </c>
      <c r="C20" s="159" t="s">
        <v>607</v>
      </c>
      <c r="D20" s="160">
        <v>36901</v>
      </c>
      <c r="E20" s="531" t="s">
        <v>360</v>
      </c>
      <c r="F20" s="529">
        <v>4.81</v>
      </c>
      <c r="G20" s="161" t="s">
        <v>708</v>
      </c>
      <c r="H20" s="161">
        <v>4.83</v>
      </c>
      <c r="I20" s="161"/>
      <c r="J20" s="161"/>
      <c r="K20" s="535"/>
      <c r="L20" s="561">
        <v>4.83</v>
      </c>
      <c r="M20" s="162" t="str">
        <f t="shared" si="0"/>
        <v>II JA</v>
      </c>
      <c r="N20" s="185" t="s">
        <v>608</v>
      </c>
      <c r="P20" s="184" t="s">
        <v>419</v>
      </c>
    </row>
    <row r="21" spans="1:16" ht="18.75" customHeight="1">
      <c r="A21" s="25">
        <v>13</v>
      </c>
      <c r="B21" s="158" t="s">
        <v>570</v>
      </c>
      <c r="C21" s="159" t="s">
        <v>571</v>
      </c>
      <c r="D21" s="160">
        <v>36783</v>
      </c>
      <c r="E21" s="531" t="s">
        <v>186</v>
      </c>
      <c r="F21" s="529">
        <v>4.64</v>
      </c>
      <c r="G21" s="161">
        <v>4.67</v>
      </c>
      <c r="H21" s="161">
        <v>4.39</v>
      </c>
      <c r="I21" s="161"/>
      <c r="J21" s="161"/>
      <c r="K21" s="535"/>
      <c r="L21" s="561">
        <v>4.67</v>
      </c>
      <c r="M21" s="162" t="str">
        <f t="shared" si="0"/>
        <v>II JA</v>
      </c>
      <c r="N21" s="185" t="s">
        <v>64</v>
      </c>
      <c r="P21" s="184" t="s">
        <v>420</v>
      </c>
    </row>
    <row r="22" spans="1:16" ht="18.75" customHeight="1">
      <c r="A22" s="25">
        <v>14</v>
      </c>
      <c r="B22" s="158" t="s">
        <v>639</v>
      </c>
      <c r="C22" s="159" t="s">
        <v>640</v>
      </c>
      <c r="D22" s="160">
        <v>37255</v>
      </c>
      <c r="E22" s="531" t="s">
        <v>289</v>
      </c>
      <c r="F22" s="529">
        <v>4.35</v>
      </c>
      <c r="G22" s="161">
        <v>4.32</v>
      </c>
      <c r="H22" s="161">
        <v>4.36</v>
      </c>
      <c r="I22" s="161"/>
      <c r="J22" s="161"/>
      <c r="K22" s="535"/>
      <c r="L22" s="561">
        <v>4.36</v>
      </c>
      <c r="M22" s="162" t="str">
        <f t="shared" si="0"/>
        <v>III JA</v>
      </c>
      <c r="N22" s="185" t="s">
        <v>290</v>
      </c>
      <c r="P22" s="184" t="s">
        <v>421</v>
      </c>
    </row>
    <row r="23" spans="1:16" ht="18.75" customHeight="1">
      <c r="A23" s="25">
        <v>15</v>
      </c>
      <c r="B23" s="158" t="s">
        <v>562</v>
      </c>
      <c r="C23" s="159" t="s">
        <v>563</v>
      </c>
      <c r="D23" s="160">
        <v>36680</v>
      </c>
      <c r="E23" s="531" t="s">
        <v>40</v>
      </c>
      <c r="F23" s="529">
        <v>4.51</v>
      </c>
      <c r="G23" s="161">
        <v>4.24</v>
      </c>
      <c r="H23" s="161" t="s">
        <v>708</v>
      </c>
      <c r="I23" s="161"/>
      <c r="J23" s="161"/>
      <c r="K23" s="535"/>
      <c r="L23" s="561">
        <v>4.24</v>
      </c>
      <c r="M23" s="162" t="str">
        <f t="shared" si="0"/>
        <v>III JA</v>
      </c>
      <c r="N23" s="185" t="s">
        <v>67</v>
      </c>
      <c r="P23" s="184" t="s">
        <v>422</v>
      </c>
    </row>
    <row r="24" spans="1:16" ht="18.75" customHeight="1">
      <c r="A24" s="25">
        <v>16</v>
      </c>
      <c r="B24" s="158" t="s">
        <v>105</v>
      </c>
      <c r="C24" s="159" t="s">
        <v>649</v>
      </c>
      <c r="D24" s="160">
        <v>36538</v>
      </c>
      <c r="E24" s="531" t="s">
        <v>38</v>
      </c>
      <c r="F24" s="529" t="s">
        <v>708</v>
      </c>
      <c r="G24" s="161">
        <v>4.11</v>
      </c>
      <c r="H24" s="161">
        <v>3.62</v>
      </c>
      <c r="I24" s="161"/>
      <c r="J24" s="161"/>
      <c r="K24" s="535"/>
      <c r="L24" s="561">
        <v>4.11</v>
      </c>
      <c r="M24" s="162" t="str">
        <f t="shared" si="0"/>
        <v>III JA</v>
      </c>
      <c r="N24" s="185" t="s">
        <v>69</v>
      </c>
      <c r="P24" s="184" t="s">
        <v>423</v>
      </c>
    </row>
    <row r="25" spans="1:16" ht="18.75" customHeight="1">
      <c r="A25" s="25">
        <v>17</v>
      </c>
      <c r="B25" s="158" t="s">
        <v>650</v>
      </c>
      <c r="C25" s="159" t="s">
        <v>651</v>
      </c>
      <c r="D25" s="160">
        <v>36539</v>
      </c>
      <c r="E25" s="531" t="s">
        <v>38</v>
      </c>
      <c r="F25" s="529">
        <v>3.75</v>
      </c>
      <c r="G25" s="161">
        <v>3.82</v>
      </c>
      <c r="H25" s="161">
        <v>3.94</v>
      </c>
      <c r="I25" s="161"/>
      <c r="J25" s="161"/>
      <c r="K25" s="535"/>
      <c r="L25" s="561">
        <v>3.94</v>
      </c>
      <c r="M25" s="162"/>
      <c r="N25" s="185" t="s">
        <v>347</v>
      </c>
      <c r="P25" s="184" t="s">
        <v>424</v>
      </c>
    </row>
    <row r="26" spans="1:14" ht="18.75" customHeight="1">
      <c r="A26" s="25"/>
      <c r="B26" s="158" t="s">
        <v>475</v>
      </c>
      <c r="C26" s="159" t="s">
        <v>558</v>
      </c>
      <c r="D26" s="160">
        <v>36594</v>
      </c>
      <c r="E26" s="531" t="s">
        <v>27</v>
      </c>
      <c r="F26" s="529" t="s">
        <v>708</v>
      </c>
      <c r="G26" s="161" t="s">
        <v>708</v>
      </c>
      <c r="H26" s="161" t="s">
        <v>708</v>
      </c>
      <c r="I26" s="161"/>
      <c r="J26" s="161"/>
      <c r="K26" s="535"/>
      <c r="L26" s="561" t="s">
        <v>1021</v>
      </c>
      <c r="M26" s="162"/>
      <c r="N26" s="185" t="s">
        <v>26</v>
      </c>
    </row>
  </sheetData>
  <sheetProtection/>
  <mergeCells count="3">
    <mergeCell ref="A2:H2"/>
    <mergeCell ref="A3:H3"/>
    <mergeCell ref="F7:K7"/>
  </mergeCells>
  <printOptions/>
  <pageMargins left="0.8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6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193" customWidth="1"/>
    <col min="2" max="2" width="10.140625" style="193" customWidth="1"/>
    <col min="3" max="3" width="12.421875" style="193" customWidth="1"/>
    <col min="4" max="4" width="8.8515625" style="198" customWidth="1"/>
    <col min="5" max="5" width="13.28125" style="198" customWidth="1"/>
    <col min="6" max="7" width="5.421875" style="196" customWidth="1"/>
    <col min="8" max="8" width="6.421875" style="255" customWidth="1"/>
    <col min="9" max="9" width="22.7109375" style="198" customWidth="1"/>
    <col min="10" max="10" width="4.140625" style="193" customWidth="1"/>
    <col min="11" max="16384" width="9.140625" style="193" customWidth="1"/>
  </cols>
  <sheetData>
    <row r="1" spans="1:9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10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  <c r="J3" s="43"/>
    </row>
    <row r="4" spans="1:8" ht="12.75" customHeight="1">
      <c r="A4" s="99"/>
      <c r="B4" s="99"/>
      <c r="C4" s="252" t="s">
        <v>17</v>
      </c>
      <c r="D4" s="147" t="s">
        <v>717</v>
      </c>
      <c r="F4" s="51" t="s">
        <v>718</v>
      </c>
      <c r="G4" s="99"/>
      <c r="H4" s="99"/>
    </row>
    <row r="5" spans="5:9" s="141" customFormat="1" ht="8.25" customHeight="1">
      <c r="E5" s="142"/>
      <c r="I5" s="143"/>
    </row>
    <row r="6" spans="2:9" ht="15.75">
      <c r="B6" s="27" t="s">
        <v>719</v>
      </c>
      <c r="C6" s="28"/>
      <c r="D6" s="148"/>
      <c r="E6" s="28"/>
      <c r="F6" s="253"/>
      <c r="G6" s="27"/>
      <c r="H6" s="27" t="s">
        <v>24</v>
      </c>
      <c r="I6" s="254"/>
    </row>
    <row r="7" ht="6" customHeight="1"/>
    <row r="8" spans="2:9" ht="12.75" customHeight="1">
      <c r="B8" s="200"/>
      <c r="C8" s="256">
        <v>1</v>
      </c>
      <c r="D8" s="256" t="s">
        <v>53</v>
      </c>
      <c r="E8" s="257">
        <v>6</v>
      </c>
      <c r="I8" s="258"/>
    </row>
    <row r="9" ht="6" customHeight="1"/>
    <row r="10" spans="1:9" ht="12.75">
      <c r="A10" s="259" t="s">
        <v>54</v>
      </c>
      <c r="B10" s="260" t="s">
        <v>14</v>
      </c>
      <c r="C10" s="261" t="s">
        <v>13</v>
      </c>
      <c r="D10" s="259" t="s">
        <v>12</v>
      </c>
      <c r="E10" s="262" t="s">
        <v>11</v>
      </c>
      <c r="F10" s="263" t="s">
        <v>720</v>
      </c>
      <c r="G10" s="263" t="s">
        <v>721</v>
      </c>
      <c r="H10" s="264" t="s">
        <v>9</v>
      </c>
      <c r="I10" s="265" t="s">
        <v>8</v>
      </c>
    </row>
    <row r="11" spans="1:9" ht="12.75">
      <c r="A11" s="49">
        <v>1</v>
      </c>
      <c r="B11" s="206" t="s">
        <v>72</v>
      </c>
      <c r="C11" s="203" t="s">
        <v>277</v>
      </c>
      <c r="D11" s="204">
        <v>36948</v>
      </c>
      <c r="E11" s="207" t="s">
        <v>207</v>
      </c>
      <c r="F11" s="208">
        <v>9.04</v>
      </c>
      <c r="G11" s="209"/>
      <c r="H11" s="266" t="str">
        <f>IF(ISBLANK(F11),"",IF(F11&lt;=7.7,"KSM",IF(F11&lt;=8,"I A",IF(F11&lt;=8.44,"II A",IF(F11&lt;=9.04,"III A",IF(F11&lt;=9.64,"I JA",IF(F11&lt;=10.04,"II JA",IF(F11&lt;=10.34,"III JA"))))))))</f>
        <v>III A</v>
      </c>
      <c r="I11" s="207" t="s">
        <v>208</v>
      </c>
    </row>
    <row r="12" spans="1:9" ht="12.75">
      <c r="A12" s="49">
        <v>2</v>
      </c>
      <c r="B12" s="206" t="s">
        <v>244</v>
      </c>
      <c r="C12" s="203" t="s">
        <v>275</v>
      </c>
      <c r="D12" s="204">
        <v>36943</v>
      </c>
      <c r="E12" s="207" t="s">
        <v>82</v>
      </c>
      <c r="F12" s="208">
        <v>9.14</v>
      </c>
      <c r="G12" s="209"/>
      <c r="H12" s="266" t="str">
        <f>IF(ISBLANK(F12),"",IF(F12&lt;=7.7,"KSM",IF(F12&lt;=8,"I A",IF(F12&lt;=8.44,"II A",IF(F12&lt;=9.04,"III A",IF(F12&lt;=9.64,"I JA",IF(F12&lt;=10.04,"II JA",IF(F12&lt;=10.34,"III JA"))))))))</f>
        <v>I JA</v>
      </c>
      <c r="I12" s="207" t="s">
        <v>276</v>
      </c>
    </row>
    <row r="13" spans="1:9" ht="12.75">
      <c r="A13" s="49">
        <v>3</v>
      </c>
      <c r="B13" s="206" t="s">
        <v>272</v>
      </c>
      <c r="C13" s="203" t="s">
        <v>273</v>
      </c>
      <c r="D13" s="204">
        <v>36743</v>
      </c>
      <c r="E13" s="207" t="s">
        <v>38</v>
      </c>
      <c r="F13" s="208">
        <v>8.93</v>
      </c>
      <c r="G13" s="209"/>
      <c r="H13" s="266" t="str">
        <f>IF(ISBLANK(F13),"",IF(F13&lt;=7.7,"KSM",IF(F13&lt;=8,"I A",IF(F13&lt;=8.44,"II A",IF(F13&lt;=9.04,"III A",IF(F13&lt;=9.64,"I JA",IF(F13&lt;=10.04,"II JA",IF(F13&lt;=10.34,"III JA"))))))))</f>
        <v>III A</v>
      </c>
      <c r="I13" s="207" t="s">
        <v>274</v>
      </c>
    </row>
    <row r="14" spans="1:9" ht="12.75">
      <c r="A14" s="49">
        <v>4</v>
      </c>
      <c r="B14" s="206" t="s">
        <v>722</v>
      </c>
      <c r="C14" s="203" t="s">
        <v>723</v>
      </c>
      <c r="D14" s="204">
        <v>36746</v>
      </c>
      <c r="E14" s="207" t="s">
        <v>200</v>
      </c>
      <c r="F14" s="208">
        <v>9.41</v>
      </c>
      <c r="G14" s="209"/>
      <c r="H14" s="266" t="str">
        <f>IF(ISBLANK(F14),"",IF(F14&lt;=7.7,"KSM",IF(F14&lt;=8,"I A",IF(F14&lt;=8.44,"II A",IF(F14&lt;=9.04,"III A",IF(F14&lt;=9.64,"I JA",IF(F14&lt;=10.04,"II JA",IF(F14&lt;=10.34,"III JA"))))))))</f>
        <v>I JA</v>
      </c>
      <c r="I14" s="207" t="s">
        <v>201</v>
      </c>
    </row>
    <row r="15" spans="1:9" ht="12.75">
      <c r="A15" s="49">
        <v>5</v>
      </c>
      <c r="B15" s="206" t="s">
        <v>214</v>
      </c>
      <c r="C15" s="203" t="s">
        <v>256</v>
      </c>
      <c r="D15" s="204">
        <v>36378</v>
      </c>
      <c r="E15" s="207" t="s">
        <v>186</v>
      </c>
      <c r="F15" s="208">
        <v>9.36</v>
      </c>
      <c r="G15" s="209"/>
      <c r="H15" s="266" t="str">
        <f>IF(ISBLANK(F15),"",IF(F15&lt;=7.7,"KSM",IF(F15&lt;=8,"I A",IF(F15&lt;=8.44,"II A",IF(F15&lt;=9.04,"III A",IF(F15&lt;=9.64,"I JA",IF(F15&lt;=10.04,"II JA",IF(F15&lt;=10.34,"III JA"))))))))</f>
        <v>I JA</v>
      </c>
      <c r="I15" s="207" t="s">
        <v>48</v>
      </c>
    </row>
    <row r="16" spans="1:9" ht="12.75">
      <c r="A16" s="49">
        <v>6</v>
      </c>
      <c r="B16" s="206" t="s">
        <v>724</v>
      </c>
      <c r="C16" s="203" t="s">
        <v>725</v>
      </c>
      <c r="D16" s="204">
        <v>37073</v>
      </c>
      <c r="E16" s="207" t="s">
        <v>133</v>
      </c>
      <c r="F16" s="208">
        <v>9.27</v>
      </c>
      <c r="G16" s="209"/>
      <c r="H16" s="266"/>
      <c r="I16" s="207" t="s">
        <v>726</v>
      </c>
    </row>
    <row r="17" ht="6" customHeight="1"/>
    <row r="18" spans="2:9" ht="12.75" customHeight="1">
      <c r="B18" s="200"/>
      <c r="C18" s="256">
        <v>2</v>
      </c>
      <c r="D18" s="256" t="s">
        <v>53</v>
      </c>
      <c r="E18" s="257">
        <v>6</v>
      </c>
      <c r="I18" s="258"/>
    </row>
    <row r="19" ht="6" customHeight="1"/>
    <row r="20" spans="1:9" ht="12.75">
      <c r="A20" s="49">
        <v>1</v>
      </c>
      <c r="B20" s="206" t="s">
        <v>266</v>
      </c>
      <c r="C20" s="203" t="s">
        <v>267</v>
      </c>
      <c r="D20" s="204">
        <v>36644</v>
      </c>
      <c r="E20" s="207" t="s">
        <v>25</v>
      </c>
      <c r="F20" s="208">
        <v>8.74</v>
      </c>
      <c r="G20" s="209"/>
      <c r="H20" s="266" t="str">
        <f aca="true" t="shared" si="0" ref="H20:H25">IF(ISBLANK(F20),"",IF(F20&lt;=7.7,"KSM",IF(F20&lt;=8,"I A",IF(F20&lt;=8.44,"II A",IF(F20&lt;=9.04,"III A",IF(F20&lt;=9.64,"I JA",IF(F20&lt;=10.04,"II JA",IF(F20&lt;=10.34,"III JA"))))))))</f>
        <v>III A</v>
      </c>
      <c r="I20" s="207" t="s">
        <v>255</v>
      </c>
    </row>
    <row r="21" spans="1:9" ht="12.75">
      <c r="A21" s="49">
        <v>2</v>
      </c>
      <c r="B21" s="206" t="s">
        <v>278</v>
      </c>
      <c r="C21" s="203" t="s">
        <v>279</v>
      </c>
      <c r="D21" s="204">
        <v>37020</v>
      </c>
      <c r="E21" s="207" t="s">
        <v>186</v>
      </c>
      <c r="F21" s="208">
        <v>8.46</v>
      </c>
      <c r="G21" s="209"/>
      <c r="H21" s="266" t="str">
        <f t="shared" si="0"/>
        <v>III A</v>
      </c>
      <c r="I21" s="207" t="s">
        <v>224</v>
      </c>
    </row>
    <row r="22" spans="1:9" ht="12.75">
      <c r="A22" s="49">
        <v>3</v>
      </c>
      <c r="B22" s="206" t="s">
        <v>264</v>
      </c>
      <c r="C22" s="203" t="s">
        <v>265</v>
      </c>
      <c r="D22" s="204">
        <v>36629</v>
      </c>
      <c r="E22" s="207" t="s">
        <v>25</v>
      </c>
      <c r="F22" s="208">
        <v>8.92</v>
      </c>
      <c r="G22" s="209"/>
      <c r="H22" s="266" t="str">
        <f t="shared" si="0"/>
        <v>III A</v>
      </c>
      <c r="I22" s="207" t="s">
        <v>255</v>
      </c>
    </row>
    <row r="23" spans="1:9" ht="12.75">
      <c r="A23" s="49">
        <v>4</v>
      </c>
      <c r="B23" s="206" t="s">
        <v>41</v>
      </c>
      <c r="C23" s="203" t="s">
        <v>262</v>
      </c>
      <c r="D23" s="204">
        <v>36594</v>
      </c>
      <c r="E23" s="207" t="s">
        <v>66</v>
      </c>
      <c r="F23" s="208">
        <v>9.06</v>
      </c>
      <c r="G23" s="209"/>
      <c r="H23" s="266" t="str">
        <f t="shared" si="0"/>
        <v>I JA</v>
      </c>
      <c r="I23" s="207" t="s">
        <v>137</v>
      </c>
    </row>
    <row r="24" spans="1:9" ht="12.75">
      <c r="A24" s="49">
        <v>5</v>
      </c>
      <c r="B24" s="206" t="s">
        <v>270</v>
      </c>
      <c r="C24" s="203" t="s">
        <v>271</v>
      </c>
      <c r="D24" s="204">
        <v>36691</v>
      </c>
      <c r="E24" s="207" t="s">
        <v>241</v>
      </c>
      <c r="F24" s="208">
        <v>9.16</v>
      </c>
      <c r="G24" s="209"/>
      <c r="H24" s="266" t="str">
        <f t="shared" si="0"/>
        <v>I JA</v>
      </c>
      <c r="I24" s="207" t="s">
        <v>74</v>
      </c>
    </row>
    <row r="25" spans="1:9" ht="12.75">
      <c r="A25" s="49">
        <v>6</v>
      </c>
      <c r="B25" s="206" t="s">
        <v>214</v>
      </c>
      <c r="C25" s="203" t="s">
        <v>263</v>
      </c>
      <c r="D25" s="204">
        <v>36627</v>
      </c>
      <c r="E25" s="207" t="s">
        <v>186</v>
      </c>
      <c r="F25" s="208">
        <v>8.69</v>
      </c>
      <c r="G25" s="209"/>
      <c r="H25" s="266" t="str">
        <f t="shared" si="0"/>
        <v>III A</v>
      </c>
      <c r="I25" s="207" t="s">
        <v>64</v>
      </c>
    </row>
    <row r="26" ht="6" customHeight="1"/>
    <row r="27" spans="2:9" ht="12.75" customHeight="1">
      <c r="B27" s="200"/>
      <c r="C27" s="256">
        <v>3</v>
      </c>
      <c r="D27" s="256" t="s">
        <v>53</v>
      </c>
      <c r="E27" s="257">
        <v>6</v>
      </c>
      <c r="I27" s="258"/>
    </row>
    <row r="28" ht="6" customHeight="1"/>
    <row r="29" spans="1:9" ht="12.75">
      <c r="A29" s="49">
        <v>1</v>
      </c>
      <c r="B29" s="206" t="s">
        <v>260</v>
      </c>
      <c r="C29" s="203" t="s">
        <v>261</v>
      </c>
      <c r="D29" s="204">
        <v>36550</v>
      </c>
      <c r="E29" s="207" t="s">
        <v>200</v>
      </c>
      <c r="F29" s="208" t="s">
        <v>727</v>
      </c>
      <c r="G29" s="209"/>
      <c r="H29" s="266" t="b">
        <f>IF(ISBLANK(F29),"",IF(F29&lt;=7.7,"KSM",IF(F29&lt;=8,"I A",IF(F29&lt;=8.44,"II A",IF(F29&lt;=9.04,"III A",IF(F29&lt;=9.64,"I JA",IF(F29&lt;=10.04,"II JA",IF(F29&lt;=10.34,"III JA"))))))))</f>
        <v>0</v>
      </c>
      <c r="I29" s="207" t="s">
        <v>201</v>
      </c>
    </row>
    <row r="30" spans="1:9" ht="12.75">
      <c r="A30" s="49">
        <v>2</v>
      </c>
      <c r="B30" s="206" t="s">
        <v>728</v>
      </c>
      <c r="C30" s="203" t="s">
        <v>729</v>
      </c>
      <c r="D30" s="204">
        <v>36545</v>
      </c>
      <c r="E30" s="207" t="s">
        <v>186</v>
      </c>
      <c r="F30" s="208">
        <v>8.53</v>
      </c>
      <c r="G30" s="209"/>
      <c r="H30" s="266" t="str">
        <f>IF(ISBLANK(F30),"",IF(F30&lt;=7.7,"KSM",IF(F30&lt;=8,"I A",IF(F30&lt;=8.44,"II A",IF(F30&lt;=9.04,"III A",IF(F30&lt;=9.64,"I JA",IF(F30&lt;=10.04,"II JA",IF(F30&lt;=10.34,"III JA"))))))))</f>
        <v>III A</v>
      </c>
      <c r="I30" s="207" t="s">
        <v>259</v>
      </c>
    </row>
    <row r="31" spans="1:9" ht="12.75">
      <c r="A31" s="49">
        <v>3</v>
      </c>
      <c r="B31" s="206" t="s">
        <v>37</v>
      </c>
      <c r="C31" s="203" t="s">
        <v>254</v>
      </c>
      <c r="D31" s="204">
        <v>36363</v>
      </c>
      <c r="E31" s="207" t="s">
        <v>25</v>
      </c>
      <c r="F31" s="208">
        <v>8.82</v>
      </c>
      <c r="G31" s="209"/>
      <c r="H31" s="266" t="str">
        <f>IF(ISBLANK(F31),"",IF(F31&lt;=7.7,"KSM",IF(F31&lt;=8,"I A",IF(F31&lt;=8.44,"II A",IF(F31&lt;=9.04,"III A",IF(F31&lt;=9.64,"I JA",IF(F31&lt;=10.04,"II JA",IF(F31&lt;=10.34,"III JA"))))))))</f>
        <v>III A</v>
      </c>
      <c r="I31" s="207" t="s">
        <v>255</v>
      </c>
    </row>
    <row r="32" spans="1:9" ht="12.75">
      <c r="A32" s="49">
        <v>5</v>
      </c>
      <c r="B32" s="206" t="s">
        <v>257</v>
      </c>
      <c r="C32" s="203" t="s">
        <v>258</v>
      </c>
      <c r="D32" s="204">
        <v>36517</v>
      </c>
      <c r="E32" s="207" t="s">
        <v>207</v>
      </c>
      <c r="F32" s="208">
        <v>9.09</v>
      </c>
      <c r="G32" s="209"/>
      <c r="H32" s="266" t="str">
        <f>IF(ISBLANK(F32),"",IF(F32&lt;=7.7,"KSM",IF(F32&lt;=8,"I A",IF(F32&lt;=8.44,"II A",IF(F32&lt;=9.04,"III A",IF(F32&lt;=9.64,"I JA",IF(F32&lt;=10.04,"II JA",IF(F32&lt;=10.34,"III JA"))))))))</f>
        <v>I JA</v>
      </c>
      <c r="I32" s="207" t="s">
        <v>208</v>
      </c>
    </row>
    <row r="33" spans="1:9" ht="12.75">
      <c r="A33" s="49">
        <v>6</v>
      </c>
      <c r="B33" s="206" t="s">
        <v>242</v>
      </c>
      <c r="C33" s="203" t="s">
        <v>243</v>
      </c>
      <c r="D33" s="204">
        <v>36301</v>
      </c>
      <c r="E33" s="207" t="s">
        <v>186</v>
      </c>
      <c r="F33" s="208">
        <v>9.42</v>
      </c>
      <c r="G33" s="209"/>
      <c r="H33" s="266" t="str">
        <f>IF(ISBLANK(F33),"",IF(F33&lt;=7.7,"KSM",IF(F33&lt;=8,"I A",IF(F33&lt;=8.44,"II A",IF(F33&lt;=9.04,"III A",IF(F33&lt;=9.64,"I JA",IF(F33&lt;=10.04,"II JA",IF(F33&lt;=10.34,"III JA"))))))))</f>
        <v>I JA</v>
      </c>
      <c r="I33" s="207" t="s">
        <v>48</v>
      </c>
    </row>
    <row r="34" ht="6" customHeight="1"/>
    <row r="35" spans="2:9" ht="12.75" customHeight="1">
      <c r="B35" s="200"/>
      <c r="C35" s="256">
        <v>4</v>
      </c>
      <c r="D35" s="256" t="s">
        <v>53</v>
      </c>
      <c r="E35" s="257">
        <v>6</v>
      </c>
      <c r="I35" s="258"/>
    </row>
    <row r="36" ht="6" customHeight="1"/>
    <row r="37" spans="1:9" ht="12.75">
      <c r="A37" s="49">
        <v>1</v>
      </c>
      <c r="B37" s="206" t="s">
        <v>252</v>
      </c>
      <c r="C37" s="203" t="s">
        <v>253</v>
      </c>
      <c r="D37" s="204">
        <v>36343</v>
      </c>
      <c r="E37" s="207" t="s">
        <v>27</v>
      </c>
      <c r="F37" s="208" t="s">
        <v>730</v>
      </c>
      <c r="G37" s="209"/>
      <c r="H37" s="266"/>
      <c r="I37" s="207" t="s">
        <v>26</v>
      </c>
    </row>
    <row r="38" spans="1:9" ht="12.75">
      <c r="A38" s="49">
        <v>2</v>
      </c>
      <c r="B38" s="206" t="s">
        <v>731</v>
      </c>
      <c r="C38" s="203" t="s">
        <v>732</v>
      </c>
      <c r="D38" s="204">
        <v>36706</v>
      </c>
      <c r="E38" s="207" t="s">
        <v>241</v>
      </c>
      <c r="F38" s="208" t="s">
        <v>730</v>
      </c>
      <c r="G38" s="209"/>
      <c r="H38" s="266"/>
      <c r="I38" s="207" t="s">
        <v>74</v>
      </c>
    </row>
    <row r="39" spans="1:9" ht="12.75">
      <c r="A39" s="49">
        <v>3</v>
      </c>
      <c r="B39" s="206" t="s">
        <v>249</v>
      </c>
      <c r="C39" s="203" t="s">
        <v>250</v>
      </c>
      <c r="D39" s="204">
        <v>36331</v>
      </c>
      <c r="E39" s="207" t="s">
        <v>27</v>
      </c>
      <c r="F39" s="208">
        <v>9.04</v>
      </c>
      <c r="G39" s="209"/>
      <c r="H39" s="266" t="str">
        <f>IF(ISBLANK(F39),"",IF(F39&lt;=7.7,"KSM",IF(F39&lt;=8,"I A",IF(F39&lt;=8.44,"II A",IF(F39&lt;=9.04,"III A",IF(F39&lt;=9.64,"I JA",IF(F39&lt;=10.04,"II JA",IF(F39&lt;=10.34,"III JA"))))))))</f>
        <v>III A</v>
      </c>
      <c r="I39" s="207" t="s">
        <v>26</v>
      </c>
    </row>
    <row r="40" spans="1:9" ht="12.75">
      <c r="A40" s="49">
        <v>4</v>
      </c>
      <c r="B40" s="206" t="s">
        <v>247</v>
      </c>
      <c r="C40" s="203" t="s">
        <v>248</v>
      </c>
      <c r="D40" s="204">
        <v>36320</v>
      </c>
      <c r="E40" s="207" t="s">
        <v>186</v>
      </c>
      <c r="F40" s="208" t="s">
        <v>730</v>
      </c>
      <c r="G40" s="209"/>
      <c r="H40" s="266"/>
      <c r="I40" s="207" t="s">
        <v>48</v>
      </c>
    </row>
    <row r="41" spans="1:9" ht="12.75">
      <c r="A41" s="49">
        <v>5</v>
      </c>
      <c r="B41" s="206" t="s">
        <v>245</v>
      </c>
      <c r="C41" s="203" t="s">
        <v>246</v>
      </c>
      <c r="D41" s="204">
        <v>36306</v>
      </c>
      <c r="E41" s="207" t="s">
        <v>200</v>
      </c>
      <c r="F41" s="208">
        <v>9.09</v>
      </c>
      <c r="G41" s="209"/>
      <c r="H41" s="266" t="str">
        <f>IF(ISBLANK(F41),"",IF(F41&lt;=7.7,"KSM",IF(F41&lt;=8,"I A",IF(F41&lt;=8.44,"II A",IF(F41&lt;=9.04,"III A",IF(F41&lt;=9.64,"I JA",IF(F41&lt;=10.04,"II JA",IF(F41&lt;=10.34,"III JA"))))))))</f>
        <v>I JA</v>
      </c>
      <c r="I41" s="207" t="s">
        <v>228</v>
      </c>
    </row>
    <row r="42" spans="1:9" ht="12.75">
      <c r="A42" s="49">
        <v>6</v>
      </c>
      <c r="B42" s="206" t="s">
        <v>222</v>
      </c>
      <c r="C42" s="203" t="s">
        <v>280</v>
      </c>
      <c r="D42" s="204">
        <v>37071</v>
      </c>
      <c r="E42" s="207" t="s">
        <v>186</v>
      </c>
      <c r="F42" s="208">
        <v>9.33</v>
      </c>
      <c r="G42" s="209"/>
      <c r="H42" s="266" t="str">
        <f>IF(ISBLANK(F42),"",IF(F42&lt;=7.7,"KSM",IF(F42&lt;=8,"I A",IF(F42&lt;=8.44,"II A",IF(F42&lt;=9.04,"III A",IF(F42&lt;=9.64,"I JA",IF(F42&lt;=10.04,"II JA",IF(F42&lt;=10.34,"III JA"))))))))</f>
        <v>I JA</v>
      </c>
      <c r="I42" s="207" t="s">
        <v>48</v>
      </c>
    </row>
    <row r="43" ht="6" customHeight="1"/>
    <row r="44" spans="2:9" ht="12.75" customHeight="1">
      <c r="B44" s="200"/>
      <c r="C44" s="256">
        <v>5</v>
      </c>
      <c r="D44" s="256" t="s">
        <v>53</v>
      </c>
      <c r="E44" s="257">
        <v>6</v>
      </c>
      <c r="I44" s="258"/>
    </row>
    <row r="45" ht="6" customHeight="1"/>
    <row r="46" spans="1:9" ht="12.75">
      <c r="A46" s="49">
        <v>1</v>
      </c>
      <c r="B46" s="206" t="s">
        <v>59</v>
      </c>
      <c r="C46" s="203" t="s">
        <v>733</v>
      </c>
      <c r="D46" s="204">
        <v>36289</v>
      </c>
      <c r="E46" s="207" t="s">
        <v>40</v>
      </c>
      <c r="F46" s="208">
        <v>9.04</v>
      </c>
      <c r="G46" s="209"/>
      <c r="H46" s="266" t="str">
        <f aca="true" t="shared" si="1" ref="H46:H51">IF(ISBLANK(F46),"",IF(F46&lt;=7.7,"KSM",IF(F46&lt;=8,"I A",IF(F46&lt;=8.44,"II A",IF(F46&lt;=9.04,"III A",IF(F46&lt;=9.64,"I JA",IF(F46&lt;=10.04,"II JA",IF(F46&lt;=10.34,"III JA"))))))))</f>
        <v>III A</v>
      </c>
      <c r="I46" s="207" t="s">
        <v>67</v>
      </c>
    </row>
    <row r="47" spans="1:9" ht="12.75">
      <c r="A47" s="49">
        <v>2</v>
      </c>
      <c r="B47" s="206" t="s">
        <v>239</v>
      </c>
      <c r="C47" s="203" t="s">
        <v>240</v>
      </c>
      <c r="D47" s="204">
        <v>36264</v>
      </c>
      <c r="E47" s="207" t="s">
        <v>241</v>
      </c>
      <c r="F47" s="208">
        <v>9.29</v>
      </c>
      <c r="G47" s="209"/>
      <c r="H47" s="266" t="str">
        <f t="shared" si="1"/>
        <v>I JA</v>
      </c>
      <c r="I47" s="207" t="s">
        <v>74</v>
      </c>
    </row>
    <row r="48" spans="1:9" ht="12.75">
      <c r="A48" s="49">
        <v>3</v>
      </c>
      <c r="B48" s="206" t="s">
        <v>152</v>
      </c>
      <c r="C48" s="203" t="s">
        <v>238</v>
      </c>
      <c r="D48" s="204">
        <v>36261</v>
      </c>
      <c r="E48" s="207" t="s">
        <v>200</v>
      </c>
      <c r="F48" s="208">
        <v>8.89</v>
      </c>
      <c r="G48" s="209"/>
      <c r="H48" s="266" t="str">
        <f t="shared" si="1"/>
        <v>III A</v>
      </c>
      <c r="I48" s="207" t="s">
        <v>201</v>
      </c>
    </row>
    <row r="49" spans="1:9" ht="12.75">
      <c r="A49" s="49">
        <v>4</v>
      </c>
      <c r="B49" s="206" t="s">
        <v>71</v>
      </c>
      <c r="C49" s="203" t="s">
        <v>237</v>
      </c>
      <c r="D49" s="204">
        <v>36250</v>
      </c>
      <c r="E49" s="207" t="s">
        <v>142</v>
      </c>
      <c r="F49" s="208">
        <v>8.57</v>
      </c>
      <c r="G49" s="209"/>
      <c r="H49" s="266" t="str">
        <f t="shared" si="1"/>
        <v>III A</v>
      </c>
      <c r="I49" s="207" t="s">
        <v>219</v>
      </c>
    </row>
    <row r="50" spans="1:9" ht="12.75">
      <c r="A50" s="49">
        <v>5</v>
      </c>
      <c r="B50" s="206" t="s">
        <v>235</v>
      </c>
      <c r="C50" s="203" t="s">
        <v>236</v>
      </c>
      <c r="D50" s="204">
        <v>36241</v>
      </c>
      <c r="E50" s="207" t="s">
        <v>186</v>
      </c>
      <c r="F50" s="208">
        <v>9.79</v>
      </c>
      <c r="G50" s="209"/>
      <c r="H50" s="266" t="str">
        <f t="shared" si="1"/>
        <v>II JA</v>
      </c>
      <c r="I50" s="207" t="s">
        <v>48</v>
      </c>
    </row>
    <row r="51" spans="1:9" ht="12.75">
      <c r="A51" s="49">
        <v>6</v>
      </c>
      <c r="B51" s="206" t="s">
        <v>195</v>
      </c>
      <c r="C51" s="203" t="s">
        <v>234</v>
      </c>
      <c r="D51" s="204">
        <v>36229</v>
      </c>
      <c r="E51" s="207" t="s">
        <v>200</v>
      </c>
      <c r="F51" s="208">
        <v>9.39</v>
      </c>
      <c r="G51" s="209"/>
      <c r="H51" s="266" t="str">
        <f t="shared" si="1"/>
        <v>I JA</v>
      </c>
      <c r="I51" s="207" t="s">
        <v>228</v>
      </c>
    </row>
    <row r="52" ht="6" customHeight="1"/>
    <row r="53" spans="2:9" ht="12.75" customHeight="1">
      <c r="B53" s="200"/>
      <c r="C53" s="256">
        <v>6</v>
      </c>
      <c r="D53" s="256" t="s">
        <v>53</v>
      </c>
      <c r="E53" s="257">
        <v>6</v>
      </c>
      <c r="I53" s="258"/>
    </row>
    <row r="54" ht="6" customHeight="1"/>
    <row r="55" spans="1:9" ht="12.75">
      <c r="A55" s="49">
        <v>1</v>
      </c>
      <c r="B55" s="206" t="s">
        <v>229</v>
      </c>
      <c r="C55" s="203" t="s">
        <v>230</v>
      </c>
      <c r="D55" s="204">
        <v>36174</v>
      </c>
      <c r="E55" s="207" t="s">
        <v>186</v>
      </c>
      <c r="F55" s="208">
        <v>9.13</v>
      </c>
      <c r="G55" s="209"/>
      <c r="H55" s="266" t="str">
        <f aca="true" t="shared" si="2" ref="H55:H60">IF(ISBLANK(F55),"",IF(F55&lt;=7.7,"KSM",IF(F55&lt;=8,"I A",IF(F55&lt;=8.44,"II A",IF(F55&lt;=9.04,"III A",IF(F55&lt;=9.64,"I JA",IF(F55&lt;=10.04,"II JA",IF(F55&lt;=10.34,"III JA"))))))))</f>
        <v>I JA</v>
      </c>
      <c r="I55" s="207" t="s">
        <v>64</v>
      </c>
    </row>
    <row r="56" spans="1:9" ht="12.75">
      <c r="A56" s="49">
        <v>2</v>
      </c>
      <c r="B56" s="206" t="s">
        <v>734</v>
      </c>
      <c r="C56" s="203" t="s">
        <v>735</v>
      </c>
      <c r="D56" s="204">
        <v>36195</v>
      </c>
      <c r="E56" s="207" t="s">
        <v>27</v>
      </c>
      <c r="F56" s="208">
        <v>8.31</v>
      </c>
      <c r="G56" s="209"/>
      <c r="H56" s="266" t="str">
        <f t="shared" si="2"/>
        <v>II A</v>
      </c>
      <c r="I56" s="207" t="s">
        <v>26</v>
      </c>
    </row>
    <row r="57" spans="1:9" ht="12.75">
      <c r="A57" s="49">
        <v>3</v>
      </c>
      <c r="B57" s="206" t="s">
        <v>244</v>
      </c>
      <c r="C57" s="203" t="s">
        <v>736</v>
      </c>
      <c r="D57" s="204">
        <v>36302</v>
      </c>
      <c r="E57" s="207" t="s">
        <v>38</v>
      </c>
      <c r="F57" s="208">
        <v>8.32</v>
      </c>
      <c r="G57" s="209"/>
      <c r="H57" s="266" t="str">
        <f t="shared" si="2"/>
        <v>II A</v>
      </c>
      <c r="I57" s="207" t="s">
        <v>68</v>
      </c>
    </row>
    <row r="58" spans="1:9" ht="12.75">
      <c r="A58" s="49">
        <v>4</v>
      </c>
      <c r="B58" s="206" t="s">
        <v>194</v>
      </c>
      <c r="C58" s="203" t="s">
        <v>268</v>
      </c>
      <c r="D58" s="204">
        <v>36667</v>
      </c>
      <c r="E58" s="207" t="s">
        <v>66</v>
      </c>
      <c r="F58" s="208">
        <v>8.51</v>
      </c>
      <c r="G58" s="209"/>
      <c r="H58" s="266" t="str">
        <f t="shared" si="2"/>
        <v>III A</v>
      </c>
      <c r="I58" s="207" t="s">
        <v>269</v>
      </c>
    </row>
    <row r="59" spans="1:9" ht="12.75">
      <c r="A59" s="49">
        <v>5</v>
      </c>
      <c r="B59" s="206" t="s">
        <v>72</v>
      </c>
      <c r="C59" s="203" t="s">
        <v>227</v>
      </c>
      <c r="D59" s="204">
        <v>36165</v>
      </c>
      <c r="E59" s="207" t="s">
        <v>200</v>
      </c>
      <c r="F59" s="208" t="s">
        <v>730</v>
      </c>
      <c r="G59" s="209"/>
      <c r="H59" s="266"/>
      <c r="I59" s="207" t="s">
        <v>228</v>
      </c>
    </row>
    <row r="60" spans="1:9" ht="12.75">
      <c r="A60" s="49">
        <v>6</v>
      </c>
      <c r="B60" s="206" t="s">
        <v>231</v>
      </c>
      <c r="C60" s="203" t="s">
        <v>232</v>
      </c>
      <c r="D60" s="204">
        <v>36212</v>
      </c>
      <c r="E60" s="207" t="s">
        <v>70</v>
      </c>
      <c r="F60" s="208">
        <v>8.79</v>
      </c>
      <c r="G60" s="209"/>
      <c r="H60" s="266" t="str">
        <f t="shared" si="2"/>
        <v>III A</v>
      </c>
      <c r="I60" s="207" t="s">
        <v>233</v>
      </c>
    </row>
  </sheetData>
  <sheetProtection/>
  <mergeCells count="3">
    <mergeCell ref="A1:H1"/>
    <mergeCell ref="A2:H2"/>
    <mergeCell ref="A3:H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O25"/>
  <sheetViews>
    <sheetView showZeros="0" zoomScalePageLayoutView="0" workbookViewId="0" topLeftCell="A1">
      <selection activeCell="A8" sqref="A8"/>
    </sheetView>
  </sheetViews>
  <sheetFormatPr defaultColWidth="10.421875" defaultRowHeight="12.75"/>
  <cols>
    <col min="1" max="1" width="5.140625" style="18" customWidth="1"/>
    <col min="2" max="2" width="11.421875" style="18" customWidth="1"/>
    <col min="3" max="3" width="16.7109375" style="18" customWidth="1"/>
    <col min="4" max="4" width="10.28125" style="17" customWidth="1"/>
    <col min="5" max="5" width="11.8515625" style="18" customWidth="1"/>
    <col min="6" max="6" width="8.00390625" style="17" customWidth="1"/>
    <col min="7" max="11" width="6.421875" style="17" customWidth="1"/>
    <col min="12" max="12" width="6.421875" style="235" customWidth="1"/>
    <col min="13" max="13" width="6.421875" style="236" customWidth="1"/>
    <col min="14" max="14" width="21.7109375" style="238" customWidth="1"/>
    <col min="15" max="15" width="0" style="238" hidden="1" customWidth="1"/>
    <col min="16" max="16384" width="10.421875" style="238" customWidth="1"/>
  </cols>
  <sheetData>
    <row r="1" spans="1:41" s="76" customFormat="1" ht="20.25">
      <c r="A1" s="99" t="s">
        <v>161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44" t="s">
        <v>162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44"/>
      <c r="AG1" s="99"/>
      <c r="AH1" s="99"/>
      <c r="AI1" s="99"/>
      <c r="AJ1" s="99"/>
      <c r="AK1" s="99"/>
      <c r="AM1" s="79"/>
      <c r="AN1" s="78"/>
      <c r="AO1" s="44"/>
    </row>
    <row r="2" spans="1:14" s="35" customFormat="1" ht="20.25">
      <c r="A2" s="698" t="s">
        <v>0</v>
      </c>
      <c r="B2" s="698"/>
      <c r="C2" s="698"/>
      <c r="D2" s="698"/>
      <c r="E2" s="698"/>
      <c r="F2" s="698"/>
      <c r="G2" s="698"/>
      <c r="H2" s="698"/>
      <c r="I2" s="38"/>
      <c r="J2" s="38"/>
      <c r="K2" s="38"/>
      <c r="L2" s="38"/>
      <c r="M2" s="37"/>
      <c r="N2" s="43" t="s">
        <v>1</v>
      </c>
    </row>
    <row r="3" spans="1:14" s="35" customFormat="1" ht="20.25">
      <c r="A3" s="698" t="s">
        <v>2</v>
      </c>
      <c r="B3" s="698"/>
      <c r="C3" s="698"/>
      <c r="D3" s="698"/>
      <c r="E3" s="698"/>
      <c r="F3" s="698"/>
      <c r="G3" s="698"/>
      <c r="H3" s="698"/>
      <c r="I3" s="38"/>
      <c r="J3" s="38"/>
      <c r="K3" s="38"/>
      <c r="L3" s="38"/>
      <c r="M3" s="37"/>
      <c r="N3" s="36"/>
    </row>
    <row r="4" spans="3:8" s="32" customFormat="1" ht="12.75" customHeight="1">
      <c r="C4" s="100" t="s">
        <v>17</v>
      </c>
      <c r="D4" s="157">
        <v>7.1</v>
      </c>
      <c r="F4" s="129" t="s">
        <v>153</v>
      </c>
      <c r="H4" s="33"/>
    </row>
    <row r="5" spans="5:8" s="32" customFormat="1" ht="8.25" customHeight="1">
      <c r="E5" s="34"/>
      <c r="H5" s="33"/>
    </row>
    <row r="6" spans="2:14" ht="16.5" thickBot="1">
      <c r="B6" s="31" t="s">
        <v>172</v>
      </c>
      <c r="C6" s="30"/>
      <c r="D6" s="29"/>
      <c r="E6" s="28"/>
      <c r="G6" s="27" t="s">
        <v>16</v>
      </c>
      <c r="I6" s="18"/>
      <c r="J6" s="18"/>
      <c r="N6" s="237"/>
    </row>
    <row r="7" spans="6:11" ht="12.75">
      <c r="F7" s="699" t="s">
        <v>15</v>
      </c>
      <c r="G7" s="700"/>
      <c r="H7" s="700"/>
      <c r="I7" s="700"/>
      <c r="J7" s="700"/>
      <c r="K7" s="701"/>
    </row>
    <row r="8" spans="1:15" ht="12.75">
      <c r="A8" s="549" t="s">
        <v>714</v>
      </c>
      <c r="B8" s="522" t="s">
        <v>14</v>
      </c>
      <c r="C8" s="523" t="s">
        <v>13</v>
      </c>
      <c r="D8" s="524" t="s">
        <v>12</v>
      </c>
      <c r="E8" s="524" t="s">
        <v>11</v>
      </c>
      <c r="F8" s="521">
        <v>1</v>
      </c>
      <c r="G8" s="524">
        <v>2</v>
      </c>
      <c r="H8" s="564">
        <v>3</v>
      </c>
      <c r="I8" s="524">
        <v>4</v>
      </c>
      <c r="J8" s="524">
        <v>5</v>
      </c>
      <c r="K8" s="525">
        <v>6</v>
      </c>
      <c r="L8" s="565" t="s">
        <v>10</v>
      </c>
      <c r="M8" s="566" t="s">
        <v>9</v>
      </c>
      <c r="N8" s="567" t="s">
        <v>8</v>
      </c>
      <c r="O8" s="238" t="s">
        <v>714</v>
      </c>
    </row>
    <row r="9" spans="1:15" ht="17.25" customHeight="1">
      <c r="A9" s="517">
        <v>1</v>
      </c>
      <c r="B9" s="518" t="s">
        <v>103</v>
      </c>
      <c r="C9" s="519" t="s">
        <v>468</v>
      </c>
      <c r="D9" s="520">
        <v>35458</v>
      </c>
      <c r="E9" s="542" t="s">
        <v>360</v>
      </c>
      <c r="F9" s="543">
        <v>6.47</v>
      </c>
      <c r="G9" s="544">
        <v>6.4</v>
      </c>
      <c r="H9" s="544">
        <v>6.52</v>
      </c>
      <c r="I9" s="544">
        <v>6.52</v>
      </c>
      <c r="J9" s="544">
        <v>6.35</v>
      </c>
      <c r="K9" s="545">
        <v>6.43</v>
      </c>
      <c r="L9" s="562">
        <f>MAX(F9:K9)</f>
        <v>6.52</v>
      </c>
      <c r="M9" s="547" t="str">
        <f aca="true" t="shared" si="0" ref="M9:M25">IF(ISBLANK(L9),"",IF(L9&gt;=7.2,"KSM",IF(L9&gt;=6.7,"I A",IF(L9&gt;=6.2,"II A",IF(L9&gt;=5.6,"III A",IF(L9&gt;=5,"I JA",IF(L9&gt;=4.45,"II JA",IF(L9&gt;=4,"III JA"))))))))</f>
        <v>II A</v>
      </c>
      <c r="N9" s="563" t="s">
        <v>389</v>
      </c>
      <c r="O9" s="238" t="s">
        <v>787</v>
      </c>
    </row>
    <row r="10" spans="1:15" ht="17.25" customHeight="1">
      <c r="A10" s="25">
        <v>2</v>
      </c>
      <c r="B10" s="158" t="s">
        <v>156</v>
      </c>
      <c r="C10" s="159" t="s">
        <v>479</v>
      </c>
      <c r="D10" s="160">
        <v>35596</v>
      </c>
      <c r="E10" s="531" t="s">
        <v>189</v>
      </c>
      <c r="F10" s="529">
        <v>5.88</v>
      </c>
      <c r="G10" s="161">
        <v>6.15</v>
      </c>
      <c r="H10" s="161">
        <v>6.03</v>
      </c>
      <c r="I10" s="161">
        <v>6.25</v>
      </c>
      <c r="J10" s="161">
        <v>6.3</v>
      </c>
      <c r="K10" s="535">
        <v>6.21</v>
      </c>
      <c r="L10" s="541">
        <f>MAX(F10:K10)</f>
        <v>6.3</v>
      </c>
      <c r="M10" s="162" t="str">
        <f t="shared" si="0"/>
        <v>II A</v>
      </c>
      <c r="N10" s="239" t="s">
        <v>190</v>
      </c>
      <c r="O10" s="238" t="s">
        <v>786</v>
      </c>
    </row>
    <row r="11" spans="1:15" ht="17.25" customHeight="1">
      <c r="A11" s="25">
        <v>3</v>
      </c>
      <c r="B11" s="158" t="s">
        <v>496</v>
      </c>
      <c r="C11" s="159" t="s">
        <v>497</v>
      </c>
      <c r="D11" s="160">
        <v>35942</v>
      </c>
      <c r="E11" s="531" t="s">
        <v>360</v>
      </c>
      <c r="F11" s="529">
        <v>5.84</v>
      </c>
      <c r="G11" s="161">
        <v>6.17</v>
      </c>
      <c r="H11" s="161">
        <v>5.84</v>
      </c>
      <c r="I11" s="161" t="s">
        <v>708</v>
      </c>
      <c r="J11" s="161">
        <v>5.9</v>
      </c>
      <c r="K11" s="535">
        <v>6.29</v>
      </c>
      <c r="L11" s="541">
        <f>MAX(F11:K11)</f>
        <v>6.29</v>
      </c>
      <c r="M11" s="162" t="str">
        <f t="shared" si="0"/>
        <v>II A</v>
      </c>
      <c r="N11" s="239" t="s">
        <v>361</v>
      </c>
      <c r="O11" s="238" t="s">
        <v>788</v>
      </c>
    </row>
    <row r="12" spans="1:15" ht="17.25" customHeight="1">
      <c r="A12" s="25">
        <v>4</v>
      </c>
      <c r="B12" s="158" t="s">
        <v>95</v>
      </c>
      <c r="C12" s="159" t="s">
        <v>645</v>
      </c>
      <c r="D12" s="160">
        <v>35581</v>
      </c>
      <c r="E12" s="531" t="s">
        <v>360</v>
      </c>
      <c r="F12" s="529">
        <v>6.21</v>
      </c>
      <c r="G12" s="161" t="s">
        <v>708</v>
      </c>
      <c r="H12" s="161">
        <v>6.12</v>
      </c>
      <c r="I12" s="161" t="s">
        <v>708</v>
      </c>
      <c r="J12" s="161">
        <v>6.01</v>
      </c>
      <c r="K12" s="535">
        <v>6.05</v>
      </c>
      <c r="L12" s="541">
        <v>6.21</v>
      </c>
      <c r="M12" s="162" t="str">
        <f t="shared" si="0"/>
        <v>II A</v>
      </c>
      <c r="N12" s="239" t="s">
        <v>389</v>
      </c>
      <c r="O12" s="238" t="s">
        <v>411</v>
      </c>
    </row>
    <row r="13" spans="1:15" ht="17.25" customHeight="1">
      <c r="A13" s="25">
        <v>5</v>
      </c>
      <c r="B13" s="158" t="s">
        <v>680</v>
      </c>
      <c r="C13" s="159" t="s">
        <v>681</v>
      </c>
      <c r="D13" s="160">
        <v>35480</v>
      </c>
      <c r="E13" s="531" t="s">
        <v>382</v>
      </c>
      <c r="F13" s="529">
        <v>5.83</v>
      </c>
      <c r="G13" s="161">
        <v>6.13</v>
      </c>
      <c r="H13" s="161">
        <v>5.94</v>
      </c>
      <c r="I13" s="161">
        <v>6.07</v>
      </c>
      <c r="J13" s="161">
        <v>5.96</v>
      </c>
      <c r="K13" s="535">
        <v>5.97</v>
      </c>
      <c r="L13" s="541">
        <f>MAX(F13:K13)</f>
        <v>6.13</v>
      </c>
      <c r="M13" s="162" t="str">
        <f t="shared" si="0"/>
        <v>III A</v>
      </c>
      <c r="N13" s="239" t="s">
        <v>637</v>
      </c>
      <c r="O13" s="238" t="s">
        <v>412</v>
      </c>
    </row>
    <row r="14" spans="1:15" ht="17.25" customHeight="1">
      <c r="A14" s="25">
        <v>6</v>
      </c>
      <c r="B14" s="158" t="s">
        <v>509</v>
      </c>
      <c r="C14" s="159" t="s">
        <v>510</v>
      </c>
      <c r="D14" s="160">
        <v>36072</v>
      </c>
      <c r="E14" s="531" t="s">
        <v>25</v>
      </c>
      <c r="F14" s="529" t="s">
        <v>708</v>
      </c>
      <c r="G14" s="161" t="s">
        <v>708</v>
      </c>
      <c r="H14" s="161">
        <v>5.46</v>
      </c>
      <c r="I14" s="161">
        <v>5.43</v>
      </c>
      <c r="J14" s="161">
        <v>5.63</v>
      </c>
      <c r="K14" s="535" t="s">
        <v>708</v>
      </c>
      <c r="L14" s="541">
        <f>MAX(F14:K14)</f>
        <v>5.63</v>
      </c>
      <c r="M14" s="162" t="str">
        <f t="shared" si="0"/>
        <v>III A</v>
      </c>
      <c r="N14" s="239" t="s">
        <v>255</v>
      </c>
      <c r="O14" s="238" t="s">
        <v>413</v>
      </c>
    </row>
    <row r="15" spans="1:15" ht="17.25" customHeight="1">
      <c r="A15" s="25">
        <v>7</v>
      </c>
      <c r="B15" s="158" t="s">
        <v>45</v>
      </c>
      <c r="C15" s="159" t="s">
        <v>483</v>
      </c>
      <c r="D15" s="160">
        <v>35770</v>
      </c>
      <c r="E15" s="531" t="s">
        <v>38</v>
      </c>
      <c r="F15" s="529" t="s">
        <v>708</v>
      </c>
      <c r="G15" s="161" t="s">
        <v>708</v>
      </c>
      <c r="H15" s="161">
        <v>5.41</v>
      </c>
      <c r="I15" s="161" t="s">
        <v>708</v>
      </c>
      <c r="J15" s="161">
        <v>5.53</v>
      </c>
      <c r="K15" s="535">
        <v>5.35</v>
      </c>
      <c r="L15" s="541">
        <f>MAX(F15:K15)</f>
        <v>5.53</v>
      </c>
      <c r="M15" s="162" t="str">
        <f t="shared" si="0"/>
        <v>I JA</v>
      </c>
      <c r="N15" s="239" t="s">
        <v>47</v>
      </c>
      <c r="O15" s="238" t="s">
        <v>414</v>
      </c>
    </row>
    <row r="16" spans="1:15" ht="17.25" customHeight="1">
      <c r="A16" s="25">
        <v>8</v>
      </c>
      <c r="B16" s="158" t="s">
        <v>636</v>
      </c>
      <c r="C16" s="159" t="s">
        <v>641</v>
      </c>
      <c r="D16" s="160">
        <v>35910</v>
      </c>
      <c r="E16" s="531" t="s">
        <v>200</v>
      </c>
      <c r="F16" s="529">
        <v>5.39</v>
      </c>
      <c r="G16" s="161">
        <v>5.27</v>
      </c>
      <c r="H16" s="161">
        <v>5.4</v>
      </c>
      <c r="I16" s="161">
        <v>5.45</v>
      </c>
      <c r="J16" s="161" t="s">
        <v>708</v>
      </c>
      <c r="K16" s="535">
        <v>5.46</v>
      </c>
      <c r="L16" s="541">
        <f>MAX(F16:K16)</f>
        <v>5.46</v>
      </c>
      <c r="M16" s="162" t="str">
        <f t="shared" si="0"/>
        <v>I JA</v>
      </c>
      <c r="N16" s="239" t="s">
        <v>228</v>
      </c>
      <c r="O16" s="238" t="s">
        <v>415</v>
      </c>
    </row>
    <row r="17" spans="1:15" ht="17.25" customHeight="1">
      <c r="A17" s="25">
        <v>9</v>
      </c>
      <c r="B17" s="158" t="s">
        <v>28</v>
      </c>
      <c r="C17" s="159" t="s">
        <v>508</v>
      </c>
      <c r="D17" s="160">
        <v>36064</v>
      </c>
      <c r="E17" s="531" t="s">
        <v>200</v>
      </c>
      <c r="F17" s="529">
        <v>4.48</v>
      </c>
      <c r="G17" s="161">
        <v>5.06</v>
      </c>
      <c r="H17" s="161">
        <v>5.4</v>
      </c>
      <c r="I17" s="161"/>
      <c r="J17" s="161"/>
      <c r="K17" s="535"/>
      <c r="L17" s="541">
        <f>MAX(F17:K17)</f>
        <v>5.4</v>
      </c>
      <c r="M17" s="162" t="str">
        <f t="shared" si="0"/>
        <v>I JA</v>
      </c>
      <c r="N17" s="239" t="s">
        <v>201</v>
      </c>
      <c r="O17" s="238" t="s">
        <v>416</v>
      </c>
    </row>
    <row r="18" spans="1:15" ht="17.25" customHeight="1">
      <c r="A18" s="25">
        <v>10</v>
      </c>
      <c r="B18" s="158" t="s">
        <v>511</v>
      </c>
      <c r="C18" s="159" t="s">
        <v>512</v>
      </c>
      <c r="D18" s="160">
        <v>36095</v>
      </c>
      <c r="E18" s="531" t="s">
        <v>25</v>
      </c>
      <c r="F18" s="529">
        <v>5.22</v>
      </c>
      <c r="G18" s="161">
        <v>5.33</v>
      </c>
      <c r="H18" s="161" t="s">
        <v>708</v>
      </c>
      <c r="I18" s="161"/>
      <c r="J18" s="161"/>
      <c r="K18" s="535"/>
      <c r="L18" s="541">
        <v>5.33</v>
      </c>
      <c r="M18" s="162" t="str">
        <f t="shared" si="0"/>
        <v>I JA</v>
      </c>
      <c r="N18" s="239" t="s">
        <v>255</v>
      </c>
      <c r="O18" s="238" t="s">
        <v>417</v>
      </c>
    </row>
    <row r="19" spans="1:15" ht="17.25" customHeight="1">
      <c r="A19" s="25">
        <v>11</v>
      </c>
      <c r="B19" s="158" t="s">
        <v>502</v>
      </c>
      <c r="C19" s="159" t="s">
        <v>503</v>
      </c>
      <c r="D19" s="160">
        <v>35968</v>
      </c>
      <c r="E19" s="531" t="s">
        <v>200</v>
      </c>
      <c r="F19" s="529">
        <v>5.15</v>
      </c>
      <c r="G19" s="161">
        <v>5.05</v>
      </c>
      <c r="H19" s="161">
        <v>4.92</v>
      </c>
      <c r="I19" s="161"/>
      <c r="J19" s="161"/>
      <c r="K19" s="535"/>
      <c r="L19" s="541">
        <f aca="true" t="shared" si="1" ref="L19:L25">MAX(F19:K19)</f>
        <v>5.15</v>
      </c>
      <c r="M19" s="162" t="str">
        <f t="shared" si="0"/>
        <v>I JA</v>
      </c>
      <c r="N19" s="239" t="s">
        <v>201</v>
      </c>
      <c r="O19" s="238" t="s">
        <v>418</v>
      </c>
    </row>
    <row r="20" spans="1:15" ht="17.25" customHeight="1">
      <c r="A20" s="25">
        <v>12</v>
      </c>
      <c r="B20" s="158" t="s">
        <v>49</v>
      </c>
      <c r="C20" s="159" t="s">
        <v>106</v>
      </c>
      <c r="D20" s="160">
        <v>35965</v>
      </c>
      <c r="E20" s="531" t="s">
        <v>38</v>
      </c>
      <c r="F20" s="529">
        <v>5.04</v>
      </c>
      <c r="G20" s="161">
        <v>4.56</v>
      </c>
      <c r="H20" s="161">
        <v>4.56</v>
      </c>
      <c r="I20" s="161"/>
      <c r="J20" s="161"/>
      <c r="K20" s="535"/>
      <c r="L20" s="541">
        <f t="shared" si="1"/>
        <v>5.04</v>
      </c>
      <c r="M20" s="162" t="str">
        <f t="shared" si="0"/>
        <v>I JA</v>
      </c>
      <c r="N20" s="239" t="s">
        <v>347</v>
      </c>
      <c r="O20" s="238" t="s">
        <v>422</v>
      </c>
    </row>
    <row r="21" spans="1:15" ht="17.25" customHeight="1">
      <c r="A21" s="25">
        <v>13</v>
      </c>
      <c r="B21" s="158" t="s">
        <v>101</v>
      </c>
      <c r="C21" s="159" t="s">
        <v>155</v>
      </c>
      <c r="D21" s="160">
        <v>35469</v>
      </c>
      <c r="E21" s="531" t="s">
        <v>27</v>
      </c>
      <c r="F21" s="529">
        <v>3.79</v>
      </c>
      <c r="G21" s="161" t="s">
        <v>708</v>
      </c>
      <c r="H21" s="161">
        <v>5.02</v>
      </c>
      <c r="I21" s="161"/>
      <c r="J21" s="161"/>
      <c r="K21" s="535"/>
      <c r="L21" s="541">
        <f t="shared" si="1"/>
        <v>5.02</v>
      </c>
      <c r="M21" s="162" t="str">
        <f t="shared" si="0"/>
        <v>I JA</v>
      </c>
      <c r="N21" s="239" t="s">
        <v>26</v>
      </c>
      <c r="O21" s="238" t="s">
        <v>419</v>
      </c>
    </row>
    <row r="22" spans="1:15" ht="17.25" customHeight="1">
      <c r="A22" s="25">
        <v>14</v>
      </c>
      <c r="B22" s="158" t="s">
        <v>606</v>
      </c>
      <c r="C22" s="159" t="s">
        <v>656</v>
      </c>
      <c r="D22" s="160">
        <v>35969</v>
      </c>
      <c r="E22" s="531" t="s">
        <v>373</v>
      </c>
      <c r="F22" s="529">
        <v>4.8</v>
      </c>
      <c r="G22" s="161">
        <v>4.6</v>
      </c>
      <c r="H22" s="161">
        <v>4.75</v>
      </c>
      <c r="I22" s="161"/>
      <c r="J22" s="161"/>
      <c r="K22" s="535"/>
      <c r="L22" s="541">
        <f t="shared" si="1"/>
        <v>4.8</v>
      </c>
      <c r="M22" s="162" t="str">
        <f t="shared" si="0"/>
        <v>II JA</v>
      </c>
      <c r="N22" s="239" t="s">
        <v>374</v>
      </c>
      <c r="O22" s="238" t="s">
        <v>420</v>
      </c>
    </row>
    <row r="23" spans="1:15" ht="17.25" customHeight="1">
      <c r="A23" s="25">
        <v>15</v>
      </c>
      <c r="B23" s="158" t="s">
        <v>682</v>
      </c>
      <c r="C23" s="159" t="s">
        <v>129</v>
      </c>
      <c r="D23" s="160">
        <v>35949</v>
      </c>
      <c r="E23" s="531" t="s">
        <v>93</v>
      </c>
      <c r="F23" s="529">
        <v>4.11</v>
      </c>
      <c r="G23" s="161">
        <v>4.76</v>
      </c>
      <c r="H23" s="161" t="s">
        <v>708</v>
      </c>
      <c r="I23" s="161"/>
      <c r="J23" s="161"/>
      <c r="K23" s="535"/>
      <c r="L23" s="541">
        <f t="shared" si="1"/>
        <v>4.76</v>
      </c>
      <c r="M23" s="162" t="str">
        <f t="shared" si="0"/>
        <v>II JA</v>
      </c>
      <c r="N23" s="239" t="s">
        <v>465</v>
      </c>
      <c r="O23" s="238" t="s">
        <v>421</v>
      </c>
    </row>
    <row r="24" spans="1:15" ht="17.25" customHeight="1">
      <c r="A24" s="25">
        <v>16</v>
      </c>
      <c r="B24" s="158" t="s">
        <v>489</v>
      </c>
      <c r="C24" s="159" t="s">
        <v>490</v>
      </c>
      <c r="D24" s="160">
        <v>35887</v>
      </c>
      <c r="E24" s="531" t="s">
        <v>200</v>
      </c>
      <c r="F24" s="529">
        <v>4.52</v>
      </c>
      <c r="G24" s="161">
        <v>3.27</v>
      </c>
      <c r="H24" s="161">
        <v>4.49</v>
      </c>
      <c r="I24" s="161"/>
      <c r="J24" s="161"/>
      <c r="K24" s="535"/>
      <c r="L24" s="541">
        <f t="shared" si="1"/>
        <v>4.52</v>
      </c>
      <c r="M24" s="162" t="str">
        <f t="shared" si="0"/>
        <v>II JA</v>
      </c>
      <c r="N24" s="239" t="s">
        <v>201</v>
      </c>
      <c r="O24" s="238" t="s">
        <v>423</v>
      </c>
    </row>
    <row r="25" spans="1:14" ht="17.25" customHeight="1">
      <c r="A25" s="25" t="s">
        <v>39</v>
      </c>
      <c r="B25" s="158" t="s">
        <v>100</v>
      </c>
      <c r="C25" s="159" t="s">
        <v>143</v>
      </c>
      <c r="D25" s="160">
        <v>35360</v>
      </c>
      <c r="E25" s="531" t="s">
        <v>93</v>
      </c>
      <c r="F25" s="529" t="s">
        <v>708</v>
      </c>
      <c r="G25" s="161">
        <v>5</v>
      </c>
      <c r="H25" s="161"/>
      <c r="I25" s="161"/>
      <c r="J25" s="161"/>
      <c r="K25" s="535"/>
      <c r="L25" s="541">
        <f t="shared" si="1"/>
        <v>5</v>
      </c>
      <c r="M25" s="162" t="str">
        <f t="shared" si="0"/>
        <v>I JA</v>
      </c>
      <c r="N25" s="239" t="s">
        <v>465</v>
      </c>
    </row>
  </sheetData>
  <sheetProtection/>
  <mergeCells count="3">
    <mergeCell ref="F7:K7"/>
    <mergeCell ref="A2:H2"/>
    <mergeCell ref="A3:H3"/>
  </mergeCells>
  <printOptions horizontalCentered="1"/>
  <pageMargins left="0.5118110236220472" right="0.5118110236220472" top="0.35433070866141736" bottom="0.35433070866141736" header="0.1968503937007874" footer="0.3937007874015748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</sheetPr>
  <dimension ref="A1:AO19"/>
  <sheetViews>
    <sheetView showZeros="0" zoomScalePageLayoutView="0" workbookViewId="0" topLeftCell="A1">
      <selection activeCell="A8" sqref="A8"/>
    </sheetView>
  </sheetViews>
  <sheetFormatPr defaultColWidth="10.421875" defaultRowHeight="12.75"/>
  <cols>
    <col min="1" max="1" width="5.140625" style="18" customWidth="1"/>
    <col min="2" max="2" width="11.421875" style="18" customWidth="1"/>
    <col min="3" max="3" width="16.7109375" style="18" customWidth="1"/>
    <col min="4" max="4" width="10.28125" style="17" customWidth="1"/>
    <col min="5" max="5" width="13.8515625" style="18" customWidth="1"/>
    <col min="6" max="11" width="6.421875" style="17" customWidth="1"/>
    <col min="12" max="12" width="8.140625" style="89" customWidth="1"/>
    <col min="13" max="13" width="6.421875" style="88" customWidth="1"/>
    <col min="14" max="14" width="19.140625" style="87" customWidth="1"/>
    <col min="15" max="16384" width="10.421875" style="87" customWidth="1"/>
  </cols>
  <sheetData>
    <row r="1" spans="1:41" s="76" customFormat="1" ht="20.25">
      <c r="A1" s="99" t="s">
        <v>161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44" t="s">
        <v>162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44"/>
      <c r="AG1" s="99"/>
      <c r="AH1" s="99"/>
      <c r="AI1" s="99"/>
      <c r="AJ1" s="99"/>
      <c r="AK1" s="99"/>
      <c r="AM1" s="79"/>
      <c r="AN1" s="78"/>
      <c r="AO1" s="44"/>
    </row>
    <row r="2" spans="1:14" s="35" customFormat="1" ht="20.25">
      <c r="A2" s="698" t="s">
        <v>0</v>
      </c>
      <c r="B2" s="698"/>
      <c r="C2" s="698"/>
      <c r="D2" s="698"/>
      <c r="E2" s="698"/>
      <c r="F2" s="698"/>
      <c r="G2" s="698"/>
      <c r="H2" s="698"/>
      <c r="I2" s="38"/>
      <c r="J2" s="38"/>
      <c r="K2" s="38"/>
      <c r="L2" s="38"/>
      <c r="M2" s="37"/>
      <c r="N2" s="43" t="s">
        <v>1</v>
      </c>
    </row>
    <row r="3" spans="1:14" s="35" customFormat="1" ht="20.25">
      <c r="A3" s="698" t="s">
        <v>2</v>
      </c>
      <c r="B3" s="698"/>
      <c r="C3" s="698"/>
      <c r="D3" s="698"/>
      <c r="E3" s="698"/>
      <c r="F3" s="698"/>
      <c r="G3" s="698"/>
      <c r="H3" s="698"/>
      <c r="I3" s="38"/>
      <c r="J3" s="38"/>
      <c r="K3" s="38"/>
      <c r="L3" s="38"/>
      <c r="M3" s="37"/>
      <c r="N3" s="36"/>
    </row>
    <row r="4" spans="3:8" s="32" customFormat="1" ht="12.75" customHeight="1">
      <c r="C4" s="587" t="s">
        <v>17</v>
      </c>
      <c r="D4" s="51">
        <v>14.94</v>
      </c>
      <c r="F4" s="51" t="s">
        <v>1027</v>
      </c>
      <c r="G4" s="39"/>
      <c r="H4" s="33"/>
    </row>
    <row r="5" spans="5:8" s="32" customFormat="1" ht="8.25" customHeight="1">
      <c r="E5" s="34"/>
      <c r="H5" s="33"/>
    </row>
    <row r="6" spans="2:14" ht="16.5" thickBot="1">
      <c r="B6" s="31" t="s">
        <v>169</v>
      </c>
      <c r="C6" s="30"/>
      <c r="D6" s="29"/>
      <c r="E6" s="28"/>
      <c r="G6" s="27"/>
      <c r="H6" s="191" t="s">
        <v>24</v>
      </c>
      <c r="I6" s="18"/>
      <c r="J6" s="18"/>
      <c r="N6" s="90"/>
    </row>
    <row r="7" spans="1:11" ht="12.75">
      <c r="A7" s="537"/>
      <c r="B7" s="537"/>
      <c r="C7" s="537"/>
      <c r="D7" s="536"/>
      <c r="E7" s="573"/>
      <c r="F7" s="699" t="s">
        <v>15</v>
      </c>
      <c r="G7" s="700"/>
      <c r="H7" s="700"/>
      <c r="I7" s="700"/>
      <c r="J7" s="700"/>
      <c r="K7" s="701"/>
    </row>
    <row r="8" spans="1:14" ht="12.75">
      <c r="A8" s="549" t="s">
        <v>714</v>
      </c>
      <c r="B8" s="522" t="s">
        <v>14</v>
      </c>
      <c r="C8" s="523" t="s">
        <v>13</v>
      </c>
      <c r="D8" s="524" t="s">
        <v>12</v>
      </c>
      <c r="E8" s="524" t="s">
        <v>11</v>
      </c>
      <c r="F8" s="521">
        <v>1</v>
      </c>
      <c r="G8" s="524">
        <v>2</v>
      </c>
      <c r="H8" s="524">
        <v>3</v>
      </c>
      <c r="I8" s="524">
        <v>4</v>
      </c>
      <c r="J8" s="524">
        <v>5</v>
      </c>
      <c r="K8" s="525">
        <v>6</v>
      </c>
      <c r="L8" s="583" t="s">
        <v>10</v>
      </c>
      <c r="M8" s="584" t="s">
        <v>9</v>
      </c>
      <c r="N8" s="585" t="s">
        <v>8</v>
      </c>
    </row>
    <row r="9" spans="1:14" ht="19.5" customHeight="1">
      <c r="A9" s="517">
        <v>1</v>
      </c>
      <c r="B9" s="574" t="s">
        <v>37</v>
      </c>
      <c r="C9" s="575" t="s">
        <v>703</v>
      </c>
      <c r="D9" s="576">
        <v>36232</v>
      </c>
      <c r="E9" s="577" t="s">
        <v>701</v>
      </c>
      <c r="F9" s="578">
        <v>14.7</v>
      </c>
      <c r="G9" s="579">
        <v>14.94</v>
      </c>
      <c r="H9" s="579">
        <v>14.43</v>
      </c>
      <c r="I9" s="579">
        <v>14.72</v>
      </c>
      <c r="J9" s="579" t="s">
        <v>708</v>
      </c>
      <c r="K9" s="580" t="s">
        <v>708</v>
      </c>
      <c r="L9" s="586" t="s">
        <v>1023</v>
      </c>
      <c r="M9" s="190" t="s">
        <v>1022</v>
      </c>
      <c r="N9" s="582" t="s">
        <v>700</v>
      </c>
    </row>
    <row r="10" spans="1:14" ht="19.5" customHeight="1">
      <c r="A10" s="25">
        <v>2</v>
      </c>
      <c r="B10" s="24" t="s">
        <v>229</v>
      </c>
      <c r="C10" s="23" t="s">
        <v>90</v>
      </c>
      <c r="D10" s="22">
        <v>36258</v>
      </c>
      <c r="E10" s="558" t="s">
        <v>66</v>
      </c>
      <c r="F10" s="570">
        <v>12.2</v>
      </c>
      <c r="G10" s="21" t="s">
        <v>716</v>
      </c>
      <c r="H10" s="21">
        <v>11.97</v>
      </c>
      <c r="I10" s="21">
        <v>11.68</v>
      </c>
      <c r="J10" s="21">
        <v>12.48</v>
      </c>
      <c r="K10" s="572">
        <v>12.69</v>
      </c>
      <c r="L10" s="571">
        <f aca="true" t="shared" si="0" ref="L10:L19">MAX(F10:H10,I10:K10)</f>
        <v>12.69</v>
      </c>
      <c r="M10" s="190" t="str">
        <f aca="true" t="shared" si="1" ref="M10:M18">IF(ISBLANK(L10),"",IF(L10&gt;=15.2,"KSM",IF(L10&gt;=13.2,"I A",IF(L10&gt;=11,"II A",IF(L10&gt;=9.5,"III A",IF(L10&gt;=8,"I JA",IF(L10&gt;=7.2,"II JA",IF(L10&gt;=6.5,"III JA"))))))))</f>
        <v>II A</v>
      </c>
      <c r="N10" s="48" t="s">
        <v>84</v>
      </c>
    </row>
    <row r="11" spans="1:14" ht="19.5" customHeight="1">
      <c r="A11" s="25">
        <v>3</v>
      </c>
      <c r="B11" s="24" t="s">
        <v>260</v>
      </c>
      <c r="C11" s="23" t="s">
        <v>445</v>
      </c>
      <c r="D11" s="22">
        <v>36569</v>
      </c>
      <c r="E11" s="558" t="s">
        <v>25</v>
      </c>
      <c r="F11" s="570">
        <v>11.54</v>
      </c>
      <c r="G11" s="21">
        <v>11.46</v>
      </c>
      <c r="H11" s="21">
        <v>11.87</v>
      </c>
      <c r="I11" s="21">
        <v>11.54</v>
      </c>
      <c r="J11" s="21">
        <v>12</v>
      </c>
      <c r="K11" s="572">
        <v>12.68</v>
      </c>
      <c r="L11" s="571">
        <f t="shared" si="0"/>
        <v>12.68</v>
      </c>
      <c r="M11" s="190" t="str">
        <f t="shared" si="1"/>
        <v>II A</v>
      </c>
      <c r="N11" s="48" t="s">
        <v>406</v>
      </c>
    </row>
    <row r="12" spans="1:14" ht="19.5" customHeight="1">
      <c r="A12" s="25">
        <v>4</v>
      </c>
      <c r="B12" s="24" t="s">
        <v>75</v>
      </c>
      <c r="C12" s="23" t="s">
        <v>76</v>
      </c>
      <c r="D12" s="22">
        <v>36448</v>
      </c>
      <c r="E12" s="558" t="s">
        <v>241</v>
      </c>
      <c r="F12" s="570">
        <v>10.66</v>
      </c>
      <c r="G12" s="21">
        <v>10.07</v>
      </c>
      <c r="H12" s="21">
        <v>10.48</v>
      </c>
      <c r="I12" s="21">
        <v>10.66</v>
      </c>
      <c r="J12" s="21">
        <v>10.03</v>
      </c>
      <c r="K12" s="572">
        <v>10.4</v>
      </c>
      <c r="L12" s="571">
        <f t="shared" si="0"/>
        <v>10.66</v>
      </c>
      <c r="M12" s="190" t="str">
        <f t="shared" si="1"/>
        <v>III A</v>
      </c>
      <c r="N12" s="48" t="s">
        <v>74</v>
      </c>
    </row>
    <row r="13" spans="1:14" ht="19.5" customHeight="1">
      <c r="A13" s="25">
        <v>5</v>
      </c>
      <c r="B13" s="24" t="s">
        <v>441</v>
      </c>
      <c r="C13" s="23" t="s">
        <v>442</v>
      </c>
      <c r="D13" s="22">
        <v>36273</v>
      </c>
      <c r="E13" s="558" t="s">
        <v>66</v>
      </c>
      <c r="F13" s="570">
        <v>9.59</v>
      </c>
      <c r="G13" s="21">
        <v>9.93</v>
      </c>
      <c r="H13" s="21">
        <v>9.35</v>
      </c>
      <c r="I13" s="21">
        <v>9.38</v>
      </c>
      <c r="J13" s="21">
        <v>10.16</v>
      </c>
      <c r="K13" s="572">
        <v>9.75</v>
      </c>
      <c r="L13" s="571">
        <f t="shared" si="0"/>
        <v>10.16</v>
      </c>
      <c r="M13" s="190" t="str">
        <f t="shared" si="1"/>
        <v>III A</v>
      </c>
      <c r="N13" s="48" t="s">
        <v>84</v>
      </c>
    </row>
    <row r="14" spans="1:14" ht="19.5" customHeight="1">
      <c r="A14" s="25">
        <v>6</v>
      </c>
      <c r="B14" s="24" t="s">
        <v>244</v>
      </c>
      <c r="C14" s="23" t="s">
        <v>443</v>
      </c>
      <c r="D14" s="22">
        <v>36390</v>
      </c>
      <c r="E14" s="558" t="s">
        <v>200</v>
      </c>
      <c r="F14" s="570">
        <v>8.57</v>
      </c>
      <c r="G14" s="21">
        <v>8.71</v>
      </c>
      <c r="H14" s="21">
        <v>9.02</v>
      </c>
      <c r="I14" s="21">
        <v>8.33</v>
      </c>
      <c r="J14" s="21" t="s">
        <v>708</v>
      </c>
      <c r="K14" s="572">
        <v>10.04</v>
      </c>
      <c r="L14" s="571">
        <f t="shared" si="0"/>
        <v>10.04</v>
      </c>
      <c r="M14" s="190" t="str">
        <f t="shared" si="1"/>
        <v>III A</v>
      </c>
      <c r="N14" s="48" t="s">
        <v>201</v>
      </c>
    </row>
    <row r="15" spans="1:14" ht="19.5" customHeight="1">
      <c r="A15" s="25">
        <v>7</v>
      </c>
      <c r="B15" s="24" t="s">
        <v>257</v>
      </c>
      <c r="C15" s="23" t="s">
        <v>693</v>
      </c>
      <c r="D15" s="22">
        <v>36270</v>
      </c>
      <c r="E15" s="558" t="s">
        <v>25</v>
      </c>
      <c r="F15" s="570">
        <v>9.61</v>
      </c>
      <c r="G15" s="21">
        <v>8.68</v>
      </c>
      <c r="H15" s="21">
        <v>9.06</v>
      </c>
      <c r="I15" s="21">
        <v>8.93</v>
      </c>
      <c r="J15" s="21">
        <v>9.17</v>
      </c>
      <c r="K15" s="572">
        <v>8.12</v>
      </c>
      <c r="L15" s="571">
        <f t="shared" si="0"/>
        <v>9.61</v>
      </c>
      <c r="M15" s="190" t="str">
        <f t="shared" si="1"/>
        <v>III A</v>
      </c>
      <c r="N15" s="48" t="s">
        <v>406</v>
      </c>
    </row>
    <row r="16" spans="1:14" ht="19.5" customHeight="1">
      <c r="A16" s="25">
        <v>8</v>
      </c>
      <c r="B16" s="24" t="s">
        <v>244</v>
      </c>
      <c r="C16" s="23" t="s">
        <v>447</v>
      </c>
      <c r="D16" s="22">
        <v>36788</v>
      </c>
      <c r="E16" s="558" t="s">
        <v>81</v>
      </c>
      <c r="F16" s="570">
        <v>9.55</v>
      </c>
      <c r="G16" s="21" t="s">
        <v>708</v>
      </c>
      <c r="H16" s="21" t="s">
        <v>708</v>
      </c>
      <c r="I16" s="21" t="s">
        <v>708</v>
      </c>
      <c r="J16" s="21" t="s">
        <v>708</v>
      </c>
      <c r="K16" s="572">
        <v>8.84</v>
      </c>
      <c r="L16" s="571">
        <f t="shared" si="0"/>
        <v>9.55</v>
      </c>
      <c r="M16" s="190" t="str">
        <f t="shared" si="1"/>
        <v>III A</v>
      </c>
      <c r="N16" s="48" t="s">
        <v>444</v>
      </c>
    </row>
    <row r="17" spans="1:14" ht="19.5" customHeight="1">
      <c r="A17" s="25">
        <v>9</v>
      </c>
      <c r="B17" s="24" t="s">
        <v>194</v>
      </c>
      <c r="C17" s="23" t="s">
        <v>251</v>
      </c>
      <c r="D17" s="22">
        <v>36342</v>
      </c>
      <c r="E17" s="558" t="s">
        <v>200</v>
      </c>
      <c r="F17" s="570">
        <v>6.69</v>
      </c>
      <c r="G17" s="21">
        <v>8.24</v>
      </c>
      <c r="H17" s="21">
        <v>8.07</v>
      </c>
      <c r="I17" s="21"/>
      <c r="J17" s="21"/>
      <c r="K17" s="572"/>
      <c r="L17" s="571">
        <f t="shared" si="0"/>
        <v>8.24</v>
      </c>
      <c r="M17" s="190" t="str">
        <f t="shared" si="1"/>
        <v>I JA</v>
      </c>
      <c r="N17" s="48" t="s">
        <v>228</v>
      </c>
    </row>
    <row r="18" spans="1:14" ht="19.5" customHeight="1">
      <c r="A18" s="25">
        <v>10</v>
      </c>
      <c r="B18" s="24" t="s">
        <v>71</v>
      </c>
      <c r="C18" s="23" t="s">
        <v>446</v>
      </c>
      <c r="D18" s="22">
        <v>36768</v>
      </c>
      <c r="E18" s="558" t="s">
        <v>373</v>
      </c>
      <c r="F18" s="570">
        <v>7.04</v>
      </c>
      <c r="G18" s="21">
        <v>6.42</v>
      </c>
      <c r="H18" s="21">
        <v>6.84</v>
      </c>
      <c r="I18" s="21"/>
      <c r="J18" s="21"/>
      <c r="K18" s="572"/>
      <c r="L18" s="571">
        <f t="shared" si="0"/>
        <v>7.04</v>
      </c>
      <c r="M18" s="190" t="str">
        <f t="shared" si="1"/>
        <v>III JA</v>
      </c>
      <c r="N18" s="48" t="s">
        <v>43</v>
      </c>
    </row>
    <row r="19" spans="1:14" ht="19.5" customHeight="1">
      <c r="A19" s="25">
        <v>11</v>
      </c>
      <c r="B19" s="24" t="s">
        <v>448</v>
      </c>
      <c r="C19" s="23" t="s">
        <v>449</v>
      </c>
      <c r="D19" s="22">
        <v>36936</v>
      </c>
      <c r="E19" s="558" t="s">
        <v>367</v>
      </c>
      <c r="F19" s="570">
        <v>5.97</v>
      </c>
      <c r="G19" s="21">
        <v>5.52</v>
      </c>
      <c r="H19" s="21">
        <v>6.06</v>
      </c>
      <c r="I19" s="21"/>
      <c r="J19" s="21"/>
      <c r="K19" s="572"/>
      <c r="L19" s="571">
        <f t="shared" si="0"/>
        <v>6.06</v>
      </c>
      <c r="M19" s="190"/>
      <c r="N19" s="48" t="s">
        <v>368</v>
      </c>
    </row>
  </sheetData>
  <sheetProtection/>
  <mergeCells count="3">
    <mergeCell ref="F7:K7"/>
    <mergeCell ref="A2:H2"/>
    <mergeCell ref="A3:H3"/>
  </mergeCells>
  <printOptions horizontalCentered="1"/>
  <pageMargins left="0.5118110236220472" right="0.5118110236220472" top="0.35433070866141736" bottom="0.35433070866141736" header="0.3937007874015748" footer="0.3937007874015748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O19"/>
  <sheetViews>
    <sheetView showZeros="0" zoomScalePageLayoutView="0" workbookViewId="0" topLeftCell="A1">
      <selection activeCell="A9" sqref="A9"/>
    </sheetView>
  </sheetViews>
  <sheetFormatPr defaultColWidth="10.421875" defaultRowHeight="12.75"/>
  <cols>
    <col min="1" max="1" width="5.140625" style="18" customWidth="1"/>
    <col min="2" max="2" width="11.421875" style="18" customWidth="1"/>
    <col min="3" max="3" width="16.7109375" style="18" customWidth="1"/>
    <col min="4" max="4" width="10.28125" style="17" customWidth="1"/>
    <col min="5" max="5" width="13.8515625" style="18" customWidth="1"/>
    <col min="6" max="11" width="6.421875" style="17" customWidth="1"/>
    <col min="12" max="12" width="6.421875" style="47" customWidth="1"/>
    <col min="13" max="13" width="6.421875" style="46" customWidth="1"/>
    <col min="14" max="14" width="21.7109375" style="45" customWidth="1"/>
    <col min="15" max="16384" width="10.421875" style="45" customWidth="1"/>
  </cols>
  <sheetData>
    <row r="1" spans="1:41" s="76" customFormat="1" ht="20.25">
      <c r="A1" s="99" t="s">
        <v>161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44" t="s">
        <v>162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44"/>
      <c r="AG1" s="99"/>
      <c r="AH1" s="99"/>
      <c r="AI1" s="99"/>
      <c r="AJ1" s="99"/>
      <c r="AK1" s="99"/>
      <c r="AM1" s="79"/>
      <c r="AN1" s="78"/>
      <c r="AO1" s="44"/>
    </row>
    <row r="2" spans="1:14" s="35" customFormat="1" ht="20.25">
      <c r="A2" s="698" t="s">
        <v>0</v>
      </c>
      <c r="B2" s="698"/>
      <c r="C2" s="698"/>
      <c r="D2" s="698"/>
      <c r="E2" s="698"/>
      <c r="F2" s="698"/>
      <c r="G2" s="698"/>
      <c r="H2" s="698"/>
      <c r="I2" s="38"/>
      <c r="J2" s="38"/>
      <c r="K2" s="38"/>
      <c r="L2" s="38"/>
      <c r="M2" s="37"/>
      <c r="N2" s="43" t="s">
        <v>1</v>
      </c>
    </row>
    <row r="3" spans="1:14" s="35" customFormat="1" ht="20.25">
      <c r="A3" s="698" t="s">
        <v>2</v>
      </c>
      <c r="B3" s="698"/>
      <c r="C3" s="698"/>
      <c r="D3" s="698"/>
      <c r="E3" s="698"/>
      <c r="F3" s="698"/>
      <c r="G3" s="698"/>
      <c r="H3" s="698"/>
      <c r="I3" s="38"/>
      <c r="J3" s="38"/>
      <c r="K3" s="38"/>
      <c r="L3" s="38"/>
      <c r="M3" s="37"/>
      <c r="N3" s="36"/>
    </row>
    <row r="4" spans="3:8" s="32" customFormat="1" ht="12.75" customHeight="1">
      <c r="C4" s="39" t="s">
        <v>17</v>
      </c>
      <c r="D4" s="51" t="s">
        <v>1024</v>
      </c>
      <c r="F4" s="51" t="s">
        <v>36</v>
      </c>
      <c r="H4" s="33"/>
    </row>
    <row r="5" spans="3:8" s="32" customFormat="1" ht="12.75" customHeight="1">
      <c r="C5" s="39" t="s">
        <v>17</v>
      </c>
      <c r="D5" s="51" t="s">
        <v>1025</v>
      </c>
      <c r="F5" s="51" t="s">
        <v>1026</v>
      </c>
      <c r="H5" s="33"/>
    </row>
    <row r="6" spans="5:8" s="32" customFormat="1" ht="8.25" customHeight="1">
      <c r="E6" s="34"/>
      <c r="H6" s="33"/>
    </row>
    <row r="7" spans="2:14" ht="16.5" thickBot="1">
      <c r="B7" s="31" t="s">
        <v>171</v>
      </c>
      <c r="C7" s="30"/>
      <c r="D7" s="29"/>
      <c r="E7" s="28"/>
      <c r="G7" s="27" t="s">
        <v>16</v>
      </c>
      <c r="I7" s="18"/>
      <c r="J7" s="18"/>
      <c r="N7" s="50"/>
    </row>
    <row r="8" spans="1:11" ht="12.75">
      <c r="A8" s="514"/>
      <c r="B8" s="514"/>
      <c r="C8" s="514"/>
      <c r="D8" s="515"/>
      <c r="E8" s="516"/>
      <c r="F8" s="695" t="s">
        <v>15</v>
      </c>
      <c r="G8" s="696"/>
      <c r="H8" s="696"/>
      <c r="I8" s="696"/>
      <c r="J8" s="696"/>
      <c r="K8" s="697"/>
    </row>
    <row r="9" spans="1:14" ht="12.75">
      <c r="A9" s="554" t="s">
        <v>709</v>
      </c>
      <c r="B9" s="522" t="s">
        <v>14</v>
      </c>
      <c r="C9" s="523" t="s">
        <v>13</v>
      </c>
      <c r="D9" s="524" t="s">
        <v>12</v>
      </c>
      <c r="E9" s="525" t="s">
        <v>11</v>
      </c>
      <c r="F9" s="521">
        <v>1</v>
      </c>
      <c r="G9" s="524">
        <v>2</v>
      </c>
      <c r="H9" s="524">
        <v>3</v>
      </c>
      <c r="I9" s="524">
        <v>4</v>
      </c>
      <c r="J9" s="524">
        <v>5</v>
      </c>
      <c r="K9" s="525">
        <v>6</v>
      </c>
      <c r="L9" s="591" t="s">
        <v>10</v>
      </c>
      <c r="M9" s="590" t="s">
        <v>9</v>
      </c>
      <c r="N9" s="589" t="s">
        <v>8</v>
      </c>
    </row>
    <row r="10" spans="1:14" ht="19.5" customHeight="1">
      <c r="A10" s="517">
        <v>1</v>
      </c>
      <c r="B10" s="574" t="s">
        <v>425</v>
      </c>
      <c r="C10" s="575" t="s">
        <v>426</v>
      </c>
      <c r="D10" s="576">
        <v>35437</v>
      </c>
      <c r="E10" s="558" t="s">
        <v>427</v>
      </c>
      <c r="F10" s="578" t="s">
        <v>708</v>
      </c>
      <c r="G10" s="579">
        <v>13.75</v>
      </c>
      <c r="H10" s="579">
        <v>13.8</v>
      </c>
      <c r="I10" s="579">
        <v>13.97</v>
      </c>
      <c r="J10" s="579" t="s">
        <v>708</v>
      </c>
      <c r="K10" s="580">
        <v>12.99</v>
      </c>
      <c r="L10" s="581">
        <f aca="true" t="shared" si="0" ref="L10:L19">MAX(F10:H10,I10:K10)</f>
        <v>13.97</v>
      </c>
      <c r="M10" s="190" t="str">
        <f aca="true" t="shared" si="1" ref="M10:M19">IF(ISBLANK(L10),"",IF(L10&gt;=15.2,"KSM",IF(L10&gt;=13.2,"I A",IF(L10&gt;=11,"II A",IF(L10&gt;=9.5,"III A",IF(L10&gt;=8,"I JA",IF(L10&gt;=7.2,"II JA",IF(L10&gt;=6.5,"III JA"))))))))</f>
        <v>I A</v>
      </c>
      <c r="N10" s="588" t="s">
        <v>428</v>
      </c>
    </row>
    <row r="11" spans="1:14" ht="19.5" customHeight="1">
      <c r="A11" s="25">
        <v>2</v>
      </c>
      <c r="B11" s="24" t="s">
        <v>429</v>
      </c>
      <c r="C11" s="23" t="s">
        <v>432</v>
      </c>
      <c r="D11" s="22">
        <v>35577</v>
      </c>
      <c r="E11" s="558" t="s">
        <v>25</v>
      </c>
      <c r="F11" s="570" t="s">
        <v>708</v>
      </c>
      <c r="G11" s="21">
        <v>11.98</v>
      </c>
      <c r="H11" s="21">
        <v>12.15</v>
      </c>
      <c r="I11" s="21">
        <v>12.49</v>
      </c>
      <c r="J11" s="21">
        <v>12.49</v>
      </c>
      <c r="K11" s="572">
        <v>12.12</v>
      </c>
      <c r="L11" s="571">
        <f t="shared" si="0"/>
        <v>12.49</v>
      </c>
      <c r="M11" s="190" t="str">
        <f t="shared" si="1"/>
        <v>II A</v>
      </c>
      <c r="N11" s="48" t="s">
        <v>255</v>
      </c>
    </row>
    <row r="12" spans="1:14" ht="19.5" customHeight="1">
      <c r="A12" s="25">
        <v>3</v>
      </c>
      <c r="B12" s="24" t="s">
        <v>429</v>
      </c>
      <c r="C12" s="23" t="s">
        <v>430</v>
      </c>
      <c r="D12" s="22">
        <v>35457</v>
      </c>
      <c r="E12" s="558" t="s">
        <v>360</v>
      </c>
      <c r="F12" s="570">
        <v>11.46</v>
      </c>
      <c r="G12" s="21">
        <v>10.96</v>
      </c>
      <c r="H12" s="21">
        <v>11.91</v>
      </c>
      <c r="I12" s="21" t="s">
        <v>708</v>
      </c>
      <c r="J12" s="21">
        <v>11.51</v>
      </c>
      <c r="K12" s="572">
        <v>12.48</v>
      </c>
      <c r="L12" s="571">
        <f t="shared" si="0"/>
        <v>12.48</v>
      </c>
      <c r="M12" s="190" t="str">
        <f t="shared" si="1"/>
        <v>II A</v>
      </c>
      <c r="N12" s="48" t="s">
        <v>431</v>
      </c>
    </row>
    <row r="13" spans="1:14" ht="19.5" customHeight="1">
      <c r="A13" s="25">
        <v>4</v>
      </c>
      <c r="B13" s="24" t="s">
        <v>87</v>
      </c>
      <c r="C13" s="23" t="s">
        <v>44</v>
      </c>
      <c r="D13" s="22">
        <v>35974</v>
      </c>
      <c r="E13" s="558" t="s">
        <v>373</v>
      </c>
      <c r="F13" s="570">
        <v>10.5</v>
      </c>
      <c r="G13" s="21">
        <v>10.66</v>
      </c>
      <c r="H13" s="21">
        <v>10.16</v>
      </c>
      <c r="I13" s="21">
        <v>10.33</v>
      </c>
      <c r="J13" s="21">
        <v>10.88</v>
      </c>
      <c r="K13" s="572">
        <v>11.04</v>
      </c>
      <c r="L13" s="571">
        <f t="shared" si="0"/>
        <v>11.04</v>
      </c>
      <c r="M13" s="190" t="str">
        <f t="shared" si="1"/>
        <v>II A</v>
      </c>
      <c r="N13" s="48" t="s">
        <v>43</v>
      </c>
    </row>
    <row r="14" spans="1:14" ht="19.5" customHeight="1">
      <c r="A14" s="25">
        <v>5</v>
      </c>
      <c r="B14" s="24" t="s">
        <v>72</v>
      </c>
      <c r="C14" s="23" t="s">
        <v>89</v>
      </c>
      <c r="D14" s="22">
        <v>35985</v>
      </c>
      <c r="E14" s="558" t="s">
        <v>1</v>
      </c>
      <c r="F14" s="570">
        <v>10.94</v>
      </c>
      <c r="G14" s="21">
        <v>10.38</v>
      </c>
      <c r="H14" s="21">
        <v>10.38</v>
      </c>
      <c r="I14" s="21">
        <v>9.75</v>
      </c>
      <c r="J14" s="21">
        <v>10.38</v>
      </c>
      <c r="K14" s="572">
        <v>10.28</v>
      </c>
      <c r="L14" s="571">
        <f t="shared" si="0"/>
        <v>10.94</v>
      </c>
      <c r="M14" s="190" t="str">
        <f t="shared" si="1"/>
        <v>III A</v>
      </c>
      <c r="N14" s="48" t="s">
        <v>86</v>
      </c>
    </row>
    <row r="15" spans="1:14" ht="19.5" customHeight="1">
      <c r="A15" s="25">
        <v>6</v>
      </c>
      <c r="B15" s="24" t="s">
        <v>437</v>
      </c>
      <c r="C15" s="23" t="s">
        <v>438</v>
      </c>
      <c r="D15" s="22">
        <v>35865</v>
      </c>
      <c r="E15" s="558" t="s">
        <v>193</v>
      </c>
      <c r="F15" s="570">
        <v>9.83</v>
      </c>
      <c r="G15" s="21">
        <v>10</v>
      </c>
      <c r="H15" s="21">
        <v>10.13</v>
      </c>
      <c r="I15" s="21">
        <v>9.83</v>
      </c>
      <c r="J15" s="21">
        <v>9.1</v>
      </c>
      <c r="K15" s="572" t="s">
        <v>708</v>
      </c>
      <c r="L15" s="571">
        <f t="shared" si="0"/>
        <v>10.13</v>
      </c>
      <c r="M15" s="190" t="str">
        <f t="shared" si="1"/>
        <v>III A</v>
      </c>
      <c r="N15" s="48"/>
    </row>
    <row r="16" spans="1:14" ht="19.5" customHeight="1">
      <c r="A16" s="25">
        <v>7</v>
      </c>
      <c r="B16" s="24" t="s">
        <v>439</v>
      </c>
      <c r="C16" s="23" t="s">
        <v>440</v>
      </c>
      <c r="D16" s="22">
        <v>35902</v>
      </c>
      <c r="E16" s="558" t="s">
        <v>182</v>
      </c>
      <c r="F16" s="570">
        <v>9.92</v>
      </c>
      <c r="G16" s="21">
        <v>9.88</v>
      </c>
      <c r="H16" s="21">
        <v>9.48</v>
      </c>
      <c r="I16" s="21" t="s">
        <v>708</v>
      </c>
      <c r="J16" s="21">
        <v>9.54</v>
      </c>
      <c r="K16" s="572">
        <v>9.96</v>
      </c>
      <c r="L16" s="571">
        <f t="shared" si="0"/>
        <v>9.96</v>
      </c>
      <c r="M16" s="190" t="str">
        <f t="shared" si="1"/>
        <v>III A</v>
      </c>
      <c r="N16" s="48" t="s">
        <v>183</v>
      </c>
    </row>
    <row r="17" spans="1:14" ht="19.5" customHeight="1">
      <c r="A17" s="25">
        <v>8</v>
      </c>
      <c r="B17" s="24" t="s">
        <v>433</v>
      </c>
      <c r="C17" s="23" t="s">
        <v>434</v>
      </c>
      <c r="D17" s="22">
        <v>35677</v>
      </c>
      <c r="E17" s="558" t="s">
        <v>382</v>
      </c>
      <c r="F17" s="570">
        <v>8.7</v>
      </c>
      <c r="G17" s="21">
        <v>8.64</v>
      </c>
      <c r="H17" s="21">
        <v>8.51</v>
      </c>
      <c r="I17" s="21">
        <v>7.79</v>
      </c>
      <c r="J17" s="21">
        <v>8.24</v>
      </c>
      <c r="K17" s="572" t="s">
        <v>708</v>
      </c>
      <c r="L17" s="571">
        <f t="shared" si="0"/>
        <v>8.7</v>
      </c>
      <c r="M17" s="190" t="str">
        <f t="shared" si="1"/>
        <v>I JA</v>
      </c>
      <c r="N17" s="48" t="s">
        <v>435</v>
      </c>
    </row>
    <row r="18" spans="1:14" ht="19.5" customHeight="1">
      <c r="A18" s="25">
        <v>9</v>
      </c>
      <c r="B18" s="24" t="s">
        <v>85</v>
      </c>
      <c r="C18" s="23" t="s">
        <v>436</v>
      </c>
      <c r="D18" s="22">
        <v>35715</v>
      </c>
      <c r="E18" s="558" t="s">
        <v>38</v>
      </c>
      <c r="F18" s="570">
        <v>8.49</v>
      </c>
      <c r="G18" s="21" t="s">
        <v>708</v>
      </c>
      <c r="H18" s="21">
        <v>8.3</v>
      </c>
      <c r="I18" s="21"/>
      <c r="J18" s="21"/>
      <c r="K18" s="572"/>
      <c r="L18" s="571">
        <f t="shared" si="0"/>
        <v>8.49</v>
      </c>
      <c r="M18" s="190" t="str">
        <f t="shared" si="1"/>
        <v>I JA</v>
      </c>
      <c r="N18" s="48" t="s">
        <v>86</v>
      </c>
    </row>
    <row r="19" spans="1:14" ht="19.5" customHeight="1">
      <c r="A19" s="25">
        <v>10</v>
      </c>
      <c r="B19" s="24" t="s">
        <v>87</v>
      </c>
      <c r="C19" s="23" t="s">
        <v>88</v>
      </c>
      <c r="D19" s="22">
        <v>35826</v>
      </c>
      <c r="E19" s="558" t="s">
        <v>38</v>
      </c>
      <c r="F19" s="570">
        <v>8.38</v>
      </c>
      <c r="G19" s="21" t="s">
        <v>708</v>
      </c>
      <c r="H19" s="21">
        <v>8.4</v>
      </c>
      <c r="I19" s="21"/>
      <c r="J19" s="21"/>
      <c r="K19" s="572"/>
      <c r="L19" s="571">
        <f t="shared" si="0"/>
        <v>8.4</v>
      </c>
      <c r="M19" s="190" t="str">
        <f t="shared" si="1"/>
        <v>I JA</v>
      </c>
      <c r="N19" s="48" t="s">
        <v>86</v>
      </c>
    </row>
  </sheetData>
  <sheetProtection/>
  <mergeCells count="3">
    <mergeCell ref="F8:K8"/>
    <mergeCell ref="A2:H2"/>
    <mergeCell ref="A3:H3"/>
  </mergeCells>
  <printOptions horizontalCentered="1"/>
  <pageMargins left="0.5118110236220472" right="0.5118110236220472" top="0.35433070866141736" bottom="0.35433070866141736" header="0.3937007874015748" footer="0.3937007874015748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O31"/>
  <sheetViews>
    <sheetView showZeros="0" zoomScalePageLayoutView="0" workbookViewId="0" topLeftCell="A1">
      <selection activeCell="A8" sqref="A8"/>
    </sheetView>
  </sheetViews>
  <sheetFormatPr defaultColWidth="10.421875" defaultRowHeight="12.75"/>
  <cols>
    <col min="1" max="1" width="5.140625" style="18" customWidth="1"/>
    <col min="2" max="2" width="11.421875" style="18" customWidth="1"/>
    <col min="3" max="3" width="16.7109375" style="18" customWidth="1"/>
    <col min="4" max="4" width="10.28125" style="17" customWidth="1"/>
    <col min="5" max="5" width="13.8515625" style="18" customWidth="1"/>
    <col min="6" max="11" width="6.421875" style="17" customWidth="1"/>
    <col min="12" max="12" width="6.421875" style="83" customWidth="1"/>
    <col min="13" max="13" width="6.421875" style="82" customWidth="1"/>
    <col min="14" max="14" width="21.7109375" style="81" customWidth="1"/>
    <col min="15" max="16384" width="10.421875" style="81" customWidth="1"/>
  </cols>
  <sheetData>
    <row r="1" spans="1:41" s="76" customFormat="1" ht="20.25">
      <c r="A1" s="99" t="s">
        <v>161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44" t="s">
        <v>162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44"/>
      <c r="AG1" s="99"/>
      <c r="AH1" s="99"/>
      <c r="AI1" s="99"/>
      <c r="AJ1" s="99"/>
      <c r="AK1" s="99"/>
      <c r="AM1" s="79"/>
      <c r="AN1" s="78"/>
      <c r="AO1" s="44"/>
    </row>
    <row r="2" spans="1:14" s="35" customFormat="1" ht="20.25">
      <c r="A2" s="698" t="s">
        <v>0</v>
      </c>
      <c r="B2" s="698"/>
      <c r="C2" s="698"/>
      <c r="D2" s="698"/>
      <c r="E2" s="698"/>
      <c r="F2" s="698"/>
      <c r="G2" s="698"/>
      <c r="H2" s="698"/>
      <c r="I2" s="38"/>
      <c r="J2" s="38"/>
      <c r="K2" s="38"/>
      <c r="L2" s="38"/>
      <c r="M2" s="37"/>
      <c r="N2" s="43" t="s">
        <v>1</v>
      </c>
    </row>
    <row r="3" spans="1:14" s="35" customFormat="1" ht="20.25">
      <c r="A3" s="698" t="s">
        <v>2</v>
      </c>
      <c r="B3" s="698"/>
      <c r="C3" s="698"/>
      <c r="D3" s="698"/>
      <c r="E3" s="698"/>
      <c r="F3" s="698"/>
      <c r="G3" s="698"/>
      <c r="H3" s="698"/>
      <c r="I3" s="38"/>
      <c r="J3" s="38"/>
      <c r="K3" s="38"/>
      <c r="L3" s="38"/>
      <c r="M3" s="37"/>
      <c r="N3" s="36"/>
    </row>
    <row r="4" spans="3:8" s="32" customFormat="1" ht="12.75" customHeight="1">
      <c r="C4" s="39" t="s">
        <v>17</v>
      </c>
      <c r="D4" s="75">
        <v>17</v>
      </c>
      <c r="F4" s="51" t="s">
        <v>34</v>
      </c>
      <c r="G4" s="39"/>
      <c r="H4" s="33"/>
    </row>
    <row r="5" spans="5:8" s="32" customFormat="1" ht="8.25" customHeight="1">
      <c r="E5" s="34"/>
      <c r="H5" s="33"/>
    </row>
    <row r="6" spans="2:14" ht="16.5" thickBot="1">
      <c r="B6" s="31" t="s">
        <v>698</v>
      </c>
      <c r="C6" s="30"/>
      <c r="D6" s="29"/>
      <c r="E6" s="28"/>
      <c r="G6" s="27"/>
      <c r="H6" s="191" t="s">
        <v>24</v>
      </c>
      <c r="I6" s="18"/>
      <c r="J6" s="18"/>
      <c r="N6" s="85"/>
    </row>
    <row r="7" spans="1:14" ht="12.75">
      <c r="A7" s="514"/>
      <c r="B7" s="514"/>
      <c r="C7" s="514"/>
      <c r="D7" s="515"/>
      <c r="E7" s="516"/>
      <c r="F7" s="695" t="s">
        <v>15</v>
      </c>
      <c r="G7" s="696"/>
      <c r="H7" s="696"/>
      <c r="I7" s="696"/>
      <c r="J7" s="696"/>
      <c r="K7" s="697"/>
      <c r="L7" s="595"/>
      <c r="M7" s="596"/>
      <c r="N7" s="597"/>
    </row>
    <row r="8" spans="1:15" ht="12.75">
      <c r="A8" s="549" t="s">
        <v>714</v>
      </c>
      <c r="B8" s="522" t="s">
        <v>14</v>
      </c>
      <c r="C8" s="523" t="s">
        <v>13</v>
      </c>
      <c r="D8" s="524" t="s">
        <v>12</v>
      </c>
      <c r="E8" s="525" t="s">
        <v>11</v>
      </c>
      <c r="F8" s="521">
        <v>1</v>
      </c>
      <c r="G8" s="524">
        <v>2</v>
      </c>
      <c r="H8" s="524">
        <v>3</v>
      </c>
      <c r="I8" s="524">
        <v>4</v>
      </c>
      <c r="J8" s="524">
        <v>5</v>
      </c>
      <c r="K8" s="525">
        <v>6</v>
      </c>
      <c r="L8" s="593" t="s">
        <v>10</v>
      </c>
      <c r="M8" s="594" t="s">
        <v>9</v>
      </c>
      <c r="N8" s="598" t="s">
        <v>8</v>
      </c>
      <c r="O8" s="599"/>
    </row>
    <row r="9" spans="1:14" ht="13.5" customHeight="1">
      <c r="A9" s="517">
        <v>1</v>
      </c>
      <c r="B9" s="574" t="s">
        <v>154</v>
      </c>
      <c r="C9" s="575" t="s">
        <v>677</v>
      </c>
      <c r="D9" s="576">
        <v>36681</v>
      </c>
      <c r="E9" s="577" t="s">
        <v>25</v>
      </c>
      <c r="F9" s="578">
        <v>12.33</v>
      </c>
      <c r="G9" s="579">
        <v>12.95</v>
      </c>
      <c r="H9" s="579" t="s">
        <v>708</v>
      </c>
      <c r="I9" s="579">
        <v>12.12</v>
      </c>
      <c r="J9" s="579">
        <v>13.2</v>
      </c>
      <c r="K9" s="580">
        <v>13.78</v>
      </c>
      <c r="L9" s="581">
        <f aca="true" t="shared" si="0" ref="L9:L30">MAX(F9:H9,I9:K9)</f>
        <v>13.78</v>
      </c>
      <c r="M9" s="86" t="str">
        <f aca="true" t="shared" si="1" ref="M9:M30">IF(ISBLANK(L9),"",IF(L9&lt;9,"",IF(L9&gt;=17,"I A",IF(L9&gt;=14.9,"II A",IF(L9&gt;=13.2,"III A",IF(L9&gt;=11.4,"I JA",IF(L9&gt;=10,"II JA",IF(L9&gt;=9,"III JA"))))))))</f>
        <v>III A</v>
      </c>
      <c r="N9" s="592" t="s">
        <v>406</v>
      </c>
    </row>
    <row r="10" spans="1:14" ht="13.5" customHeight="1">
      <c r="A10" s="25">
        <v>2</v>
      </c>
      <c r="B10" s="24" t="s">
        <v>671</v>
      </c>
      <c r="C10" s="23" t="s">
        <v>672</v>
      </c>
      <c r="D10" s="22">
        <v>36487</v>
      </c>
      <c r="E10" s="558" t="s">
        <v>373</v>
      </c>
      <c r="F10" s="570">
        <v>12.97</v>
      </c>
      <c r="G10" s="21">
        <v>13.12</v>
      </c>
      <c r="H10" s="21">
        <v>12.89</v>
      </c>
      <c r="I10" s="21">
        <v>13.18</v>
      </c>
      <c r="J10" s="21">
        <v>11.9</v>
      </c>
      <c r="K10" s="572">
        <v>13.48</v>
      </c>
      <c r="L10" s="571">
        <f t="shared" si="0"/>
        <v>13.48</v>
      </c>
      <c r="M10" s="86" t="str">
        <f t="shared" si="1"/>
        <v>III A</v>
      </c>
      <c r="N10" s="84" t="s">
        <v>43</v>
      </c>
    </row>
    <row r="11" spans="1:14" ht="13.5" customHeight="1">
      <c r="A11" s="25">
        <v>3</v>
      </c>
      <c r="B11" s="24" t="s">
        <v>475</v>
      </c>
      <c r="C11" s="23" t="s">
        <v>125</v>
      </c>
      <c r="D11" s="22">
        <v>36341</v>
      </c>
      <c r="E11" s="558" t="s">
        <v>1</v>
      </c>
      <c r="F11" s="570">
        <v>11.44</v>
      </c>
      <c r="G11" s="21">
        <v>11.84</v>
      </c>
      <c r="H11" s="21">
        <v>12.04</v>
      </c>
      <c r="I11" s="21">
        <v>12.32</v>
      </c>
      <c r="J11" s="21">
        <v>11.98</v>
      </c>
      <c r="K11" s="572">
        <v>13.39</v>
      </c>
      <c r="L11" s="571">
        <f t="shared" si="0"/>
        <v>13.39</v>
      </c>
      <c r="M11" s="86" t="str">
        <f t="shared" si="1"/>
        <v>III A</v>
      </c>
      <c r="N11" s="84" t="s">
        <v>86</v>
      </c>
    </row>
    <row r="12" spans="1:14" ht="13.5" customHeight="1">
      <c r="A12" s="25">
        <v>4</v>
      </c>
      <c r="B12" s="24" t="s">
        <v>545</v>
      </c>
      <c r="C12" s="23" t="s">
        <v>667</v>
      </c>
      <c r="D12" s="22">
        <v>36310</v>
      </c>
      <c r="E12" s="558" t="s">
        <v>66</v>
      </c>
      <c r="F12" s="570">
        <v>11.77</v>
      </c>
      <c r="G12" s="21" t="s">
        <v>708</v>
      </c>
      <c r="H12" s="21">
        <v>12.3</v>
      </c>
      <c r="I12" s="21">
        <v>11.01</v>
      </c>
      <c r="J12" s="21">
        <v>12.28</v>
      </c>
      <c r="K12" s="572">
        <v>13.02</v>
      </c>
      <c r="L12" s="571">
        <f t="shared" si="0"/>
        <v>13.02</v>
      </c>
      <c r="M12" s="86" t="str">
        <f t="shared" si="1"/>
        <v>I JA</v>
      </c>
      <c r="N12" s="84" t="s">
        <v>84</v>
      </c>
    </row>
    <row r="13" spans="1:14" ht="13.5" customHeight="1">
      <c r="A13" s="25">
        <v>5</v>
      </c>
      <c r="B13" s="24" t="s">
        <v>665</v>
      </c>
      <c r="C13" s="23" t="s">
        <v>666</v>
      </c>
      <c r="D13" s="22">
        <v>36282</v>
      </c>
      <c r="E13" s="558" t="s">
        <v>25</v>
      </c>
      <c r="F13" s="570">
        <v>12.99</v>
      </c>
      <c r="G13" s="21">
        <v>12.7</v>
      </c>
      <c r="H13" s="21">
        <v>12.34</v>
      </c>
      <c r="I13" s="21">
        <v>12.68</v>
      </c>
      <c r="J13" s="21">
        <v>12.34</v>
      </c>
      <c r="K13" s="572" t="s">
        <v>708</v>
      </c>
      <c r="L13" s="571">
        <f t="shared" si="0"/>
        <v>12.99</v>
      </c>
      <c r="M13" s="86" t="str">
        <f t="shared" si="1"/>
        <v>I JA</v>
      </c>
      <c r="N13" s="84" t="s">
        <v>255</v>
      </c>
    </row>
    <row r="14" spans="1:14" ht="13.5" customHeight="1">
      <c r="A14" s="25">
        <v>6</v>
      </c>
      <c r="B14" s="24" t="s">
        <v>556</v>
      </c>
      <c r="C14" s="23" t="s">
        <v>669</v>
      </c>
      <c r="D14" s="22">
        <v>36361</v>
      </c>
      <c r="E14" s="558" t="s">
        <v>25</v>
      </c>
      <c r="F14" s="570">
        <v>12.84</v>
      </c>
      <c r="G14" s="21">
        <v>12.34</v>
      </c>
      <c r="H14" s="21" t="s">
        <v>708</v>
      </c>
      <c r="I14" s="21">
        <v>11.6</v>
      </c>
      <c r="J14" s="21">
        <v>11.7</v>
      </c>
      <c r="K14" s="572">
        <v>12.15</v>
      </c>
      <c r="L14" s="571">
        <f t="shared" si="0"/>
        <v>12.84</v>
      </c>
      <c r="M14" s="86" t="str">
        <f t="shared" si="1"/>
        <v>I JA</v>
      </c>
      <c r="N14" s="84" t="s">
        <v>406</v>
      </c>
    </row>
    <row r="15" spans="1:14" ht="13.5" customHeight="1">
      <c r="A15" s="25">
        <v>7</v>
      </c>
      <c r="B15" s="24" t="s">
        <v>543</v>
      </c>
      <c r="C15" s="23" t="s">
        <v>544</v>
      </c>
      <c r="D15" s="22">
        <v>36393</v>
      </c>
      <c r="E15" s="558" t="s">
        <v>25</v>
      </c>
      <c r="F15" s="570">
        <v>12.16</v>
      </c>
      <c r="G15" s="21">
        <v>11.2</v>
      </c>
      <c r="H15" s="21">
        <v>9.88</v>
      </c>
      <c r="I15" s="21">
        <v>10.79</v>
      </c>
      <c r="J15" s="21">
        <v>11.62</v>
      </c>
      <c r="K15" s="572">
        <v>12.15</v>
      </c>
      <c r="L15" s="571">
        <f t="shared" si="0"/>
        <v>12.16</v>
      </c>
      <c r="M15" s="86" t="str">
        <f t="shared" si="1"/>
        <v>I JA</v>
      </c>
      <c r="N15" s="84" t="s">
        <v>255</v>
      </c>
    </row>
    <row r="16" spans="1:14" ht="13.5" customHeight="1">
      <c r="A16" s="25">
        <v>8</v>
      </c>
      <c r="B16" s="24" t="s">
        <v>45</v>
      </c>
      <c r="C16" s="23" t="s">
        <v>678</v>
      </c>
      <c r="D16" s="22">
        <v>36734</v>
      </c>
      <c r="E16" s="558" t="s">
        <v>373</v>
      </c>
      <c r="F16" s="570">
        <v>9.71</v>
      </c>
      <c r="G16" s="21">
        <v>11.56</v>
      </c>
      <c r="H16" s="21">
        <v>11.29</v>
      </c>
      <c r="I16" s="21">
        <v>10.73</v>
      </c>
      <c r="J16" s="21">
        <v>10.54</v>
      </c>
      <c r="K16" s="572">
        <v>10.91</v>
      </c>
      <c r="L16" s="571">
        <f t="shared" si="0"/>
        <v>11.56</v>
      </c>
      <c r="M16" s="86" t="str">
        <f t="shared" si="1"/>
        <v>I JA</v>
      </c>
      <c r="N16" s="84" t="s">
        <v>43</v>
      </c>
    </row>
    <row r="17" spans="1:14" ht="13.5" customHeight="1">
      <c r="A17" s="25">
        <v>9</v>
      </c>
      <c r="B17" s="24" t="s">
        <v>95</v>
      </c>
      <c r="C17" s="23" t="s">
        <v>676</v>
      </c>
      <c r="D17" s="22">
        <v>36670</v>
      </c>
      <c r="E17" s="558" t="s">
        <v>25</v>
      </c>
      <c r="F17" s="570">
        <v>10.59</v>
      </c>
      <c r="G17" s="21">
        <v>10.99</v>
      </c>
      <c r="H17" s="21">
        <v>10.47</v>
      </c>
      <c r="I17" s="21"/>
      <c r="J17" s="21"/>
      <c r="K17" s="572"/>
      <c r="L17" s="571">
        <f t="shared" si="0"/>
        <v>10.99</v>
      </c>
      <c r="M17" s="86" t="str">
        <f t="shared" si="1"/>
        <v>II JA</v>
      </c>
      <c r="N17" s="84" t="s">
        <v>406</v>
      </c>
    </row>
    <row r="18" spans="1:14" ht="13.5" customHeight="1">
      <c r="A18" s="25">
        <v>10</v>
      </c>
      <c r="B18" s="24" t="s">
        <v>28</v>
      </c>
      <c r="C18" s="23" t="s">
        <v>113</v>
      </c>
      <c r="D18" s="22">
        <v>36168</v>
      </c>
      <c r="E18" s="558" t="s">
        <v>373</v>
      </c>
      <c r="F18" s="570">
        <v>10.9</v>
      </c>
      <c r="G18" s="21">
        <v>10.7</v>
      </c>
      <c r="H18" s="21">
        <v>10.53</v>
      </c>
      <c r="I18" s="21"/>
      <c r="J18" s="21"/>
      <c r="K18" s="572"/>
      <c r="L18" s="571">
        <f t="shared" si="0"/>
        <v>10.9</v>
      </c>
      <c r="M18" s="86" t="str">
        <f t="shared" si="1"/>
        <v>II JA</v>
      </c>
      <c r="N18" s="84" t="s">
        <v>43</v>
      </c>
    </row>
    <row r="19" spans="1:14" ht="13.5" customHeight="1">
      <c r="A19" s="25">
        <v>11</v>
      </c>
      <c r="B19" s="24" t="s">
        <v>556</v>
      </c>
      <c r="C19" s="23" t="s">
        <v>561</v>
      </c>
      <c r="D19" s="22">
        <v>36642</v>
      </c>
      <c r="E19" s="558" t="s">
        <v>200</v>
      </c>
      <c r="F19" s="570">
        <v>10.59</v>
      </c>
      <c r="G19" s="21">
        <v>10.25</v>
      </c>
      <c r="H19" s="21">
        <v>10.6</v>
      </c>
      <c r="I19" s="21"/>
      <c r="J19" s="21"/>
      <c r="K19" s="572"/>
      <c r="L19" s="571">
        <f t="shared" si="0"/>
        <v>10.6</v>
      </c>
      <c r="M19" s="86" t="str">
        <f t="shared" si="1"/>
        <v>II JA</v>
      </c>
      <c r="N19" s="84" t="s">
        <v>228</v>
      </c>
    </row>
    <row r="20" spans="1:14" ht="13.5" customHeight="1">
      <c r="A20" s="25">
        <v>12</v>
      </c>
      <c r="B20" s="24" t="s">
        <v>114</v>
      </c>
      <c r="C20" s="23" t="s">
        <v>661</v>
      </c>
      <c r="D20" s="22">
        <v>36241</v>
      </c>
      <c r="E20" s="558" t="s">
        <v>40</v>
      </c>
      <c r="F20" s="570">
        <v>10.39</v>
      </c>
      <c r="G20" s="21">
        <v>10</v>
      </c>
      <c r="H20" s="21">
        <v>9.69</v>
      </c>
      <c r="I20" s="21"/>
      <c r="J20" s="21"/>
      <c r="K20" s="572"/>
      <c r="L20" s="571">
        <f t="shared" si="0"/>
        <v>10.39</v>
      </c>
      <c r="M20" s="86" t="str">
        <f t="shared" si="1"/>
        <v>II JA</v>
      </c>
      <c r="N20" s="84" t="s">
        <v>322</v>
      </c>
    </row>
    <row r="21" spans="1:14" ht="13.5" customHeight="1">
      <c r="A21" s="25">
        <v>13</v>
      </c>
      <c r="B21" s="24" t="s">
        <v>604</v>
      </c>
      <c r="C21" s="23" t="s">
        <v>632</v>
      </c>
      <c r="D21" s="22">
        <v>36575</v>
      </c>
      <c r="E21" s="558" t="s">
        <v>373</v>
      </c>
      <c r="F21" s="570" t="s">
        <v>708</v>
      </c>
      <c r="G21" s="21">
        <v>10.37</v>
      </c>
      <c r="H21" s="21">
        <v>9.58</v>
      </c>
      <c r="I21" s="21"/>
      <c r="J21" s="21"/>
      <c r="K21" s="572"/>
      <c r="L21" s="571">
        <f t="shared" si="0"/>
        <v>10.37</v>
      </c>
      <c r="M21" s="86" t="str">
        <f t="shared" si="1"/>
        <v>II JA</v>
      </c>
      <c r="N21" s="84" t="s">
        <v>374</v>
      </c>
    </row>
    <row r="22" spans="1:14" ht="13.5" customHeight="1">
      <c r="A22" s="25">
        <v>14</v>
      </c>
      <c r="B22" s="24" t="s">
        <v>102</v>
      </c>
      <c r="C22" s="23" t="s">
        <v>652</v>
      </c>
      <c r="D22" s="22">
        <v>36600</v>
      </c>
      <c r="E22" s="558" t="s">
        <v>200</v>
      </c>
      <c r="F22" s="570">
        <v>9.99</v>
      </c>
      <c r="G22" s="21">
        <v>10.31</v>
      </c>
      <c r="H22" s="21">
        <v>10.31</v>
      </c>
      <c r="I22" s="21"/>
      <c r="J22" s="21"/>
      <c r="K22" s="572"/>
      <c r="L22" s="571">
        <f t="shared" si="0"/>
        <v>10.31</v>
      </c>
      <c r="M22" s="86" t="str">
        <f t="shared" si="1"/>
        <v>II JA</v>
      </c>
      <c r="N22" s="84" t="s">
        <v>228</v>
      </c>
    </row>
    <row r="23" spans="1:14" ht="13.5" customHeight="1">
      <c r="A23" s="25">
        <v>15</v>
      </c>
      <c r="B23" s="24" t="s">
        <v>103</v>
      </c>
      <c r="C23" s="23" t="s">
        <v>675</v>
      </c>
      <c r="D23" s="22">
        <v>36611</v>
      </c>
      <c r="E23" s="558" t="s">
        <v>373</v>
      </c>
      <c r="F23" s="570">
        <v>8.74</v>
      </c>
      <c r="G23" s="21">
        <v>9.29</v>
      </c>
      <c r="H23" s="21">
        <v>9.98</v>
      </c>
      <c r="I23" s="21"/>
      <c r="J23" s="21"/>
      <c r="K23" s="572"/>
      <c r="L23" s="571">
        <f t="shared" si="0"/>
        <v>9.98</v>
      </c>
      <c r="M23" s="86" t="str">
        <f t="shared" si="1"/>
        <v>III JA</v>
      </c>
      <c r="N23" s="84" t="s">
        <v>43</v>
      </c>
    </row>
    <row r="24" spans="1:14" ht="13.5" customHeight="1">
      <c r="A24" s="25">
        <v>16</v>
      </c>
      <c r="B24" s="24" t="s">
        <v>121</v>
      </c>
      <c r="C24" s="23" t="s">
        <v>660</v>
      </c>
      <c r="D24" s="22">
        <v>36238</v>
      </c>
      <c r="E24" s="558" t="s">
        <v>82</v>
      </c>
      <c r="F24" s="570" t="s">
        <v>708</v>
      </c>
      <c r="G24" s="21">
        <v>9.87</v>
      </c>
      <c r="H24" s="21" t="s">
        <v>708</v>
      </c>
      <c r="I24" s="21"/>
      <c r="J24" s="21"/>
      <c r="K24" s="572"/>
      <c r="L24" s="571">
        <f t="shared" si="0"/>
        <v>9.87</v>
      </c>
      <c r="M24" s="86" t="str">
        <f t="shared" si="1"/>
        <v>III JA</v>
      </c>
      <c r="N24" s="84" t="s">
        <v>603</v>
      </c>
    </row>
    <row r="25" spans="1:14" ht="13.5" customHeight="1">
      <c r="A25" s="25">
        <v>17</v>
      </c>
      <c r="B25" s="24" t="s">
        <v>94</v>
      </c>
      <c r="C25" s="23" t="s">
        <v>673</v>
      </c>
      <c r="D25" s="22">
        <v>36543</v>
      </c>
      <c r="E25" s="558" t="s">
        <v>38</v>
      </c>
      <c r="F25" s="570">
        <v>9.59</v>
      </c>
      <c r="G25" s="21" t="s">
        <v>708</v>
      </c>
      <c r="H25" s="21">
        <v>9.76</v>
      </c>
      <c r="I25" s="21"/>
      <c r="J25" s="21"/>
      <c r="K25" s="572"/>
      <c r="L25" s="571">
        <f t="shared" si="0"/>
        <v>9.76</v>
      </c>
      <c r="M25" s="86" t="str">
        <f t="shared" si="1"/>
        <v>III JA</v>
      </c>
      <c r="N25" s="84" t="s">
        <v>664</v>
      </c>
    </row>
    <row r="26" spans="1:14" ht="13.5" customHeight="1">
      <c r="A26" s="25">
        <v>18</v>
      </c>
      <c r="B26" s="24" t="s">
        <v>662</v>
      </c>
      <c r="C26" s="23" t="s">
        <v>663</v>
      </c>
      <c r="D26" s="22">
        <v>36274</v>
      </c>
      <c r="E26" s="558" t="s">
        <v>38</v>
      </c>
      <c r="F26" s="570">
        <v>9.6</v>
      </c>
      <c r="G26" s="21" t="s">
        <v>708</v>
      </c>
      <c r="H26" s="21">
        <v>9.2</v>
      </c>
      <c r="I26" s="21"/>
      <c r="J26" s="21"/>
      <c r="K26" s="572"/>
      <c r="L26" s="571">
        <f t="shared" si="0"/>
        <v>9.6</v>
      </c>
      <c r="M26" s="86" t="str">
        <f t="shared" si="1"/>
        <v>III JA</v>
      </c>
      <c r="N26" s="84" t="s">
        <v>664</v>
      </c>
    </row>
    <row r="27" spans="1:14" ht="13.5" customHeight="1">
      <c r="A27" s="25">
        <v>19</v>
      </c>
      <c r="B27" s="24" t="s">
        <v>103</v>
      </c>
      <c r="C27" s="23" t="s">
        <v>674</v>
      </c>
      <c r="D27" s="22">
        <v>36552</v>
      </c>
      <c r="E27" s="558" t="s">
        <v>200</v>
      </c>
      <c r="F27" s="570">
        <v>7.83</v>
      </c>
      <c r="G27" s="21">
        <v>8.7</v>
      </c>
      <c r="H27" s="21">
        <v>9.28</v>
      </c>
      <c r="I27" s="21"/>
      <c r="J27" s="21"/>
      <c r="K27" s="572"/>
      <c r="L27" s="571">
        <f t="shared" si="0"/>
        <v>9.28</v>
      </c>
      <c r="M27" s="86" t="str">
        <f t="shared" si="1"/>
        <v>III JA</v>
      </c>
      <c r="N27" s="84" t="s">
        <v>228</v>
      </c>
    </row>
    <row r="28" spans="1:14" ht="13.5" customHeight="1">
      <c r="A28" s="25">
        <v>20</v>
      </c>
      <c r="B28" s="24" t="s">
        <v>154</v>
      </c>
      <c r="C28" s="23" t="s">
        <v>668</v>
      </c>
      <c r="D28" s="22">
        <v>36328</v>
      </c>
      <c r="E28" s="558" t="s">
        <v>40</v>
      </c>
      <c r="F28" s="570">
        <v>7.97</v>
      </c>
      <c r="G28" s="21">
        <v>8.5</v>
      </c>
      <c r="H28" s="21" t="s">
        <v>708</v>
      </c>
      <c r="I28" s="21"/>
      <c r="J28" s="21"/>
      <c r="K28" s="572"/>
      <c r="L28" s="571">
        <f t="shared" si="0"/>
        <v>8.5</v>
      </c>
      <c r="M28" s="86">
        <f t="shared" si="1"/>
      </c>
      <c r="N28" s="84" t="s">
        <v>322</v>
      </c>
    </row>
    <row r="29" spans="1:14" ht="13.5" customHeight="1">
      <c r="A29" s="25">
        <v>21</v>
      </c>
      <c r="B29" s="24" t="s">
        <v>559</v>
      </c>
      <c r="C29" s="23" t="s">
        <v>670</v>
      </c>
      <c r="D29" s="22">
        <v>36425</v>
      </c>
      <c r="E29" s="558" t="s">
        <v>40</v>
      </c>
      <c r="F29" s="570">
        <v>8</v>
      </c>
      <c r="G29" s="21">
        <v>7.19</v>
      </c>
      <c r="H29" s="21" t="s">
        <v>708</v>
      </c>
      <c r="I29" s="21"/>
      <c r="J29" s="21"/>
      <c r="K29" s="572"/>
      <c r="L29" s="571">
        <f t="shared" si="0"/>
        <v>8</v>
      </c>
      <c r="M29" s="86">
        <f t="shared" si="1"/>
      </c>
      <c r="N29" s="84" t="s">
        <v>322</v>
      </c>
    </row>
    <row r="30" spans="1:14" ht="13.5" customHeight="1">
      <c r="A30" s="25">
        <v>22</v>
      </c>
      <c r="B30" s="24" t="s">
        <v>157</v>
      </c>
      <c r="C30" s="23" t="s">
        <v>679</v>
      </c>
      <c r="D30" s="22">
        <v>36872</v>
      </c>
      <c r="E30" s="558" t="s">
        <v>81</v>
      </c>
      <c r="F30" s="570">
        <v>7.78</v>
      </c>
      <c r="G30" s="21">
        <v>6.04</v>
      </c>
      <c r="H30" s="21">
        <v>7.38</v>
      </c>
      <c r="I30" s="21"/>
      <c r="J30" s="21"/>
      <c r="K30" s="572"/>
      <c r="L30" s="571">
        <f t="shared" si="0"/>
        <v>7.78</v>
      </c>
      <c r="M30" s="86">
        <f t="shared" si="1"/>
      </c>
      <c r="N30" s="84" t="s">
        <v>444</v>
      </c>
    </row>
    <row r="31" spans="1:14" ht="13.5" customHeight="1">
      <c r="A31" s="25"/>
      <c r="B31" s="24" t="s">
        <v>126</v>
      </c>
      <c r="C31" s="23" t="s">
        <v>127</v>
      </c>
      <c r="D31" s="22">
        <v>36399</v>
      </c>
      <c r="E31" s="558" t="s">
        <v>373</v>
      </c>
      <c r="F31" s="570" t="s">
        <v>708</v>
      </c>
      <c r="G31" s="21" t="s">
        <v>708</v>
      </c>
      <c r="H31" s="21" t="s">
        <v>708</v>
      </c>
      <c r="I31" s="21"/>
      <c r="J31" s="21"/>
      <c r="K31" s="572"/>
      <c r="L31" s="571" t="s">
        <v>1021</v>
      </c>
      <c r="M31" s="86"/>
      <c r="N31" s="84" t="s">
        <v>43</v>
      </c>
    </row>
  </sheetData>
  <sheetProtection/>
  <mergeCells count="3">
    <mergeCell ref="F7:K7"/>
    <mergeCell ref="A2:H2"/>
    <mergeCell ref="A3:H3"/>
  </mergeCells>
  <printOptions horizontalCentered="1"/>
  <pageMargins left="0.5118110236220472" right="0.5118110236220472" top="0.35433070866141736" bottom="0.35433070866141736" header="0.3937007874015748" footer="0.3937007874015748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AO23"/>
  <sheetViews>
    <sheetView showZeros="0" zoomScalePageLayoutView="0" workbookViewId="0" topLeftCell="A1">
      <selection activeCell="A8" sqref="A8"/>
    </sheetView>
  </sheetViews>
  <sheetFormatPr defaultColWidth="10.421875" defaultRowHeight="12.75"/>
  <cols>
    <col min="1" max="1" width="5.140625" style="18" customWidth="1"/>
    <col min="2" max="2" width="11.421875" style="18" customWidth="1"/>
    <col min="3" max="3" width="16.7109375" style="18" customWidth="1"/>
    <col min="4" max="4" width="10.28125" style="17" customWidth="1"/>
    <col min="5" max="5" width="13.8515625" style="18" customWidth="1"/>
    <col min="6" max="11" width="6.421875" style="17" customWidth="1"/>
    <col min="12" max="12" width="6.421875" style="16" customWidth="1"/>
    <col min="13" max="13" width="6.421875" style="15" customWidth="1"/>
    <col min="14" max="14" width="21.7109375" style="14" customWidth="1"/>
    <col min="15" max="15" width="0" style="14" hidden="1" customWidth="1"/>
    <col min="16" max="16384" width="10.421875" style="14" customWidth="1"/>
  </cols>
  <sheetData>
    <row r="1" spans="1:41" s="76" customFormat="1" ht="20.25">
      <c r="A1" s="99" t="s">
        <v>161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44" t="s">
        <v>162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44"/>
      <c r="AG1" s="99"/>
      <c r="AH1" s="99"/>
      <c r="AI1" s="99"/>
      <c r="AJ1" s="99"/>
      <c r="AK1" s="99"/>
      <c r="AM1" s="79"/>
      <c r="AN1" s="78"/>
      <c r="AO1" s="44"/>
    </row>
    <row r="2" spans="1:14" s="35" customFormat="1" ht="20.25">
      <c r="A2" s="698" t="s">
        <v>0</v>
      </c>
      <c r="B2" s="698"/>
      <c r="C2" s="698"/>
      <c r="D2" s="698"/>
      <c r="E2" s="698"/>
      <c r="F2" s="698"/>
      <c r="G2" s="698"/>
      <c r="H2" s="698"/>
      <c r="I2" s="38"/>
      <c r="J2" s="38"/>
      <c r="K2" s="38"/>
      <c r="L2" s="38"/>
      <c r="M2" s="37"/>
      <c r="N2" s="43" t="s">
        <v>1</v>
      </c>
    </row>
    <row r="3" spans="1:14" s="35" customFormat="1" ht="20.25">
      <c r="A3" s="698" t="s">
        <v>2</v>
      </c>
      <c r="B3" s="698"/>
      <c r="C3" s="698"/>
      <c r="D3" s="698"/>
      <c r="E3" s="698"/>
      <c r="F3" s="698"/>
      <c r="G3" s="698"/>
      <c r="H3" s="698"/>
      <c r="I3" s="38"/>
      <c r="J3" s="38"/>
      <c r="K3" s="38"/>
      <c r="L3" s="38"/>
      <c r="M3" s="37"/>
      <c r="N3" s="36"/>
    </row>
    <row r="4" spans="1:14" s="35" customFormat="1" ht="12.75" customHeight="1">
      <c r="A4" s="32"/>
      <c r="B4" s="32"/>
      <c r="C4" s="42" t="s">
        <v>17</v>
      </c>
      <c r="D4" s="41">
        <v>18.94</v>
      </c>
      <c r="E4" s="40"/>
      <c r="F4" s="41" t="s">
        <v>35</v>
      </c>
      <c r="G4" s="33"/>
      <c r="H4" s="32"/>
      <c r="J4" s="32"/>
      <c r="K4" s="32"/>
      <c r="L4" s="38"/>
      <c r="M4" s="37"/>
      <c r="N4" s="36"/>
    </row>
    <row r="5" spans="5:8" s="32" customFormat="1" ht="8.25" customHeight="1">
      <c r="E5" s="34"/>
      <c r="H5" s="33"/>
    </row>
    <row r="6" spans="2:14" ht="16.5" thickBot="1">
      <c r="B6" s="31" t="s">
        <v>170</v>
      </c>
      <c r="C6" s="30"/>
      <c r="D6" s="29"/>
      <c r="E6" s="28"/>
      <c r="F6" s="191" t="s">
        <v>16</v>
      </c>
      <c r="G6" s="27"/>
      <c r="I6" s="18"/>
      <c r="J6" s="18"/>
      <c r="N6" s="26"/>
    </row>
    <row r="7" spans="6:11" ht="12.75">
      <c r="F7" s="699" t="s">
        <v>15</v>
      </c>
      <c r="G7" s="700"/>
      <c r="H7" s="700"/>
      <c r="I7" s="700"/>
      <c r="J7" s="700"/>
      <c r="K7" s="701"/>
    </row>
    <row r="8" spans="1:14" ht="12.75">
      <c r="A8" s="549" t="s">
        <v>714</v>
      </c>
      <c r="B8" s="522" t="s">
        <v>14</v>
      </c>
      <c r="C8" s="523" t="s">
        <v>13</v>
      </c>
      <c r="D8" s="524" t="s">
        <v>12</v>
      </c>
      <c r="E8" s="524" t="s">
        <v>11</v>
      </c>
      <c r="F8" s="521">
        <v>1</v>
      </c>
      <c r="G8" s="524">
        <v>2</v>
      </c>
      <c r="H8" s="524">
        <v>3</v>
      </c>
      <c r="I8" s="524">
        <v>4</v>
      </c>
      <c r="J8" s="524">
        <v>5</v>
      </c>
      <c r="K8" s="525">
        <v>6</v>
      </c>
      <c r="L8" s="602" t="s">
        <v>10</v>
      </c>
      <c r="M8" s="603" t="s">
        <v>9</v>
      </c>
      <c r="N8" s="604" t="s">
        <v>8</v>
      </c>
    </row>
    <row r="9" spans="1:14" ht="15" customHeight="1">
      <c r="A9" s="600">
        <v>1</v>
      </c>
      <c r="B9" s="574" t="s">
        <v>94</v>
      </c>
      <c r="C9" s="575" t="s">
        <v>699</v>
      </c>
      <c r="D9" s="576">
        <v>35905</v>
      </c>
      <c r="E9" s="558" t="s">
        <v>701</v>
      </c>
      <c r="F9" s="578">
        <v>16.47</v>
      </c>
      <c r="G9" s="579" t="s">
        <v>708</v>
      </c>
      <c r="H9" s="579" t="s">
        <v>708</v>
      </c>
      <c r="I9" s="579" t="s">
        <v>708</v>
      </c>
      <c r="J9" s="579" t="s">
        <v>708</v>
      </c>
      <c r="K9" s="572" t="s">
        <v>708</v>
      </c>
      <c r="L9" s="581">
        <f aca="true" t="shared" si="0" ref="L9:L23">MAX(F9:H9,I9:K9)</f>
        <v>16.47</v>
      </c>
      <c r="M9" s="601" t="str">
        <f aca="true" t="shared" si="1" ref="M9:M23">IF(ISBLANK(L9),"",IF(L9&lt;9.5,"",IF(L9&gt;=18.2,"KSM",IF(L9&gt;=16.5,"I A",IF(L9&gt;=14.4,"II A",IF(L9&gt;=12.3,"III A",IF(L9&gt;=10.7,"I JA",IF(L9&gt;=9.5,"II JA"))))))))</f>
        <v>II A</v>
      </c>
      <c r="N9" s="582" t="s">
        <v>700</v>
      </c>
    </row>
    <row r="10" spans="1:14" ht="15" customHeight="1">
      <c r="A10" s="246">
        <v>2</v>
      </c>
      <c r="B10" s="24" t="s">
        <v>511</v>
      </c>
      <c r="C10" s="23" t="s">
        <v>107</v>
      </c>
      <c r="D10" s="22">
        <v>35463</v>
      </c>
      <c r="E10" s="558" t="s">
        <v>81</v>
      </c>
      <c r="F10" s="570">
        <v>16.15</v>
      </c>
      <c r="G10" s="21" t="s">
        <v>708</v>
      </c>
      <c r="H10" s="21">
        <v>15.87</v>
      </c>
      <c r="I10" s="21">
        <v>15.74</v>
      </c>
      <c r="J10" s="21">
        <v>16.01</v>
      </c>
      <c r="K10" s="572">
        <v>15.98</v>
      </c>
      <c r="L10" s="571">
        <f t="shared" si="0"/>
        <v>16.15</v>
      </c>
      <c r="M10" s="20" t="str">
        <f t="shared" si="1"/>
        <v>II A</v>
      </c>
      <c r="N10" s="19" t="s">
        <v>118</v>
      </c>
    </row>
    <row r="11" spans="1:14" ht="15" customHeight="1">
      <c r="A11" s="246">
        <v>3</v>
      </c>
      <c r="B11" s="24" t="s">
        <v>459</v>
      </c>
      <c r="C11" s="23" t="s">
        <v>122</v>
      </c>
      <c r="D11" s="22">
        <v>35572</v>
      </c>
      <c r="E11" s="558" t="s">
        <v>66</v>
      </c>
      <c r="F11" s="570">
        <v>12.72</v>
      </c>
      <c r="G11" s="21">
        <v>13.63</v>
      </c>
      <c r="H11" s="21">
        <v>14.04</v>
      </c>
      <c r="I11" s="21">
        <v>15</v>
      </c>
      <c r="J11" s="21">
        <v>13.79</v>
      </c>
      <c r="K11" s="572">
        <v>15.59</v>
      </c>
      <c r="L11" s="571">
        <f t="shared" si="0"/>
        <v>15.59</v>
      </c>
      <c r="M11" s="20" t="str">
        <f t="shared" si="1"/>
        <v>II A</v>
      </c>
      <c r="N11" s="19" t="s">
        <v>84</v>
      </c>
    </row>
    <row r="12" spans="1:14" ht="15" customHeight="1">
      <c r="A12" s="246">
        <v>4</v>
      </c>
      <c r="B12" s="24" t="s">
        <v>112</v>
      </c>
      <c r="C12" s="23" t="s">
        <v>132</v>
      </c>
      <c r="D12" s="22">
        <v>35493</v>
      </c>
      <c r="E12" s="558" t="s">
        <v>373</v>
      </c>
      <c r="F12" s="570">
        <v>14.51</v>
      </c>
      <c r="G12" s="21">
        <v>12.42</v>
      </c>
      <c r="H12" s="21">
        <v>15.05</v>
      </c>
      <c r="I12" s="21">
        <v>15.57</v>
      </c>
      <c r="J12" s="21">
        <v>15.02</v>
      </c>
      <c r="K12" s="572" t="s">
        <v>708</v>
      </c>
      <c r="L12" s="571">
        <f t="shared" si="0"/>
        <v>15.57</v>
      </c>
      <c r="M12" s="20" t="str">
        <f t="shared" si="1"/>
        <v>II A</v>
      </c>
      <c r="N12" s="19" t="s">
        <v>43</v>
      </c>
    </row>
    <row r="13" spans="1:14" ht="15" customHeight="1">
      <c r="A13" s="246">
        <v>5</v>
      </c>
      <c r="B13" s="24" t="s">
        <v>100</v>
      </c>
      <c r="C13" s="23" t="s">
        <v>702</v>
      </c>
      <c r="D13" s="22">
        <v>35889</v>
      </c>
      <c r="E13" s="558" t="s">
        <v>701</v>
      </c>
      <c r="F13" s="570" t="s">
        <v>708</v>
      </c>
      <c r="G13" s="21">
        <v>12.2</v>
      </c>
      <c r="H13" s="21" t="s">
        <v>708</v>
      </c>
      <c r="I13" s="21">
        <v>12.02</v>
      </c>
      <c r="J13" s="21" t="s">
        <v>708</v>
      </c>
      <c r="K13" s="572">
        <v>11.98</v>
      </c>
      <c r="L13" s="571">
        <f t="shared" si="0"/>
        <v>12.2</v>
      </c>
      <c r="M13" s="20" t="str">
        <f t="shared" si="1"/>
        <v>I JA</v>
      </c>
      <c r="N13" s="19" t="s">
        <v>704</v>
      </c>
    </row>
    <row r="14" spans="1:14" ht="15" customHeight="1">
      <c r="A14" s="246">
        <v>6</v>
      </c>
      <c r="B14" s="24" t="s">
        <v>51</v>
      </c>
      <c r="C14" s="23" t="s">
        <v>655</v>
      </c>
      <c r="D14" s="22">
        <v>35865</v>
      </c>
      <c r="E14" s="558" t="s">
        <v>182</v>
      </c>
      <c r="F14" s="570">
        <v>10.9</v>
      </c>
      <c r="G14" s="21">
        <v>10.63</v>
      </c>
      <c r="H14" s="21">
        <v>11.38</v>
      </c>
      <c r="I14" s="21">
        <v>11.07</v>
      </c>
      <c r="J14" s="21">
        <v>10.58</v>
      </c>
      <c r="K14" s="572">
        <v>11.28</v>
      </c>
      <c r="L14" s="571">
        <f t="shared" si="0"/>
        <v>11.38</v>
      </c>
      <c r="M14" s="20" t="str">
        <f t="shared" si="1"/>
        <v>I JA</v>
      </c>
      <c r="N14" s="19" t="s">
        <v>183</v>
      </c>
    </row>
    <row r="15" spans="1:14" ht="15" customHeight="1">
      <c r="A15" s="246">
        <v>7</v>
      </c>
      <c r="B15" s="24" t="s">
        <v>594</v>
      </c>
      <c r="C15" s="23" t="s">
        <v>659</v>
      </c>
      <c r="D15" s="22">
        <v>36122</v>
      </c>
      <c r="E15" s="558" t="s">
        <v>82</v>
      </c>
      <c r="F15" s="570">
        <v>11.03</v>
      </c>
      <c r="G15" s="21">
        <v>11.29</v>
      </c>
      <c r="H15" s="21">
        <v>10.77</v>
      </c>
      <c r="I15" s="21"/>
      <c r="J15" s="21"/>
      <c r="K15" s="572"/>
      <c r="L15" s="571">
        <f t="shared" si="0"/>
        <v>11.29</v>
      </c>
      <c r="M15" s="20" t="str">
        <f t="shared" si="1"/>
        <v>I JA</v>
      </c>
      <c r="N15" s="19" t="s">
        <v>603</v>
      </c>
    </row>
    <row r="16" spans="1:14" ht="15" customHeight="1">
      <c r="A16" s="246">
        <v>8</v>
      </c>
      <c r="B16" s="24" t="s">
        <v>653</v>
      </c>
      <c r="C16" s="23" t="s">
        <v>654</v>
      </c>
      <c r="D16" s="22">
        <v>35802</v>
      </c>
      <c r="E16" s="558" t="s">
        <v>200</v>
      </c>
      <c r="F16" s="570">
        <v>10.72</v>
      </c>
      <c r="G16" s="21">
        <v>11.18</v>
      </c>
      <c r="H16" s="21" t="s">
        <v>708</v>
      </c>
      <c r="I16" s="21"/>
      <c r="J16" s="21"/>
      <c r="K16" s="572"/>
      <c r="L16" s="571">
        <f t="shared" si="0"/>
        <v>11.18</v>
      </c>
      <c r="M16" s="20" t="str">
        <f t="shared" si="1"/>
        <v>I JA</v>
      </c>
      <c r="N16" s="19" t="s">
        <v>228</v>
      </c>
    </row>
    <row r="17" spans="1:14" ht="15" customHeight="1">
      <c r="A17" s="246">
        <v>9</v>
      </c>
      <c r="B17" s="24" t="s">
        <v>102</v>
      </c>
      <c r="C17" s="23" t="s">
        <v>657</v>
      </c>
      <c r="D17" s="22">
        <v>36004</v>
      </c>
      <c r="E17" s="558" t="s">
        <v>82</v>
      </c>
      <c r="F17" s="570">
        <v>10</v>
      </c>
      <c r="G17" s="21">
        <v>10.81</v>
      </c>
      <c r="H17" s="21">
        <v>10.4</v>
      </c>
      <c r="I17" s="21"/>
      <c r="J17" s="21"/>
      <c r="K17" s="572"/>
      <c r="L17" s="571">
        <f t="shared" si="0"/>
        <v>10.81</v>
      </c>
      <c r="M17" s="20" t="str">
        <f t="shared" si="1"/>
        <v>I JA</v>
      </c>
      <c r="N17" s="19" t="s">
        <v>603</v>
      </c>
    </row>
    <row r="18" spans="1:14" ht="15" customHeight="1">
      <c r="A18" s="246">
        <v>10</v>
      </c>
      <c r="B18" s="24" t="s">
        <v>606</v>
      </c>
      <c r="C18" s="23" t="s">
        <v>656</v>
      </c>
      <c r="D18" s="22">
        <v>35969</v>
      </c>
      <c r="E18" s="558" t="s">
        <v>373</v>
      </c>
      <c r="F18" s="570">
        <v>9.09</v>
      </c>
      <c r="G18" s="21">
        <v>10.31</v>
      </c>
      <c r="H18" s="21">
        <v>9.84</v>
      </c>
      <c r="I18" s="21"/>
      <c r="J18" s="21"/>
      <c r="K18" s="572"/>
      <c r="L18" s="571">
        <f t="shared" si="0"/>
        <v>10.31</v>
      </c>
      <c r="M18" s="20" t="str">
        <f t="shared" si="1"/>
        <v>II JA</v>
      </c>
      <c r="N18" s="19" t="s">
        <v>374</v>
      </c>
    </row>
    <row r="19" spans="1:14" ht="15" customHeight="1">
      <c r="A19" s="246">
        <v>11</v>
      </c>
      <c r="B19" s="24" t="s">
        <v>119</v>
      </c>
      <c r="C19" s="23" t="s">
        <v>120</v>
      </c>
      <c r="D19" s="22">
        <v>35463</v>
      </c>
      <c r="E19" s="558" t="s">
        <v>40</v>
      </c>
      <c r="F19" s="570">
        <v>9.86</v>
      </c>
      <c r="G19" s="21">
        <v>9.25</v>
      </c>
      <c r="H19" s="21">
        <v>9.39</v>
      </c>
      <c r="I19" s="21"/>
      <c r="J19" s="21"/>
      <c r="K19" s="572"/>
      <c r="L19" s="571">
        <f t="shared" si="0"/>
        <v>9.86</v>
      </c>
      <c r="M19" s="20" t="str">
        <f t="shared" si="1"/>
        <v>II JA</v>
      </c>
      <c r="N19" s="19" t="s">
        <v>322</v>
      </c>
    </row>
    <row r="20" spans="1:14" ht="15" customHeight="1">
      <c r="A20" s="246">
        <v>12</v>
      </c>
      <c r="B20" s="24" t="s">
        <v>658</v>
      </c>
      <c r="C20" s="23" t="s">
        <v>123</v>
      </c>
      <c r="D20" s="22">
        <v>36107</v>
      </c>
      <c r="E20" s="558" t="s">
        <v>93</v>
      </c>
      <c r="F20" s="570">
        <v>8.21</v>
      </c>
      <c r="G20" s="21">
        <v>8</v>
      </c>
      <c r="H20" s="21">
        <v>7.93</v>
      </c>
      <c r="I20" s="21"/>
      <c r="J20" s="21"/>
      <c r="K20" s="572"/>
      <c r="L20" s="571">
        <f t="shared" si="0"/>
        <v>8.21</v>
      </c>
      <c r="M20" s="20">
        <f t="shared" si="1"/>
      </c>
      <c r="N20" s="19" t="s">
        <v>465</v>
      </c>
    </row>
    <row r="21" spans="1:14" ht="15" customHeight="1">
      <c r="A21" s="20" t="s">
        <v>39</v>
      </c>
      <c r="B21" s="24" t="s">
        <v>116</v>
      </c>
      <c r="C21" s="23" t="s">
        <v>117</v>
      </c>
      <c r="D21" s="22">
        <v>31782</v>
      </c>
      <c r="E21" s="558" t="s">
        <v>38</v>
      </c>
      <c r="F21" s="570" t="s">
        <v>708</v>
      </c>
      <c r="G21" s="21">
        <v>13.21</v>
      </c>
      <c r="H21" s="21">
        <v>13.74</v>
      </c>
      <c r="I21" s="21" t="s">
        <v>708</v>
      </c>
      <c r="J21" s="21" t="s">
        <v>708</v>
      </c>
      <c r="K21" s="572">
        <v>13.88</v>
      </c>
      <c r="L21" s="571">
        <f t="shared" si="0"/>
        <v>13.88</v>
      </c>
      <c r="M21" s="20" t="str">
        <f t="shared" si="1"/>
        <v>III A</v>
      </c>
      <c r="N21" s="19" t="s">
        <v>86</v>
      </c>
    </row>
    <row r="22" spans="1:14" ht="15" customHeight="1">
      <c r="A22" s="20" t="s">
        <v>39</v>
      </c>
      <c r="B22" s="24" t="s">
        <v>28</v>
      </c>
      <c r="C22" s="23" t="s">
        <v>124</v>
      </c>
      <c r="D22" s="22">
        <v>32853</v>
      </c>
      <c r="E22" s="558" t="s">
        <v>38</v>
      </c>
      <c r="F22" s="570" t="s">
        <v>708</v>
      </c>
      <c r="G22" s="21">
        <v>10.92</v>
      </c>
      <c r="H22" s="21">
        <v>11.58</v>
      </c>
      <c r="I22" s="21" t="s">
        <v>708</v>
      </c>
      <c r="J22" s="21">
        <v>10.8</v>
      </c>
      <c r="K22" s="572">
        <v>11.28</v>
      </c>
      <c r="L22" s="571">
        <f t="shared" si="0"/>
        <v>11.58</v>
      </c>
      <c r="M22" s="20" t="str">
        <f t="shared" si="1"/>
        <v>I JA</v>
      </c>
      <c r="N22" s="19" t="s">
        <v>86</v>
      </c>
    </row>
    <row r="23" spans="1:14" ht="15" customHeight="1">
      <c r="A23" s="20" t="s">
        <v>39</v>
      </c>
      <c r="B23" s="24" t="s">
        <v>103</v>
      </c>
      <c r="C23" s="23" t="s">
        <v>115</v>
      </c>
      <c r="D23" s="22">
        <v>35356</v>
      </c>
      <c r="E23" s="558" t="s">
        <v>93</v>
      </c>
      <c r="F23" s="570">
        <v>10.15</v>
      </c>
      <c r="G23" s="21">
        <v>10.7</v>
      </c>
      <c r="H23" s="21">
        <v>11.25</v>
      </c>
      <c r="I23" s="21"/>
      <c r="J23" s="21"/>
      <c r="K23" s="572"/>
      <c r="L23" s="571">
        <f t="shared" si="0"/>
        <v>11.25</v>
      </c>
      <c r="M23" s="20" t="str">
        <f t="shared" si="1"/>
        <v>I JA</v>
      </c>
      <c r="N23" s="19" t="s">
        <v>465</v>
      </c>
    </row>
  </sheetData>
  <sheetProtection/>
  <mergeCells count="3">
    <mergeCell ref="F7:K7"/>
    <mergeCell ref="A2:H2"/>
    <mergeCell ref="A3:H3"/>
  </mergeCells>
  <printOptions horizontalCentered="1"/>
  <pageMargins left="0.5118110236220472" right="0.5118110236220472" top="0.35433070866141736" bottom="0.35433070866141736" header="0.3937007874015748" footer="0.3937007874015748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4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193" customWidth="1"/>
    <col min="2" max="2" width="10.140625" style="193" customWidth="1"/>
    <col min="3" max="3" width="12.421875" style="193" customWidth="1"/>
    <col min="4" max="4" width="8.8515625" style="198" customWidth="1"/>
    <col min="5" max="5" width="13.28125" style="198" customWidth="1"/>
    <col min="6" max="7" width="5.421875" style="196" customWidth="1"/>
    <col min="8" max="8" width="6.421875" style="255" customWidth="1"/>
    <col min="9" max="9" width="22.7109375" style="198" customWidth="1"/>
    <col min="10" max="10" width="4.140625" style="193" customWidth="1"/>
    <col min="11" max="16384" width="9.140625" style="193" customWidth="1"/>
  </cols>
  <sheetData>
    <row r="1" spans="1:9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10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  <c r="J3" s="43"/>
    </row>
    <row r="4" spans="1:8" ht="12.75" customHeight="1">
      <c r="A4" s="99"/>
      <c r="B4" s="99"/>
      <c r="C4" s="252" t="s">
        <v>17</v>
      </c>
      <c r="D4" s="147" t="s">
        <v>717</v>
      </c>
      <c r="F4" s="51" t="s">
        <v>718</v>
      </c>
      <c r="G4" s="99"/>
      <c r="H4" s="99"/>
    </row>
    <row r="5" spans="5:9" s="141" customFormat="1" ht="8.25" customHeight="1">
      <c r="E5" s="142"/>
      <c r="I5" s="143"/>
    </row>
    <row r="6" spans="2:9" ht="15.75">
      <c r="B6" s="27" t="s">
        <v>719</v>
      </c>
      <c r="C6" s="28"/>
      <c r="D6" s="148"/>
      <c r="E6" s="28"/>
      <c r="F6" s="253"/>
      <c r="G6" s="27"/>
      <c r="H6" s="27" t="s">
        <v>24</v>
      </c>
      <c r="I6" s="254"/>
    </row>
    <row r="7" ht="6" customHeight="1"/>
    <row r="8" spans="2:9" ht="12.75" customHeight="1">
      <c r="B8" s="200"/>
      <c r="C8" s="256"/>
      <c r="D8" s="256" t="s">
        <v>737</v>
      </c>
      <c r="E8" s="257"/>
      <c r="I8" s="258"/>
    </row>
    <row r="9" ht="6" customHeight="1"/>
    <row r="10" spans="1:9" ht="12.75">
      <c r="A10" s="259" t="s">
        <v>714</v>
      </c>
      <c r="B10" s="260" t="s">
        <v>14</v>
      </c>
      <c r="C10" s="261" t="s">
        <v>13</v>
      </c>
      <c r="D10" s="259" t="s">
        <v>12</v>
      </c>
      <c r="E10" s="262" t="s">
        <v>11</v>
      </c>
      <c r="F10" s="263" t="s">
        <v>720</v>
      </c>
      <c r="G10" s="263" t="s">
        <v>721</v>
      </c>
      <c r="H10" s="264" t="s">
        <v>9</v>
      </c>
      <c r="I10" s="265" t="s">
        <v>8</v>
      </c>
    </row>
    <row r="11" spans="1:9" ht="12.75">
      <c r="A11" s="49">
        <v>1</v>
      </c>
      <c r="B11" s="206" t="s">
        <v>244</v>
      </c>
      <c r="C11" s="203" t="s">
        <v>736</v>
      </c>
      <c r="D11" s="204">
        <v>36302</v>
      </c>
      <c r="E11" s="207" t="s">
        <v>38</v>
      </c>
      <c r="F11" s="208">
        <v>8.32</v>
      </c>
      <c r="G11" s="209">
        <v>8.22</v>
      </c>
      <c r="H11" s="266" t="str">
        <f>IF(ISBLANK(F11),"",IF(F11&lt;=7.7,"KSM",IF(F11&lt;=8,"I A",IF(F11&lt;=8.44,"II A",IF(F11&lt;=9.04,"III A",IF(F11&lt;=9.64,"I JA",IF(F11&lt;=10.04,"II JA",IF(F11&lt;=10.34,"III JA"))))))))</f>
        <v>II A</v>
      </c>
      <c r="I11" s="207" t="s">
        <v>68</v>
      </c>
    </row>
    <row r="12" spans="1:9" ht="12.75">
      <c r="A12" s="49">
        <v>2</v>
      </c>
      <c r="B12" s="206" t="s">
        <v>734</v>
      </c>
      <c r="C12" s="203" t="s">
        <v>735</v>
      </c>
      <c r="D12" s="204">
        <v>36195</v>
      </c>
      <c r="E12" s="207" t="s">
        <v>27</v>
      </c>
      <c r="F12" s="208">
        <v>8.31</v>
      </c>
      <c r="G12" s="209">
        <v>8.26</v>
      </c>
      <c r="H12" s="266" t="str">
        <f>IF(ISBLANK(F12),"",IF(F12&lt;=7.7,"KSM",IF(F12&lt;=8,"I A",IF(F12&lt;=8.44,"II A",IF(F12&lt;=9.04,"III A",IF(F12&lt;=9.64,"I JA",IF(F12&lt;=10.04,"II JA",IF(F12&lt;=10.34,"III JA"))))))))</f>
        <v>II A</v>
      </c>
      <c r="I12" s="207" t="s">
        <v>26</v>
      </c>
    </row>
    <row r="13" spans="1:9" ht="12.75">
      <c r="A13" s="49">
        <v>3</v>
      </c>
      <c r="B13" s="206" t="s">
        <v>194</v>
      </c>
      <c r="C13" s="203" t="s">
        <v>268</v>
      </c>
      <c r="D13" s="204">
        <v>36667</v>
      </c>
      <c r="E13" s="207" t="s">
        <v>66</v>
      </c>
      <c r="F13" s="208">
        <v>8.51</v>
      </c>
      <c r="G13" s="209">
        <v>8.35</v>
      </c>
      <c r="H13" s="266" t="s">
        <v>738</v>
      </c>
      <c r="I13" s="207" t="s">
        <v>269</v>
      </c>
    </row>
    <row r="14" spans="1:9" ht="12.75">
      <c r="A14" s="49">
        <v>4</v>
      </c>
      <c r="B14" s="206" t="s">
        <v>278</v>
      </c>
      <c r="C14" s="203" t="s">
        <v>279</v>
      </c>
      <c r="D14" s="204">
        <v>37020</v>
      </c>
      <c r="E14" s="207" t="s">
        <v>186</v>
      </c>
      <c r="F14" s="208">
        <v>8.46</v>
      </c>
      <c r="G14" s="209">
        <v>8.37</v>
      </c>
      <c r="H14" s="266" t="s">
        <v>738</v>
      </c>
      <c r="I14" s="207" t="s">
        <v>224</v>
      </c>
    </row>
    <row r="15" spans="1:9" ht="12.75">
      <c r="A15" s="49">
        <v>5</v>
      </c>
      <c r="B15" s="206" t="s">
        <v>728</v>
      </c>
      <c r="C15" s="203" t="s">
        <v>729</v>
      </c>
      <c r="D15" s="204">
        <v>36545</v>
      </c>
      <c r="E15" s="207" t="s">
        <v>186</v>
      </c>
      <c r="F15" s="208">
        <v>8.53</v>
      </c>
      <c r="G15" s="209">
        <v>8.47</v>
      </c>
      <c r="H15" s="266" t="str">
        <f>IF(ISBLANK(F15),"",IF(F15&lt;=7.7,"KSM",IF(F15&lt;=8,"I A",IF(F15&lt;=8.44,"II A",IF(F15&lt;=9.04,"III A",IF(F15&lt;=9.64,"I JA",IF(F15&lt;=10.04,"II JA",IF(F15&lt;=10.34,"III JA"))))))))</f>
        <v>III A</v>
      </c>
      <c r="I15" s="207" t="s">
        <v>259</v>
      </c>
    </row>
    <row r="16" spans="1:9" ht="12.75">
      <c r="A16" s="49">
        <v>6</v>
      </c>
      <c r="B16" s="206" t="s">
        <v>71</v>
      </c>
      <c r="C16" s="203" t="s">
        <v>237</v>
      </c>
      <c r="D16" s="204">
        <v>36250</v>
      </c>
      <c r="E16" s="207" t="s">
        <v>142</v>
      </c>
      <c r="F16" s="209">
        <v>8.57</v>
      </c>
      <c r="G16" s="208">
        <v>8.64</v>
      </c>
      <c r="H16" s="266" t="str">
        <f>IF(ISBLANK(F16),"",IF(F16&lt;=7.7,"KSM",IF(F16&lt;=8,"I A",IF(F16&lt;=8.44,"II A",IF(F16&lt;=9.04,"III A",IF(F16&lt;=9.64,"I JA",IF(F16&lt;=10.04,"II JA",IF(F16&lt;=10.34,"III JA"))))))))</f>
        <v>III A</v>
      </c>
      <c r="I16" s="207" t="s">
        <v>219</v>
      </c>
    </row>
    <row r="17" spans="1:9" ht="12.75">
      <c r="A17" s="259" t="s">
        <v>714</v>
      </c>
      <c r="B17" s="260" t="s">
        <v>14</v>
      </c>
      <c r="C17" s="261" t="s">
        <v>13</v>
      </c>
      <c r="D17" s="259" t="s">
        <v>12</v>
      </c>
      <c r="E17" s="262" t="s">
        <v>11</v>
      </c>
      <c r="F17" s="263" t="s">
        <v>720</v>
      </c>
      <c r="G17" s="263" t="s">
        <v>721</v>
      </c>
      <c r="H17" s="264" t="s">
        <v>9</v>
      </c>
      <c r="I17" s="265" t="s">
        <v>8</v>
      </c>
    </row>
    <row r="18" spans="1:9" ht="12.75">
      <c r="A18" s="49">
        <v>7</v>
      </c>
      <c r="B18" s="206" t="s">
        <v>214</v>
      </c>
      <c r="C18" s="203" t="s">
        <v>263</v>
      </c>
      <c r="D18" s="204">
        <v>36627</v>
      </c>
      <c r="E18" s="207" t="s">
        <v>186</v>
      </c>
      <c r="F18" s="208">
        <v>8.69</v>
      </c>
      <c r="G18" s="209"/>
      <c r="H18" s="266" t="str">
        <f aca="true" t="shared" si="0" ref="H18:H33">IF(ISBLANK(F18),"",IF(F18&lt;=7.7,"KSM",IF(F18&lt;=8,"I A",IF(F18&lt;=8.44,"II A",IF(F18&lt;=9.04,"III A",IF(F18&lt;=9.64,"I JA",IF(F18&lt;=10.04,"II JA",IF(F18&lt;=10.34,"III JA"))))))))</f>
        <v>III A</v>
      </c>
      <c r="I18" s="207" t="s">
        <v>64</v>
      </c>
    </row>
    <row r="19" spans="1:9" ht="12.75">
      <c r="A19" s="49">
        <v>8</v>
      </c>
      <c r="B19" s="206" t="s">
        <v>266</v>
      </c>
      <c r="C19" s="203" t="s">
        <v>267</v>
      </c>
      <c r="D19" s="204">
        <v>36644</v>
      </c>
      <c r="E19" s="207" t="s">
        <v>25</v>
      </c>
      <c r="F19" s="208">
        <v>8.74</v>
      </c>
      <c r="G19" s="209"/>
      <c r="H19" s="266" t="str">
        <f t="shared" si="0"/>
        <v>III A</v>
      </c>
      <c r="I19" s="207" t="s">
        <v>255</v>
      </c>
    </row>
    <row r="20" spans="1:9" ht="12.75">
      <c r="A20" s="49">
        <v>9</v>
      </c>
      <c r="B20" s="206" t="s">
        <v>231</v>
      </c>
      <c r="C20" s="203" t="s">
        <v>232</v>
      </c>
      <c r="D20" s="204">
        <v>36212</v>
      </c>
      <c r="E20" s="207" t="s">
        <v>70</v>
      </c>
      <c r="F20" s="208">
        <v>8.79</v>
      </c>
      <c r="G20" s="209"/>
      <c r="H20" s="266" t="str">
        <f t="shared" si="0"/>
        <v>III A</v>
      </c>
      <c r="I20" s="207" t="s">
        <v>233</v>
      </c>
    </row>
    <row r="21" spans="1:9" ht="12.75">
      <c r="A21" s="49">
        <v>10</v>
      </c>
      <c r="B21" s="206" t="s">
        <v>37</v>
      </c>
      <c r="C21" s="203" t="s">
        <v>254</v>
      </c>
      <c r="D21" s="204">
        <v>36363</v>
      </c>
      <c r="E21" s="207" t="s">
        <v>25</v>
      </c>
      <c r="F21" s="208">
        <v>8.82</v>
      </c>
      <c r="G21" s="209"/>
      <c r="H21" s="266" t="str">
        <f t="shared" si="0"/>
        <v>III A</v>
      </c>
      <c r="I21" s="207" t="s">
        <v>255</v>
      </c>
    </row>
    <row r="22" spans="1:9" ht="12.75">
      <c r="A22" s="49">
        <v>11</v>
      </c>
      <c r="B22" s="206" t="s">
        <v>152</v>
      </c>
      <c r="C22" s="203" t="s">
        <v>238</v>
      </c>
      <c r="D22" s="204">
        <v>36261</v>
      </c>
      <c r="E22" s="207" t="s">
        <v>200</v>
      </c>
      <c r="F22" s="208">
        <v>8.89</v>
      </c>
      <c r="G22" s="209"/>
      <c r="H22" s="266" t="str">
        <f t="shared" si="0"/>
        <v>III A</v>
      </c>
      <c r="I22" s="207" t="s">
        <v>201</v>
      </c>
    </row>
    <row r="23" spans="1:9" ht="12.75">
      <c r="A23" s="49">
        <v>12</v>
      </c>
      <c r="B23" s="206" t="s">
        <v>264</v>
      </c>
      <c r="C23" s="203" t="s">
        <v>265</v>
      </c>
      <c r="D23" s="204">
        <v>36629</v>
      </c>
      <c r="E23" s="207" t="s">
        <v>25</v>
      </c>
      <c r="F23" s="208">
        <v>8.92</v>
      </c>
      <c r="G23" s="209"/>
      <c r="H23" s="266" t="str">
        <f t="shared" si="0"/>
        <v>III A</v>
      </c>
      <c r="I23" s="207" t="s">
        <v>255</v>
      </c>
    </row>
    <row r="24" spans="1:9" ht="12.75">
      <c r="A24" s="49">
        <v>13</v>
      </c>
      <c r="B24" s="206" t="s">
        <v>272</v>
      </c>
      <c r="C24" s="203" t="s">
        <v>273</v>
      </c>
      <c r="D24" s="204">
        <v>36743</v>
      </c>
      <c r="E24" s="207" t="s">
        <v>38</v>
      </c>
      <c r="F24" s="208">
        <v>8.93</v>
      </c>
      <c r="G24" s="209"/>
      <c r="H24" s="266" t="str">
        <f t="shared" si="0"/>
        <v>III A</v>
      </c>
      <c r="I24" s="207" t="s">
        <v>274</v>
      </c>
    </row>
    <row r="25" spans="1:9" ht="12.75">
      <c r="A25" s="49">
        <v>14</v>
      </c>
      <c r="B25" s="206" t="s">
        <v>72</v>
      </c>
      <c r="C25" s="203" t="s">
        <v>277</v>
      </c>
      <c r="D25" s="204">
        <v>36948</v>
      </c>
      <c r="E25" s="207" t="s">
        <v>207</v>
      </c>
      <c r="F25" s="208">
        <v>9.04</v>
      </c>
      <c r="G25" s="209"/>
      <c r="H25" s="266" t="str">
        <f t="shared" si="0"/>
        <v>III A</v>
      </c>
      <c r="I25" s="207" t="s">
        <v>208</v>
      </c>
    </row>
    <row r="26" spans="1:9" ht="12.75">
      <c r="A26" s="49">
        <v>15</v>
      </c>
      <c r="B26" s="206" t="s">
        <v>249</v>
      </c>
      <c r="C26" s="203" t="s">
        <v>250</v>
      </c>
      <c r="D26" s="204">
        <v>36331</v>
      </c>
      <c r="E26" s="207" t="s">
        <v>27</v>
      </c>
      <c r="F26" s="208">
        <v>9.04</v>
      </c>
      <c r="G26" s="209"/>
      <c r="H26" s="266" t="str">
        <f t="shared" si="0"/>
        <v>III A</v>
      </c>
      <c r="I26" s="207" t="s">
        <v>26</v>
      </c>
    </row>
    <row r="27" spans="1:9" ht="12.75">
      <c r="A27" s="49">
        <v>15</v>
      </c>
      <c r="B27" s="206" t="s">
        <v>59</v>
      </c>
      <c r="C27" s="203" t="s">
        <v>733</v>
      </c>
      <c r="D27" s="204">
        <v>36289</v>
      </c>
      <c r="E27" s="207" t="s">
        <v>40</v>
      </c>
      <c r="F27" s="208">
        <v>9.04</v>
      </c>
      <c r="G27" s="209"/>
      <c r="H27" s="266" t="str">
        <f t="shared" si="0"/>
        <v>III A</v>
      </c>
      <c r="I27" s="207" t="s">
        <v>67</v>
      </c>
    </row>
    <row r="28" spans="1:9" ht="12.75">
      <c r="A28" s="49">
        <v>17</v>
      </c>
      <c r="B28" s="206" t="s">
        <v>41</v>
      </c>
      <c r="C28" s="203" t="s">
        <v>262</v>
      </c>
      <c r="D28" s="204">
        <v>36594</v>
      </c>
      <c r="E28" s="207" t="s">
        <v>66</v>
      </c>
      <c r="F28" s="208">
        <v>9.06</v>
      </c>
      <c r="G28" s="209"/>
      <c r="H28" s="266" t="str">
        <f t="shared" si="0"/>
        <v>I JA</v>
      </c>
      <c r="I28" s="207" t="s">
        <v>137</v>
      </c>
    </row>
    <row r="29" spans="1:9" ht="12.75">
      <c r="A29" s="49">
        <v>18</v>
      </c>
      <c r="B29" s="206" t="s">
        <v>257</v>
      </c>
      <c r="C29" s="203" t="s">
        <v>258</v>
      </c>
      <c r="D29" s="204">
        <v>36517</v>
      </c>
      <c r="E29" s="207" t="s">
        <v>207</v>
      </c>
      <c r="F29" s="208">
        <v>9.09</v>
      </c>
      <c r="G29" s="209"/>
      <c r="H29" s="266" t="str">
        <f t="shared" si="0"/>
        <v>I JA</v>
      </c>
      <c r="I29" s="207" t="s">
        <v>208</v>
      </c>
    </row>
    <row r="30" spans="1:9" ht="12.75">
      <c r="A30" s="49">
        <v>18</v>
      </c>
      <c r="B30" s="206" t="s">
        <v>245</v>
      </c>
      <c r="C30" s="203" t="s">
        <v>246</v>
      </c>
      <c r="D30" s="204">
        <v>36306</v>
      </c>
      <c r="E30" s="207" t="s">
        <v>200</v>
      </c>
      <c r="F30" s="208">
        <v>9.09</v>
      </c>
      <c r="G30" s="209"/>
      <c r="H30" s="266" t="str">
        <f t="shared" si="0"/>
        <v>I JA</v>
      </c>
      <c r="I30" s="207" t="s">
        <v>228</v>
      </c>
    </row>
    <row r="31" spans="1:9" ht="12.75">
      <c r="A31" s="49">
        <v>20</v>
      </c>
      <c r="B31" s="206" t="s">
        <v>229</v>
      </c>
      <c r="C31" s="203" t="s">
        <v>230</v>
      </c>
      <c r="D31" s="204">
        <v>36174</v>
      </c>
      <c r="E31" s="207" t="s">
        <v>186</v>
      </c>
      <c r="F31" s="208">
        <v>9.13</v>
      </c>
      <c r="G31" s="209"/>
      <c r="H31" s="266" t="str">
        <f t="shared" si="0"/>
        <v>I JA</v>
      </c>
      <c r="I31" s="207" t="s">
        <v>64</v>
      </c>
    </row>
    <row r="32" spans="1:9" ht="12.75">
      <c r="A32" s="49">
        <v>21</v>
      </c>
      <c r="B32" s="206" t="s">
        <v>244</v>
      </c>
      <c r="C32" s="203" t="s">
        <v>275</v>
      </c>
      <c r="D32" s="204">
        <v>36943</v>
      </c>
      <c r="E32" s="207" t="s">
        <v>82</v>
      </c>
      <c r="F32" s="208">
        <v>9.14</v>
      </c>
      <c r="G32" s="209"/>
      <c r="H32" s="266" t="str">
        <f t="shared" si="0"/>
        <v>I JA</v>
      </c>
      <c r="I32" s="207" t="s">
        <v>276</v>
      </c>
    </row>
    <row r="33" spans="1:9" ht="12.75">
      <c r="A33" s="49">
        <v>22</v>
      </c>
      <c r="B33" s="206" t="s">
        <v>270</v>
      </c>
      <c r="C33" s="203" t="s">
        <v>271</v>
      </c>
      <c r="D33" s="204">
        <v>36691</v>
      </c>
      <c r="E33" s="207" t="s">
        <v>241</v>
      </c>
      <c r="F33" s="208">
        <v>9.16</v>
      </c>
      <c r="G33" s="209"/>
      <c r="H33" s="266" t="str">
        <f t="shared" si="0"/>
        <v>I JA</v>
      </c>
      <c r="I33" s="207" t="s">
        <v>74</v>
      </c>
    </row>
    <row r="34" spans="1:9" ht="12.75">
      <c r="A34" s="49">
        <v>23</v>
      </c>
      <c r="B34" s="206" t="s">
        <v>724</v>
      </c>
      <c r="C34" s="203" t="s">
        <v>725</v>
      </c>
      <c r="D34" s="204">
        <v>37073</v>
      </c>
      <c r="E34" s="207" t="s">
        <v>133</v>
      </c>
      <c r="F34" s="208">
        <v>9.27</v>
      </c>
      <c r="G34" s="209"/>
      <c r="H34" s="266"/>
      <c r="I34" s="207" t="s">
        <v>726</v>
      </c>
    </row>
    <row r="35" spans="1:9" ht="12.75">
      <c r="A35" s="49">
        <v>24</v>
      </c>
      <c r="B35" s="206" t="s">
        <v>239</v>
      </c>
      <c r="C35" s="203" t="s">
        <v>240</v>
      </c>
      <c r="D35" s="204">
        <v>36264</v>
      </c>
      <c r="E35" s="207" t="s">
        <v>241</v>
      </c>
      <c r="F35" s="208">
        <v>9.29</v>
      </c>
      <c r="G35" s="209"/>
      <c r="H35" s="266" t="str">
        <f aca="true" t="shared" si="1" ref="H35:H42">IF(ISBLANK(F35),"",IF(F35&lt;=7.7,"KSM",IF(F35&lt;=8,"I A",IF(F35&lt;=8.44,"II A",IF(F35&lt;=9.04,"III A",IF(F35&lt;=9.64,"I JA",IF(F35&lt;=10.04,"II JA",IF(F35&lt;=10.34,"III JA"))))))))</f>
        <v>I JA</v>
      </c>
      <c r="I35" s="207" t="s">
        <v>74</v>
      </c>
    </row>
    <row r="36" spans="1:9" ht="12.75">
      <c r="A36" s="49">
        <v>25</v>
      </c>
      <c r="B36" s="206" t="s">
        <v>222</v>
      </c>
      <c r="C36" s="203" t="s">
        <v>280</v>
      </c>
      <c r="D36" s="204">
        <v>37071</v>
      </c>
      <c r="E36" s="207" t="s">
        <v>186</v>
      </c>
      <c r="F36" s="208">
        <v>9.33</v>
      </c>
      <c r="G36" s="209"/>
      <c r="H36" s="266" t="str">
        <f t="shared" si="1"/>
        <v>I JA</v>
      </c>
      <c r="I36" s="207" t="s">
        <v>48</v>
      </c>
    </row>
    <row r="37" spans="1:9" ht="12.75">
      <c r="A37" s="49">
        <v>26</v>
      </c>
      <c r="B37" s="206" t="s">
        <v>214</v>
      </c>
      <c r="C37" s="203" t="s">
        <v>256</v>
      </c>
      <c r="D37" s="204">
        <v>36378</v>
      </c>
      <c r="E37" s="207" t="s">
        <v>186</v>
      </c>
      <c r="F37" s="208">
        <v>9.36</v>
      </c>
      <c r="G37" s="209"/>
      <c r="H37" s="266" t="str">
        <f t="shared" si="1"/>
        <v>I JA</v>
      </c>
      <c r="I37" s="207" t="s">
        <v>48</v>
      </c>
    </row>
    <row r="38" spans="1:9" ht="12.75">
      <c r="A38" s="49">
        <v>27</v>
      </c>
      <c r="B38" s="206" t="s">
        <v>195</v>
      </c>
      <c r="C38" s="203" t="s">
        <v>234</v>
      </c>
      <c r="D38" s="204">
        <v>36229</v>
      </c>
      <c r="E38" s="207" t="s">
        <v>200</v>
      </c>
      <c r="F38" s="208">
        <v>9.39</v>
      </c>
      <c r="G38" s="209"/>
      <c r="H38" s="266" t="str">
        <f t="shared" si="1"/>
        <v>I JA</v>
      </c>
      <c r="I38" s="207" t="s">
        <v>228</v>
      </c>
    </row>
    <row r="39" spans="1:9" ht="12.75">
      <c r="A39" s="49">
        <v>28</v>
      </c>
      <c r="B39" s="206" t="s">
        <v>722</v>
      </c>
      <c r="C39" s="203" t="s">
        <v>723</v>
      </c>
      <c r="D39" s="204">
        <v>36746</v>
      </c>
      <c r="E39" s="207" t="s">
        <v>200</v>
      </c>
      <c r="F39" s="208">
        <v>9.41</v>
      </c>
      <c r="G39" s="209"/>
      <c r="H39" s="266" t="str">
        <f t="shared" si="1"/>
        <v>I JA</v>
      </c>
      <c r="I39" s="207" t="s">
        <v>201</v>
      </c>
    </row>
    <row r="40" spans="1:9" ht="12.75">
      <c r="A40" s="49">
        <v>29</v>
      </c>
      <c r="B40" s="206" t="s">
        <v>242</v>
      </c>
      <c r="C40" s="203" t="s">
        <v>243</v>
      </c>
      <c r="D40" s="204">
        <v>36301</v>
      </c>
      <c r="E40" s="207" t="s">
        <v>186</v>
      </c>
      <c r="F40" s="208">
        <v>9.42</v>
      </c>
      <c r="G40" s="209"/>
      <c r="H40" s="266" t="str">
        <f t="shared" si="1"/>
        <v>I JA</v>
      </c>
      <c r="I40" s="207" t="s">
        <v>48</v>
      </c>
    </row>
    <row r="41" spans="1:9" ht="12.75">
      <c r="A41" s="49">
        <v>30</v>
      </c>
      <c r="B41" s="206" t="s">
        <v>235</v>
      </c>
      <c r="C41" s="203" t="s">
        <v>236</v>
      </c>
      <c r="D41" s="204">
        <v>36241</v>
      </c>
      <c r="E41" s="207" t="s">
        <v>186</v>
      </c>
      <c r="F41" s="208">
        <v>9.79</v>
      </c>
      <c r="G41" s="209"/>
      <c r="H41" s="266" t="str">
        <f t="shared" si="1"/>
        <v>II JA</v>
      </c>
      <c r="I41" s="207" t="s">
        <v>48</v>
      </c>
    </row>
    <row r="42" spans="1:9" ht="12.75">
      <c r="A42" s="49"/>
      <c r="B42" s="206" t="s">
        <v>260</v>
      </c>
      <c r="C42" s="203" t="s">
        <v>261</v>
      </c>
      <c r="D42" s="204">
        <v>36550</v>
      </c>
      <c r="E42" s="207" t="s">
        <v>200</v>
      </c>
      <c r="F42" s="208" t="s">
        <v>727</v>
      </c>
      <c r="G42" s="209"/>
      <c r="H42" s="266" t="b">
        <f t="shared" si="1"/>
        <v>0</v>
      </c>
      <c r="I42" s="207" t="s">
        <v>201</v>
      </c>
    </row>
    <row r="43" spans="1:9" ht="12.75">
      <c r="A43" s="49"/>
      <c r="B43" s="206" t="s">
        <v>252</v>
      </c>
      <c r="C43" s="203" t="s">
        <v>253</v>
      </c>
      <c r="D43" s="204">
        <v>36343</v>
      </c>
      <c r="E43" s="207" t="s">
        <v>27</v>
      </c>
      <c r="F43" s="208" t="s">
        <v>730</v>
      </c>
      <c r="G43" s="209"/>
      <c r="H43" s="266"/>
      <c r="I43" s="207" t="s">
        <v>26</v>
      </c>
    </row>
    <row r="44" spans="1:9" ht="12.75">
      <c r="A44" s="49"/>
      <c r="B44" s="206" t="s">
        <v>731</v>
      </c>
      <c r="C44" s="203" t="s">
        <v>732</v>
      </c>
      <c r="D44" s="204">
        <v>36706</v>
      </c>
      <c r="E44" s="207" t="s">
        <v>241</v>
      </c>
      <c r="F44" s="208" t="s">
        <v>730</v>
      </c>
      <c r="G44" s="209"/>
      <c r="H44" s="266"/>
      <c r="I44" s="207" t="s">
        <v>74</v>
      </c>
    </row>
    <row r="45" spans="1:9" ht="12.75">
      <c r="A45" s="49"/>
      <c r="B45" s="206" t="s">
        <v>247</v>
      </c>
      <c r="C45" s="203" t="s">
        <v>248</v>
      </c>
      <c r="D45" s="204">
        <v>36320</v>
      </c>
      <c r="E45" s="207" t="s">
        <v>186</v>
      </c>
      <c r="F45" s="208" t="s">
        <v>730</v>
      </c>
      <c r="G45" s="209"/>
      <c r="H45" s="266"/>
      <c r="I45" s="207" t="s">
        <v>48</v>
      </c>
    </row>
    <row r="46" spans="1:9" ht="12.75">
      <c r="A46" s="49"/>
      <c r="B46" s="206" t="s">
        <v>72</v>
      </c>
      <c r="C46" s="203" t="s">
        <v>227</v>
      </c>
      <c r="D46" s="204">
        <v>36165</v>
      </c>
      <c r="E46" s="207" t="s">
        <v>200</v>
      </c>
      <c r="F46" s="208" t="s">
        <v>730</v>
      </c>
      <c r="G46" s="209"/>
      <c r="H46" s="266"/>
      <c r="I46" s="207" t="s">
        <v>228</v>
      </c>
    </row>
  </sheetData>
  <sheetProtection/>
  <mergeCells count="3">
    <mergeCell ref="A1:H1"/>
    <mergeCell ref="A2:H2"/>
    <mergeCell ref="A3:H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4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193" customWidth="1"/>
    <col min="2" max="2" width="10.8515625" style="193" customWidth="1"/>
    <col min="3" max="3" width="14.140625" style="193" customWidth="1"/>
    <col min="4" max="4" width="8.8515625" style="198" customWidth="1"/>
    <col min="5" max="5" width="14.421875" style="198" customWidth="1"/>
    <col min="6" max="7" width="6.00390625" style="196" customWidth="1"/>
    <col min="8" max="8" width="5.421875" style="255" customWidth="1"/>
    <col min="9" max="9" width="17.8515625" style="198" bestFit="1" customWidth="1"/>
    <col min="10" max="10" width="0" style="193" hidden="1" customWidth="1"/>
    <col min="11" max="16384" width="9.140625" style="193" customWidth="1"/>
  </cols>
  <sheetData>
    <row r="1" spans="1:9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2:8" ht="12.75" customHeight="1">
      <c r="B4" s="39"/>
      <c r="C4" s="39" t="s">
        <v>17</v>
      </c>
      <c r="D4" s="51">
        <v>7.83</v>
      </c>
      <c r="F4" s="51" t="s">
        <v>756</v>
      </c>
      <c r="G4" s="278"/>
      <c r="H4" s="51"/>
    </row>
    <row r="5" spans="5:9" s="141" customFormat="1" ht="12.75" customHeight="1">
      <c r="E5" s="51" t="s">
        <v>757</v>
      </c>
      <c r="G5" s="278"/>
      <c r="H5" s="51"/>
      <c r="I5" s="198"/>
    </row>
    <row r="6" spans="2:8" ht="15.75">
      <c r="B6" s="70" t="s">
        <v>758</v>
      </c>
      <c r="C6" s="205"/>
      <c r="D6" s="279"/>
      <c r="E6" s="205"/>
      <c r="F6" s="193"/>
      <c r="G6" s="70" t="s">
        <v>16</v>
      </c>
      <c r="H6" s="70"/>
    </row>
    <row r="7" ht="6" customHeight="1"/>
    <row r="8" spans="2:9" ht="12.75" customHeight="1">
      <c r="B8" s="200"/>
      <c r="C8" s="256">
        <v>1</v>
      </c>
      <c r="D8" s="256" t="s">
        <v>53</v>
      </c>
      <c r="E8" s="257">
        <v>4</v>
      </c>
      <c r="I8" s="258"/>
    </row>
    <row r="9" ht="6" customHeight="1"/>
    <row r="10" spans="1:9" ht="12.75">
      <c r="A10" s="259" t="s">
        <v>54</v>
      </c>
      <c r="B10" s="260" t="s">
        <v>14</v>
      </c>
      <c r="C10" s="261" t="s">
        <v>13</v>
      </c>
      <c r="D10" s="259" t="s">
        <v>12</v>
      </c>
      <c r="E10" s="262" t="s">
        <v>11</v>
      </c>
      <c r="F10" s="263" t="s">
        <v>720</v>
      </c>
      <c r="G10" s="263" t="s">
        <v>721</v>
      </c>
      <c r="H10" s="264" t="s">
        <v>9</v>
      </c>
      <c r="I10" s="265" t="s">
        <v>8</v>
      </c>
    </row>
    <row r="11" spans="1:9" ht="15" customHeight="1">
      <c r="A11" s="49">
        <v>1</v>
      </c>
      <c r="B11" s="206" t="s">
        <v>281</v>
      </c>
      <c r="C11" s="203" t="s">
        <v>282</v>
      </c>
      <c r="D11" s="204" t="s">
        <v>759</v>
      </c>
      <c r="E11" s="207" t="s">
        <v>189</v>
      </c>
      <c r="F11" s="208">
        <v>8.83</v>
      </c>
      <c r="G11" s="209"/>
      <c r="H11" s="266"/>
      <c r="I11" s="280" t="s">
        <v>760</v>
      </c>
    </row>
    <row r="12" spans="1:9" ht="15" customHeight="1">
      <c r="A12" s="49">
        <v>2</v>
      </c>
      <c r="B12" s="206" t="s">
        <v>225</v>
      </c>
      <c r="C12" s="203" t="s">
        <v>226</v>
      </c>
      <c r="D12" s="204">
        <v>36119</v>
      </c>
      <c r="E12" s="207" t="s">
        <v>186</v>
      </c>
      <c r="F12" s="208">
        <v>9.11</v>
      </c>
      <c r="G12" s="209"/>
      <c r="H12" s="266" t="str">
        <f>IF(ISBLANK(F12),"",IF(F12&lt;=7.7,"KSM",IF(F12&lt;=8,"I A",IF(F12&lt;=8.44,"II A",IF(F12&lt;=9.04,"III A",IF(F12&lt;=9.64,"I JA",IF(F12&lt;=10.04,"II JA",IF(F12&lt;=10.34,"III JA"))))))))</f>
        <v>I JA</v>
      </c>
      <c r="I12" s="280" t="s">
        <v>224</v>
      </c>
    </row>
    <row r="13" spans="1:9" ht="15" customHeight="1">
      <c r="A13" s="49">
        <v>3</v>
      </c>
      <c r="B13" s="206" t="s">
        <v>761</v>
      </c>
      <c r="C13" s="203" t="s">
        <v>762</v>
      </c>
      <c r="D13" s="204">
        <v>36075</v>
      </c>
      <c r="E13" s="207" t="s">
        <v>193</v>
      </c>
      <c r="F13" s="208">
        <v>8.82</v>
      </c>
      <c r="G13" s="209"/>
      <c r="H13" s="266" t="str">
        <f>IF(ISBLANK(F13),"",IF(F13&lt;=7.7,"KSM",IF(F13&lt;=8,"I A",IF(F13&lt;=8.44,"II A",IF(F13&lt;=9.04,"III A",IF(F13&lt;=9.64,"I JA",IF(F13&lt;=10.04,"II JA",IF(F13&lt;=10.34,"III JA"))))))))</f>
        <v>III A</v>
      </c>
      <c r="I13" s="280"/>
    </row>
    <row r="14" spans="1:9" ht="15" customHeight="1">
      <c r="A14" s="49">
        <v>4</v>
      </c>
      <c r="B14" s="206" t="s">
        <v>204</v>
      </c>
      <c r="C14" s="203" t="s">
        <v>205</v>
      </c>
      <c r="D14" s="204">
        <v>35872</v>
      </c>
      <c r="E14" s="207" t="s">
        <v>66</v>
      </c>
      <c r="F14" s="208">
        <v>8.74</v>
      </c>
      <c r="G14" s="209"/>
      <c r="H14" s="266" t="str">
        <f>IF(ISBLANK(F14),"",IF(F14&lt;=7.7,"KSM",IF(F14&lt;=8,"I A",IF(F14&lt;=8.44,"II A",IF(F14&lt;=9.04,"III A",IF(F14&lt;=9.64,"I JA",IF(F14&lt;=10.04,"II JA",IF(F14&lt;=10.34,"III JA"))))))))</f>
        <v>III A</v>
      </c>
      <c r="I14" s="280" t="s">
        <v>137</v>
      </c>
    </row>
    <row r="15" spans="1:9" ht="15" customHeight="1">
      <c r="A15" s="49">
        <v>5</v>
      </c>
      <c r="B15" s="206" t="s">
        <v>220</v>
      </c>
      <c r="C15" s="203" t="s">
        <v>221</v>
      </c>
      <c r="D15" s="204">
        <v>36040</v>
      </c>
      <c r="E15" s="207" t="s">
        <v>27</v>
      </c>
      <c r="F15" s="208">
        <v>8.6</v>
      </c>
      <c r="G15" s="209"/>
      <c r="H15" s="266" t="str">
        <f>IF(ISBLANK(F15),"",IF(F15&lt;=7.7,"KSM",IF(F15&lt;=8,"I A",IF(F15&lt;=8.44,"II A",IF(F15&lt;=9.04,"III A",IF(F15&lt;=9.64,"I JA",IF(F15&lt;=10.04,"II JA",IF(F15&lt;=10.34,"III JA"))))))))</f>
        <v>III A</v>
      </c>
      <c r="I15" s="280" t="s">
        <v>26</v>
      </c>
    </row>
    <row r="16" spans="1:9" ht="15" customHeight="1">
      <c r="A16" s="49">
        <v>6</v>
      </c>
      <c r="B16" s="206" t="s">
        <v>217</v>
      </c>
      <c r="C16" s="203" t="s">
        <v>218</v>
      </c>
      <c r="D16" s="204">
        <v>35991</v>
      </c>
      <c r="E16" s="207" t="s">
        <v>142</v>
      </c>
      <c r="F16" s="208">
        <v>8.66</v>
      </c>
      <c r="G16" s="209"/>
      <c r="H16" s="266" t="str">
        <f>IF(ISBLANK(F16),"",IF(F16&lt;=7.7,"KSM",IF(F16&lt;=8,"I A",IF(F16&lt;=8.44,"II A",IF(F16&lt;=9.04,"III A",IF(F16&lt;=9.64,"I JA",IF(F16&lt;=10.04,"II JA",IF(F16&lt;=10.34,"III JA"))))))))</f>
        <v>III A</v>
      </c>
      <c r="I16" s="280" t="s">
        <v>219</v>
      </c>
    </row>
    <row r="17" ht="6" customHeight="1"/>
    <row r="18" spans="2:9" ht="12.75" customHeight="1">
      <c r="B18" s="200"/>
      <c r="C18" s="256">
        <v>2</v>
      </c>
      <c r="D18" s="256" t="s">
        <v>53</v>
      </c>
      <c r="E18" s="257">
        <v>4</v>
      </c>
      <c r="I18" s="258"/>
    </row>
    <row r="19" ht="6" customHeight="1"/>
    <row r="20" spans="1:9" ht="15" customHeight="1">
      <c r="A20" s="49">
        <v>1</v>
      </c>
      <c r="B20" s="206" t="s">
        <v>195</v>
      </c>
      <c r="C20" s="203" t="s">
        <v>216</v>
      </c>
      <c r="D20" s="204">
        <v>35985</v>
      </c>
      <c r="E20" s="207" t="s">
        <v>82</v>
      </c>
      <c r="F20" s="208">
        <v>9.56</v>
      </c>
      <c r="G20" s="209"/>
      <c r="H20" s="266" t="str">
        <f aca="true" t="shared" si="0" ref="H20:H25">IF(ISBLANK(F20),"",IF(F20&lt;=7.7,"KSM",IF(F20&lt;=8,"I A",IF(F20&lt;=8.44,"II A",IF(F20&lt;=9.04,"III A",IF(F20&lt;=9.64,"I JA",IF(F20&lt;=10.04,"II JA",IF(F20&lt;=10.34,"III JA"))))))))</f>
        <v>I JA</v>
      </c>
      <c r="I20" s="280" t="s">
        <v>213</v>
      </c>
    </row>
    <row r="21" spans="1:9" ht="15" customHeight="1">
      <c r="A21" s="49">
        <v>2</v>
      </c>
      <c r="B21" s="206" t="s">
        <v>214</v>
      </c>
      <c r="C21" s="203" t="s">
        <v>215</v>
      </c>
      <c r="D21" s="204">
        <v>35976</v>
      </c>
      <c r="E21" s="207" t="s">
        <v>186</v>
      </c>
      <c r="F21" s="208" t="s">
        <v>730</v>
      </c>
      <c r="G21" s="209"/>
      <c r="H21" s="266"/>
      <c r="I21" s="280" t="s">
        <v>64</v>
      </c>
    </row>
    <row r="22" spans="1:9" ht="15" customHeight="1">
      <c r="A22" s="49">
        <v>3</v>
      </c>
      <c r="B22" s="206" t="s">
        <v>211</v>
      </c>
      <c r="C22" s="203" t="s">
        <v>212</v>
      </c>
      <c r="D22" s="204">
        <v>35918</v>
      </c>
      <c r="E22" s="207" t="s">
        <v>82</v>
      </c>
      <c r="F22" s="208">
        <v>9.42</v>
      </c>
      <c r="G22" s="209"/>
      <c r="H22" s="266" t="str">
        <f t="shared" si="0"/>
        <v>I JA</v>
      </c>
      <c r="I22" s="280" t="s">
        <v>213</v>
      </c>
    </row>
    <row r="23" spans="1:10" ht="15" customHeight="1">
      <c r="A23" s="49">
        <v>4</v>
      </c>
      <c r="B23" s="206" t="s">
        <v>78</v>
      </c>
      <c r="C23" s="203" t="s">
        <v>197</v>
      </c>
      <c r="D23" s="204">
        <v>35609</v>
      </c>
      <c r="E23" s="207" t="s">
        <v>193</v>
      </c>
      <c r="F23" s="208">
        <v>8.91</v>
      </c>
      <c r="G23" s="209"/>
      <c r="H23" s="266" t="str">
        <f t="shared" si="0"/>
        <v>III A</v>
      </c>
      <c r="I23" s="280"/>
      <c r="J23" s="193">
        <v>8.52</v>
      </c>
    </row>
    <row r="24" spans="1:9" ht="15" customHeight="1">
      <c r="A24" s="49">
        <v>5</v>
      </c>
      <c r="B24" s="206" t="s">
        <v>59</v>
      </c>
      <c r="C24" s="203" t="s">
        <v>80</v>
      </c>
      <c r="D24" s="204">
        <v>35597</v>
      </c>
      <c r="E24" s="207" t="s">
        <v>189</v>
      </c>
      <c r="F24" s="208">
        <v>8.41</v>
      </c>
      <c r="G24" s="209"/>
      <c r="H24" s="266" t="str">
        <f t="shared" si="0"/>
        <v>II A</v>
      </c>
      <c r="I24" s="280" t="s">
        <v>190</v>
      </c>
    </row>
    <row r="25" spans="1:9" ht="15" customHeight="1">
      <c r="A25" s="49">
        <v>6</v>
      </c>
      <c r="B25" s="206" t="s">
        <v>195</v>
      </c>
      <c r="C25" s="203" t="s">
        <v>196</v>
      </c>
      <c r="D25" s="204">
        <v>35588</v>
      </c>
      <c r="E25" s="207" t="s">
        <v>38</v>
      </c>
      <c r="F25" s="208">
        <v>8.96</v>
      </c>
      <c r="G25" s="209"/>
      <c r="H25" s="266" t="str">
        <f t="shared" si="0"/>
        <v>III A</v>
      </c>
      <c r="I25" s="280" t="s">
        <v>69</v>
      </c>
    </row>
    <row r="26" ht="6" customHeight="1"/>
    <row r="27" spans="2:9" ht="12.75" customHeight="1">
      <c r="B27" s="200"/>
      <c r="C27" s="256">
        <v>3</v>
      </c>
      <c r="D27" s="256" t="s">
        <v>53</v>
      </c>
      <c r="E27" s="257">
        <v>4</v>
      </c>
      <c r="I27" s="258"/>
    </row>
    <row r="28" ht="6" customHeight="1"/>
    <row r="29" spans="1:9" ht="15" customHeight="1">
      <c r="A29" s="49">
        <v>1</v>
      </c>
      <c r="B29" s="206" t="s">
        <v>204</v>
      </c>
      <c r="C29" s="203" t="s">
        <v>206</v>
      </c>
      <c r="D29" s="204">
        <v>35887</v>
      </c>
      <c r="E29" s="207" t="s">
        <v>207</v>
      </c>
      <c r="F29" s="208">
        <v>9.05</v>
      </c>
      <c r="G29" s="209"/>
      <c r="H29" s="266" t="str">
        <f aca="true" t="shared" si="1" ref="H29:H34">IF(ISBLANK(F29),"",IF(F29&lt;=7.7,"KSM",IF(F29&lt;=8,"I A",IF(F29&lt;=8.44,"II A",IF(F29&lt;=9.04,"III A",IF(F29&lt;=9.64,"I JA",IF(F29&lt;=10.04,"II JA",IF(F29&lt;=10.34,"III JA"))))))))</f>
        <v>I JA</v>
      </c>
      <c r="I29" s="280" t="s">
        <v>208</v>
      </c>
    </row>
    <row r="30" spans="1:9" ht="15" customHeight="1">
      <c r="A30" s="49">
        <v>2</v>
      </c>
      <c r="B30" s="206" t="s">
        <v>209</v>
      </c>
      <c r="C30" s="203" t="s">
        <v>210</v>
      </c>
      <c r="D30" s="204">
        <v>35900</v>
      </c>
      <c r="E30" s="207" t="s">
        <v>186</v>
      </c>
      <c r="F30" s="208">
        <v>8.5</v>
      </c>
      <c r="G30" s="209"/>
      <c r="H30" s="266" t="str">
        <f t="shared" si="1"/>
        <v>III A</v>
      </c>
      <c r="I30" s="280" t="s">
        <v>187</v>
      </c>
    </row>
    <row r="31" spans="1:9" ht="15" customHeight="1">
      <c r="A31" s="49">
        <v>3</v>
      </c>
      <c r="B31" s="206" t="s">
        <v>202</v>
      </c>
      <c r="C31" s="203" t="s">
        <v>203</v>
      </c>
      <c r="D31" s="204">
        <v>35745</v>
      </c>
      <c r="E31" s="207" t="s">
        <v>38</v>
      </c>
      <c r="F31" s="208">
        <v>8.26</v>
      </c>
      <c r="G31" s="209"/>
      <c r="H31" s="266" t="str">
        <f t="shared" si="1"/>
        <v>II A</v>
      </c>
      <c r="I31" s="280" t="s">
        <v>69</v>
      </c>
    </row>
    <row r="32" spans="1:9" ht="15" customHeight="1">
      <c r="A32" s="49">
        <v>4</v>
      </c>
      <c r="B32" s="206" t="s">
        <v>194</v>
      </c>
      <c r="C32" s="203" t="s">
        <v>715</v>
      </c>
      <c r="D32" s="204">
        <v>35548</v>
      </c>
      <c r="E32" s="207" t="s">
        <v>81</v>
      </c>
      <c r="F32" s="208">
        <v>8.29</v>
      </c>
      <c r="G32" s="209"/>
      <c r="H32" s="266" t="str">
        <f t="shared" si="1"/>
        <v>II A</v>
      </c>
      <c r="I32" s="280" t="s">
        <v>139</v>
      </c>
    </row>
    <row r="33" spans="1:9" ht="15" customHeight="1">
      <c r="A33" s="49">
        <v>5</v>
      </c>
      <c r="B33" s="206" t="s">
        <v>198</v>
      </c>
      <c r="C33" s="203" t="s">
        <v>199</v>
      </c>
      <c r="D33" s="204">
        <v>35688</v>
      </c>
      <c r="E33" s="207" t="s">
        <v>200</v>
      </c>
      <c r="F33" s="208">
        <v>8.91</v>
      </c>
      <c r="G33" s="209"/>
      <c r="H33" s="266" t="str">
        <f t="shared" si="1"/>
        <v>III A</v>
      </c>
      <c r="I33" s="280" t="s">
        <v>201</v>
      </c>
    </row>
    <row r="34" spans="1:9" ht="15" customHeight="1">
      <c r="A34" s="49">
        <v>6</v>
      </c>
      <c r="B34" s="206" t="s">
        <v>222</v>
      </c>
      <c r="C34" s="203" t="s">
        <v>223</v>
      </c>
      <c r="D34" s="204">
        <v>36083</v>
      </c>
      <c r="E34" s="207" t="s">
        <v>186</v>
      </c>
      <c r="F34" s="208">
        <v>8.98</v>
      </c>
      <c r="G34" s="209"/>
      <c r="H34" s="266" t="str">
        <f t="shared" si="1"/>
        <v>III A</v>
      </c>
      <c r="I34" s="280" t="s">
        <v>224</v>
      </c>
    </row>
    <row r="35" ht="6" customHeight="1"/>
    <row r="36" spans="2:9" ht="12.75" customHeight="1">
      <c r="B36" s="200"/>
      <c r="C36" s="256">
        <v>4</v>
      </c>
      <c r="D36" s="256" t="s">
        <v>53</v>
      </c>
      <c r="E36" s="257">
        <v>4</v>
      </c>
      <c r="I36" s="258"/>
    </row>
    <row r="37" ht="6" customHeight="1"/>
    <row r="38" spans="1:9" ht="15" customHeight="1">
      <c r="A38" s="49">
        <v>1</v>
      </c>
      <c r="B38" s="206" t="s">
        <v>191</v>
      </c>
      <c r="C38" s="203" t="s">
        <v>192</v>
      </c>
      <c r="D38" s="204">
        <v>35529</v>
      </c>
      <c r="E38" s="207" t="s">
        <v>193</v>
      </c>
      <c r="F38" s="208">
        <v>8.42</v>
      </c>
      <c r="G38" s="209"/>
      <c r="H38" s="266" t="str">
        <f>IF(ISBLANK(F38),"",IF(F38&lt;=7.7,"KSM",IF(F38&lt;=8,"I A",IF(F38&lt;=8.44,"II A",IF(F38&lt;=9.04,"III A",IF(F38&lt;=9.64,"I JA",IF(F38&lt;=10.04,"II JA",IF(F38&lt;=10.34,"III JA"))))))))</f>
        <v>II A</v>
      </c>
      <c r="I38" s="280"/>
    </row>
    <row r="39" spans="1:9" ht="15" customHeight="1">
      <c r="A39" s="49">
        <v>2</v>
      </c>
      <c r="B39" s="206" t="s">
        <v>71</v>
      </c>
      <c r="C39" s="203" t="s">
        <v>188</v>
      </c>
      <c r="D39" s="204">
        <v>35523</v>
      </c>
      <c r="E39" s="207" t="s">
        <v>189</v>
      </c>
      <c r="F39" s="208">
        <v>9.12</v>
      </c>
      <c r="G39" s="209"/>
      <c r="H39" s="266" t="str">
        <f>IF(ISBLANK(F39),"",IF(F39&lt;=7.7,"KSM",IF(F39&lt;=8,"I A",IF(F39&lt;=8.44,"II A",IF(F39&lt;=9.04,"III A",IF(F39&lt;=9.64,"I JA",IF(F39&lt;=10.04,"II JA",IF(F39&lt;=10.34,"III JA"))))))))</f>
        <v>I JA</v>
      </c>
      <c r="I39" s="280" t="s">
        <v>190</v>
      </c>
    </row>
    <row r="40" spans="1:9" ht="15" customHeight="1">
      <c r="A40" s="49">
        <v>3</v>
      </c>
      <c r="B40" s="206" t="s">
        <v>184</v>
      </c>
      <c r="C40" s="203" t="s">
        <v>185</v>
      </c>
      <c r="D40" s="204">
        <v>35471</v>
      </c>
      <c r="E40" s="207" t="s">
        <v>186</v>
      </c>
      <c r="F40" s="208">
        <v>8.56</v>
      </c>
      <c r="G40" s="209"/>
      <c r="H40" s="266" t="str">
        <f>IF(ISBLANK(F40),"",IF(F40&lt;=7.7,"KSM",IF(F40&lt;=8,"I A",IF(F40&lt;=8.44,"II A",IF(F40&lt;=9.04,"III A",IF(F40&lt;=9.64,"I JA",IF(F40&lt;=10.04,"II JA",IF(F40&lt;=10.34,"III JA"))))))))</f>
        <v>III A</v>
      </c>
      <c r="I40" s="280" t="s">
        <v>187</v>
      </c>
    </row>
    <row r="41" spans="1:9" ht="15" customHeight="1">
      <c r="A41" s="49">
        <v>4</v>
      </c>
      <c r="B41" s="206" t="s">
        <v>180</v>
      </c>
      <c r="C41" s="203" t="s">
        <v>181</v>
      </c>
      <c r="D41" s="204">
        <v>35458</v>
      </c>
      <c r="E41" s="207" t="s">
        <v>182</v>
      </c>
      <c r="F41" s="208">
        <v>8.36</v>
      </c>
      <c r="G41" s="209"/>
      <c r="H41" s="266" t="str">
        <f>IF(ISBLANK(F41),"",IF(F41&lt;=7.7,"KSM",IF(F41&lt;=8,"I A",IF(F41&lt;=8.44,"II A",IF(F41&lt;=9.04,"III A",IF(F41&lt;=9.64,"I JA",IF(F41&lt;=10.04,"II JA",IF(F41&lt;=10.34,"III JA"))))))))</f>
        <v>II A</v>
      </c>
      <c r="I41" s="280" t="s">
        <v>183</v>
      </c>
    </row>
    <row r="42" spans="1:9" ht="15" customHeight="1">
      <c r="A42" s="49">
        <v>5</v>
      </c>
      <c r="B42" s="206" t="s">
        <v>178</v>
      </c>
      <c r="C42" s="203" t="s">
        <v>179</v>
      </c>
      <c r="D42" s="204">
        <v>35452</v>
      </c>
      <c r="E42" s="207" t="s">
        <v>38</v>
      </c>
      <c r="F42" s="208">
        <v>8.91</v>
      </c>
      <c r="G42" s="209"/>
      <c r="H42" s="266" t="str">
        <f>IF(ISBLANK(F42),"",IF(F42&lt;=7.7,"KSM",IF(F42&lt;=8,"I A",IF(F42&lt;=8.44,"II A",IF(F42&lt;=9.04,"III A",IF(F42&lt;=9.64,"I JA",IF(F42&lt;=10.04,"II JA",IF(F42&lt;=10.34,"III JA"))))))))</f>
        <v>III A</v>
      </c>
      <c r="I42" s="280" t="s">
        <v>47</v>
      </c>
    </row>
  </sheetData>
  <sheetProtection/>
  <mergeCells count="3">
    <mergeCell ref="A1:H1"/>
    <mergeCell ref="A2:H2"/>
    <mergeCell ref="A3:H3"/>
  </mergeCells>
  <printOptions/>
  <pageMargins left="0.5118110236220472" right="0.3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193" customWidth="1"/>
    <col min="2" max="2" width="10.8515625" style="193" customWidth="1"/>
    <col min="3" max="3" width="14.140625" style="193" customWidth="1"/>
    <col min="4" max="4" width="8.8515625" style="198" customWidth="1"/>
    <col min="5" max="5" width="14.421875" style="198" customWidth="1"/>
    <col min="6" max="7" width="6.00390625" style="196" customWidth="1"/>
    <col min="8" max="8" width="5.421875" style="255" customWidth="1"/>
    <col min="9" max="9" width="17.8515625" style="198" bestFit="1" customWidth="1"/>
    <col min="10" max="10" width="0" style="193" hidden="1" customWidth="1"/>
    <col min="11" max="16384" width="9.140625" style="193" customWidth="1"/>
  </cols>
  <sheetData>
    <row r="1" spans="1:9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2:8" ht="12.75" customHeight="1">
      <c r="B4" s="39"/>
      <c r="C4" s="39" t="s">
        <v>17</v>
      </c>
      <c r="D4" s="51">
        <v>7.83</v>
      </c>
      <c r="F4" s="51" t="s">
        <v>756</v>
      </c>
      <c r="G4" s="278"/>
      <c r="H4" s="51"/>
    </row>
    <row r="5" spans="5:9" s="141" customFormat="1" ht="12.75" customHeight="1">
      <c r="E5" s="51" t="s">
        <v>757</v>
      </c>
      <c r="G5" s="278"/>
      <c r="H5" s="51"/>
      <c r="I5" s="198"/>
    </row>
    <row r="6" spans="2:8" ht="15.75">
      <c r="B6" s="70" t="s">
        <v>758</v>
      </c>
      <c r="C6" s="205"/>
      <c r="D6" s="279"/>
      <c r="E6" s="205"/>
      <c r="F6" s="193"/>
      <c r="G6" s="70" t="s">
        <v>16</v>
      </c>
      <c r="H6" s="70"/>
    </row>
    <row r="7" ht="6" customHeight="1"/>
    <row r="8" spans="2:9" ht="12.75" customHeight="1">
      <c r="B8" s="200"/>
      <c r="C8" s="256"/>
      <c r="D8" s="256"/>
      <c r="E8" s="257" t="s">
        <v>737</v>
      </c>
      <c r="I8" s="258"/>
    </row>
    <row r="9" ht="6" customHeight="1"/>
    <row r="10" spans="1:9" ht="12.75">
      <c r="A10" s="259" t="s">
        <v>714</v>
      </c>
      <c r="B10" s="260" t="s">
        <v>14</v>
      </c>
      <c r="C10" s="261" t="s">
        <v>13</v>
      </c>
      <c r="D10" s="259" t="s">
        <v>12</v>
      </c>
      <c r="E10" s="262" t="s">
        <v>11</v>
      </c>
      <c r="F10" s="263" t="s">
        <v>720</v>
      </c>
      <c r="G10" s="263" t="s">
        <v>721</v>
      </c>
      <c r="H10" s="264" t="s">
        <v>9</v>
      </c>
      <c r="I10" s="265" t="s">
        <v>8</v>
      </c>
    </row>
    <row r="11" spans="1:9" ht="15" customHeight="1">
      <c r="A11" s="49">
        <v>1</v>
      </c>
      <c r="B11" s="206" t="s">
        <v>194</v>
      </c>
      <c r="C11" s="203" t="s">
        <v>715</v>
      </c>
      <c r="D11" s="204">
        <v>35548</v>
      </c>
      <c r="E11" s="207" t="s">
        <v>81</v>
      </c>
      <c r="F11" s="208">
        <v>8.29</v>
      </c>
      <c r="G11" s="209">
        <v>8.04</v>
      </c>
      <c r="H11" s="266" t="str">
        <f aca="true" t="shared" si="0" ref="H11:H16">IF(ISBLANK(F11),"",IF(F11&lt;=7.7,"KSM",IF(F11&lt;=8,"I A",IF(F11&lt;=8.44,"II A",IF(F11&lt;=9.04,"III A",IF(F11&lt;=9.64,"I JA",IF(F11&lt;=10.04,"II JA",IF(F11&lt;=10.34,"III JA"))))))))</f>
        <v>II A</v>
      </c>
      <c r="I11" s="280" t="s">
        <v>139</v>
      </c>
    </row>
    <row r="12" spans="1:9" ht="15" customHeight="1">
      <c r="A12" s="49">
        <v>2</v>
      </c>
      <c r="B12" s="206" t="s">
        <v>202</v>
      </c>
      <c r="C12" s="203" t="s">
        <v>203</v>
      </c>
      <c r="D12" s="204">
        <v>35745</v>
      </c>
      <c r="E12" s="207" t="s">
        <v>38</v>
      </c>
      <c r="F12" s="208">
        <v>8.26</v>
      </c>
      <c r="G12" s="209">
        <v>8.2</v>
      </c>
      <c r="H12" s="266" t="str">
        <f t="shared" si="0"/>
        <v>II A</v>
      </c>
      <c r="I12" s="280" t="s">
        <v>69</v>
      </c>
    </row>
    <row r="13" spans="1:9" ht="15" customHeight="1">
      <c r="A13" s="49">
        <v>3</v>
      </c>
      <c r="B13" s="206" t="s">
        <v>180</v>
      </c>
      <c r="C13" s="203" t="s">
        <v>181</v>
      </c>
      <c r="D13" s="204">
        <v>35458</v>
      </c>
      <c r="E13" s="207" t="s">
        <v>182</v>
      </c>
      <c r="F13" s="208">
        <v>8.36</v>
      </c>
      <c r="G13" s="209">
        <v>8.36</v>
      </c>
      <c r="H13" s="266" t="str">
        <f t="shared" si="0"/>
        <v>II A</v>
      </c>
      <c r="I13" s="280" t="s">
        <v>183</v>
      </c>
    </row>
    <row r="14" spans="1:9" ht="15" customHeight="1">
      <c r="A14" s="49">
        <v>4</v>
      </c>
      <c r="B14" s="206" t="s">
        <v>191</v>
      </c>
      <c r="C14" s="203" t="s">
        <v>192</v>
      </c>
      <c r="D14" s="204">
        <v>35529</v>
      </c>
      <c r="E14" s="207" t="s">
        <v>193</v>
      </c>
      <c r="F14" s="208">
        <v>8.42</v>
      </c>
      <c r="G14" s="209">
        <v>8.42</v>
      </c>
      <c r="H14" s="266" t="str">
        <f t="shared" si="0"/>
        <v>II A</v>
      </c>
      <c r="I14" s="280"/>
    </row>
    <row r="15" spans="1:9" ht="15" customHeight="1">
      <c r="A15" s="49">
        <v>5</v>
      </c>
      <c r="B15" s="206" t="s">
        <v>59</v>
      </c>
      <c r="C15" s="203" t="s">
        <v>80</v>
      </c>
      <c r="D15" s="204">
        <v>35597</v>
      </c>
      <c r="E15" s="207" t="s">
        <v>189</v>
      </c>
      <c r="F15" s="209">
        <v>8.41</v>
      </c>
      <c r="G15" s="208">
        <v>8.44</v>
      </c>
      <c r="H15" s="266" t="str">
        <f t="shared" si="0"/>
        <v>II A</v>
      </c>
      <c r="I15" s="280" t="s">
        <v>190</v>
      </c>
    </row>
    <row r="16" spans="1:9" ht="15" customHeight="1">
      <c r="A16" s="49">
        <v>6</v>
      </c>
      <c r="B16" s="206" t="s">
        <v>209</v>
      </c>
      <c r="C16" s="203" t="s">
        <v>210</v>
      </c>
      <c r="D16" s="204">
        <v>35900</v>
      </c>
      <c r="E16" s="207" t="s">
        <v>186</v>
      </c>
      <c r="F16" s="208">
        <v>8.5</v>
      </c>
      <c r="G16" s="209">
        <v>8.47</v>
      </c>
      <c r="H16" s="266" t="str">
        <f t="shared" si="0"/>
        <v>III A</v>
      </c>
      <c r="I16" s="280" t="s">
        <v>187</v>
      </c>
    </row>
    <row r="17" spans="1:9" ht="12.75">
      <c r="A17" s="259" t="s">
        <v>714</v>
      </c>
      <c r="B17" s="260" t="s">
        <v>14</v>
      </c>
      <c r="C17" s="261" t="s">
        <v>13</v>
      </c>
      <c r="D17" s="259" t="s">
        <v>12</v>
      </c>
      <c r="E17" s="262" t="s">
        <v>11</v>
      </c>
      <c r="F17" s="263" t="s">
        <v>720</v>
      </c>
      <c r="G17" s="263" t="s">
        <v>721</v>
      </c>
      <c r="H17" s="264" t="s">
        <v>9</v>
      </c>
      <c r="I17" s="265" t="s">
        <v>8</v>
      </c>
    </row>
    <row r="18" spans="1:9" ht="15" customHeight="1">
      <c r="A18" s="49">
        <v>7</v>
      </c>
      <c r="B18" s="206" t="s">
        <v>184</v>
      </c>
      <c r="C18" s="203" t="s">
        <v>185</v>
      </c>
      <c r="D18" s="204">
        <v>35471</v>
      </c>
      <c r="E18" s="207" t="s">
        <v>186</v>
      </c>
      <c r="F18" s="208">
        <v>8.56</v>
      </c>
      <c r="G18" s="209"/>
      <c r="H18" s="266" t="str">
        <f>IF(ISBLANK(F18),"",IF(F18&lt;=7.7,"KSM",IF(F18&lt;=8,"I A",IF(F18&lt;=8.44,"II A",IF(F18&lt;=9.04,"III A",IF(F18&lt;=9.64,"I JA",IF(F18&lt;=10.04,"II JA",IF(F18&lt;=10.34,"III JA"))))))))</f>
        <v>III A</v>
      </c>
      <c r="I18" s="280" t="s">
        <v>187</v>
      </c>
    </row>
    <row r="19" spans="1:9" ht="15" customHeight="1">
      <c r="A19" s="49">
        <v>8</v>
      </c>
      <c r="B19" s="206" t="s">
        <v>220</v>
      </c>
      <c r="C19" s="203" t="s">
        <v>221</v>
      </c>
      <c r="D19" s="204">
        <v>36040</v>
      </c>
      <c r="E19" s="207" t="s">
        <v>27</v>
      </c>
      <c r="F19" s="208">
        <v>8.6</v>
      </c>
      <c r="G19" s="209"/>
      <c r="H19" s="266" t="str">
        <f>IF(ISBLANK(F19),"",IF(F19&lt;=7.7,"KSM",IF(F19&lt;=8,"I A",IF(F19&lt;=8.44,"II A",IF(F19&lt;=9.04,"III A",IF(F19&lt;=9.64,"I JA",IF(F19&lt;=10.04,"II JA",IF(F19&lt;=10.34,"III JA"))))))))</f>
        <v>III A</v>
      </c>
      <c r="I19" s="280" t="s">
        <v>26</v>
      </c>
    </row>
    <row r="20" spans="1:9" ht="15" customHeight="1">
      <c r="A20" s="49">
        <v>9</v>
      </c>
      <c r="B20" s="206" t="s">
        <v>217</v>
      </c>
      <c r="C20" s="203" t="s">
        <v>218</v>
      </c>
      <c r="D20" s="204">
        <v>35991</v>
      </c>
      <c r="E20" s="207" t="s">
        <v>142</v>
      </c>
      <c r="F20" s="208">
        <v>8.66</v>
      </c>
      <c r="G20" s="209"/>
      <c r="H20" s="266" t="str">
        <f>IF(ISBLANK(F20),"",IF(F20&lt;=7.7,"KSM",IF(F20&lt;=8,"I A",IF(F20&lt;=8.44,"II A",IF(F20&lt;=9.04,"III A",IF(F20&lt;=9.64,"I JA",IF(F20&lt;=10.04,"II JA",IF(F20&lt;=10.34,"III JA"))))))))</f>
        <v>III A</v>
      </c>
      <c r="I20" s="280" t="s">
        <v>219</v>
      </c>
    </row>
    <row r="21" spans="1:9" ht="15" customHeight="1">
      <c r="A21" s="49">
        <v>10</v>
      </c>
      <c r="B21" s="206" t="s">
        <v>204</v>
      </c>
      <c r="C21" s="203" t="s">
        <v>205</v>
      </c>
      <c r="D21" s="204">
        <v>35872</v>
      </c>
      <c r="E21" s="207" t="s">
        <v>66</v>
      </c>
      <c r="F21" s="208">
        <v>8.74</v>
      </c>
      <c r="G21" s="209"/>
      <c r="H21" s="266" t="str">
        <f>IF(ISBLANK(F21),"",IF(F21&lt;=7.7,"KSM",IF(F21&lt;=8,"I A",IF(F21&lt;=8.44,"II A",IF(F21&lt;=9.04,"III A",IF(F21&lt;=9.64,"I JA",IF(F21&lt;=10.04,"II JA",IF(F21&lt;=10.34,"III JA"))))))))</f>
        <v>III A</v>
      </c>
      <c r="I21" s="280" t="s">
        <v>137</v>
      </c>
    </row>
    <row r="22" spans="1:9" ht="15" customHeight="1">
      <c r="A22" s="49">
        <v>11</v>
      </c>
      <c r="B22" s="206" t="s">
        <v>761</v>
      </c>
      <c r="C22" s="203" t="s">
        <v>762</v>
      </c>
      <c r="D22" s="204">
        <v>36075</v>
      </c>
      <c r="E22" s="207" t="s">
        <v>193</v>
      </c>
      <c r="F22" s="208">
        <v>8.82</v>
      </c>
      <c r="G22" s="209"/>
      <c r="H22" s="266" t="str">
        <f>IF(ISBLANK(F22),"",IF(F22&lt;=7.7,"KSM",IF(F22&lt;=8,"I A",IF(F22&lt;=8.44,"II A",IF(F22&lt;=9.04,"III A",IF(F22&lt;=9.64,"I JA",IF(F22&lt;=10.04,"II JA",IF(F22&lt;=10.34,"III JA"))))))))</f>
        <v>III A</v>
      </c>
      <c r="I22" s="280"/>
    </row>
    <row r="23" spans="1:9" ht="15" customHeight="1">
      <c r="A23" s="49">
        <v>12</v>
      </c>
      <c r="B23" s="206" t="s">
        <v>281</v>
      </c>
      <c r="C23" s="203" t="s">
        <v>282</v>
      </c>
      <c r="D23" s="204" t="s">
        <v>759</v>
      </c>
      <c r="E23" s="207" t="s">
        <v>189</v>
      </c>
      <c r="F23" s="208">
        <v>8.83</v>
      </c>
      <c r="G23" s="209"/>
      <c r="H23" s="266"/>
      <c r="I23" s="280" t="s">
        <v>760</v>
      </c>
    </row>
    <row r="24" spans="1:10" ht="15" customHeight="1">
      <c r="A24" s="49">
        <v>13</v>
      </c>
      <c r="B24" s="206" t="s">
        <v>78</v>
      </c>
      <c r="C24" s="203" t="s">
        <v>197</v>
      </c>
      <c r="D24" s="204">
        <v>35609</v>
      </c>
      <c r="E24" s="207" t="s">
        <v>193</v>
      </c>
      <c r="F24" s="208">
        <v>8.91</v>
      </c>
      <c r="G24" s="209"/>
      <c r="H24" s="266" t="str">
        <f aca="true" t="shared" si="1" ref="H24:H33">IF(ISBLANK(F24),"",IF(F24&lt;=7.7,"KSM",IF(F24&lt;=8,"I A",IF(F24&lt;=8.44,"II A",IF(F24&lt;=9.04,"III A",IF(F24&lt;=9.64,"I JA",IF(F24&lt;=10.04,"II JA",IF(F24&lt;=10.34,"III JA"))))))))</f>
        <v>III A</v>
      </c>
      <c r="I24" s="280"/>
      <c r="J24" s="193">
        <v>8.52</v>
      </c>
    </row>
    <row r="25" spans="1:9" ht="15" customHeight="1">
      <c r="A25" s="49">
        <v>13</v>
      </c>
      <c r="B25" s="206" t="s">
        <v>198</v>
      </c>
      <c r="C25" s="203" t="s">
        <v>199</v>
      </c>
      <c r="D25" s="204">
        <v>35688</v>
      </c>
      <c r="E25" s="207" t="s">
        <v>200</v>
      </c>
      <c r="F25" s="208">
        <v>8.91</v>
      </c>
      <c r="G25" s="209"/>
      <c r="H25" s="266" t="str">
        <f t="shared" si="1"/>
        <v>III A</v>
      </c>
      <c r="I25" s="280" t="s">
        <v>201</v>
      </c>
    </row>
    <row r="26" spans="1:9" ht="15" customHeight="1">
      <c r="A26" s="49">
        <v>13</v>
      </c>
      <c r="B26" s="206" t="s">
        <v>178</v>
      </c>
      <c r="C26" s="203" t="s">
        <v>179</v>
      </c>
      <c r="D26" s="204">
        <v>35452</v>
      </c>
      <c r="E26" s="207" t="s">
        <v>38</v>
      </c>
      <c r="F26" s="208">
        <v>8.91</v>
      </c>
      <c r="G26" s="209"/>
      <c r="H26" s="266" t="str">
        <f t="shared" si="1"/>
        <v>III A</v>
      </c>
      <c r="I26" s="280" t="s">
        <v>47</v>
      </c>
    </row>
    <row r="27" spans="1:9" ht="15" customHeight="1">
      <c r="A27" s="49">
        <v>16</v>
      </c>
      <c r="B27" s="206" t="s">
        <v>195</v>
      </c>
      <c r="C27" s="203" t="s">
        <v>196</v>
      </c>
      <c r="D27" s="204">
        <v>35588</v>
      </c>
      <c r="E27" s="207" t="s">
        <v>38</v>
      </c>
      <c r="F27" s="208">
        <v>8.96</v>
      </c>
      <c r="G27" s="209"/>
      <c r="H27" s="266" t="str">
        <f t="shared" si="1"/>
        <v>III A</v>
      </c>
      <c r="I27" s="280" t="s">
        <v>69</v>
      </c>
    </row>
    <row r="28" spans="1:9" ht="15" customHeight="1">
      <c r="A28" s="49">
        <v>17</v>
      </c>
      <c r="B28" s="206" t="s">
        <v>222</v>
      </c>
      <c r="C28" s="203" t="s">
        <v>223</v>
      </c>
      <c r="D28" s="204">
        <v>36083</v>
      </c>
      <c r="E28" s="207" t="s">
        <v>186</v>
      </c>
      <c r="F28" s="208">
        <v>8.98</v>
      </c>
      <c r="G28" s="209"/>
      <c r="H28" s="266" t="str">
        <f t="shared" si="1"/>
        <v>III A</v>
      </c>
      <c r="I28" s="280" t="s">
        <v>224</v>
      </c>
    </row>
    <row r="29" spans="1:9" ht="15" customHeight="1">
      <c r="A29" s="49">
        <v>18</v>
      </c>
      <c r="B29" s="206" t="s">
        <v>204</v>
      </c>
      <c r="C29" s="203" t="s">
        <v>206</v>
      </c>
      <c r="D29" s="204">
        <v>35887</v>
      </c>
      <c r="E29" s="207" t="s">
        <v>207</v>
      </c>
      <c r="F29" s="208">
        <v>9.05</v>
      </c>
      <c r="G29" s="209"/>
      <c r="H29" s="266" t="str">
        <f t="shared" si="1"/>
        <v>I JA</v>
      </c>
      <c r="I29" s="280" t="s">
        <v>208</v>
      </c>
    </row>
    <row r="30" spans="1:9" ht="15" customHeight="1">
      <c r="A30" s="49">
        <v>19</v>
      </c>
      <c r="B30" s="206" t="s">
        <v>225</v>
      </c>
      <c r="C30" s="203" t="s">
        <v>226</v>
      </c>
      <c r="D30" s="204">
        <v>36119</v>
      </c>
      <c r="E30" s="207" t="s">
        <v>186</v>
      </c>
      <c r="F30" s="208">
        <v>9.11</v>
      </c>
      <c r="G30" s="209"/>
      <c r="H30" s="266" t="str">
        <f t="shared" si="1"/>
        <v>I JA</v>
      </c>
      <c r="I30" s="280" t="s">
        <v>224</v>
      </c>
    </row>
    <row r="31" spans="1:9" ht="15" customHeight="1">
      <c r="A31" s="49">
        <v>20</v>
      </c>
      <c r="B31" s="206" t="s">
        <v>71</v>
      </c>
      <c r="C31" s="203" t="s">
        <v>188</v>
      </c>
      <c r="D31" s="204">
        <v>35523</v>
      </c>
      <c r="E31" s="207" t="s">
        <v>189</v>
      </c>
      <c r="F31" s="208">
        <v>9.12</v>
      </c>
      <c r="G31" s="209"/>
      <c r="H31" s="266" t="str">
        <f t="shared" si="1"/>
        <v>I JA</v>
      </c>
      <c r="I31" s="280" t="s">
        <v>190</v>
      </c>
    </row>
    <row r="32" spans="1:9" ht="15" customHeight="1">
      <c r="A32" s="49">
        <v>21</v>
      </c>
      <c r="B32" s="206" t="s">
        <v>211</v>
      </c>
      <c r="C32" s="203" t="s">
        <v>212</v>
      </c>
      <c r="D32" s="204">
        <v>35918</v>
      </c>
      <c r="E32" s="207" t="s">
        <v>82</v>
      </c>
      <c r="F32" s="208">
        <v>9.42</v>
      </c>
      <c r="G32" s="209"/>
      <c r="H32" s="266" t="str">
        <f t="shared" si="1"/>
        <v>I JA</v>
      </c>
      <c r="I32" s="280" t="s">
        <v>213</v>
      </c>
    </row>
    <row r="33" spans="1:9" ht="15" customHeight="1">
      <c r="A33" s="49">
        <v>22</v>
      </c>
      <c r="B33" s="206" t="s">
        <v>195</v>
      </c>
      <c r="C33" s="203" t="s">
        <v>216</v>
      </c>
      <c r="D33" s="204">
        <v>35985</v>
      </c>
      <c r="E33" s="207" t="s">
        <v>82</v>
      </c>
      <c r="F33" s="208">
        <v>9.56</v>
      </c>
      <c r="G33" s="209"/>
      <c r="H33" s="266" t="str">
        <f t="shared" si="1"/>
        <v>I JA</v>
      </c>
      <c r="I33" s="280" t="s">
        <v>213</v>
      </c>
    </row>
    <row r="34" spans="1:9" ht="15" customHeight="1">
      <c r="A34" s="49"/>
      <c r="B34" s="206" t="s">
        <v>214</v>
      </c>
      <c r="C34" s="203" t="s">
        <v>215</v>
      </c>
      <c r="D34" s="204">
        <v>35976</v>
      </c>
      <c r="E34" s="207" t="s">
        <v>186</v>
      </c>
      <c r="F34" s="208" t="s">
        <v>730</v>
      </c>
      <c r="G34" s="209"/>
      <c r="H34" s="266"/>
      <c r="I34" s="280" t="s">
        <v>64</v>
      </c>
    </row>
  </sheetData>
  <sheetProtection/>
  <mergeCells count="3">
    <mergeCell ref="A1:H1"/>
    <mergeCell ref="A2:H2"/>
    <mergeCell ref="A3:H3"/>
  </mergeCells>
  <printOptions/>
  <pageMargins left="0.5118110236220472" right="0.3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10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193" customWidth="1"/>
    <col min="2" max="2" width="10.7109375" style="193" customWidth="1"/>
    <col min="3" max="3" width="12.140625" style="193" customWidth="1"/>
    <col min="4" max="4" width="8.8515625" style="198" customWidth="1"/>
    <col min="5" max="5" width="13.7109375" style="198" customWidth="1"/>
    <col min="6" max="6" width="6.57421875" style="267" customWidth="1"/>
    <col min="7" max="7" width="6.7109375" style="268" customWidth="1"/>
    <col min="8" max="8" width="4.8515625" style="268" customWidth="1"/>
    <col min="9" max="9" width="22.00390625" style="198" customWidth="1"/>
    <col min="10" max="10" width="4.421875" style="193" customWidth="1"/>
    <col min="11" max="16384" width="9.140625" style="193" customWidth="1"/>
  </cols>
  <sheetData>
    <row r="1" spans="1:9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2:8" ht="12.75" customHeight="1">
      <c r="B4" s="200"/>
      <c r="C4" s="39" t="s">
        <v>17</v>
      </c>
      <c r="D4" s="51">
        <v>7.33</v>
      </c>
      <c r="F4" s="51" t="s">
        <v>739</v>
      </c>
      <c r="G4" s="40"/>
      <c r="H4" s="39"/>
    </row>
    <row r="5" spans="5:9" s="141" customFormat="1" ht="8.25" customHeight="1">
      <c r="E5" s="142"/>
      <c r="F5" s="267"/>
      <c r="G5" s="268"/>
      <c r="H5" s="268"/>
      <c r="I5" s="143"/>
    </row>
    <row r="6" spans="2:8" ht="15.75">
      <c r="B6" s="146" t="s">
        <v>740</v>
      </c>
      <c r="C6" s="144"/>
      <c r="D6" s="149"/>
      <c r="E6" s="145"/>
      <c r="G6" s="146" t="s">
        <v>24</v>
      </c>
      <c r="H6" s="269"/>
    </row>
    <row r="7" spans="6:8" ht="6" customHeight="1">
      <c r="F7" s="66"/>
      <c r="G7" s="65"/>
      <c r="H7" s="66"/>
    </row>
    <row r="8" spans="2:9" ht="12.75" customHeight="1">
      <c r="B8" s="200"/>
      <c r="C8" s="256">
        <v>1</v>
      </c>
      <c r="D8" s="256" t="s">
        <v>53</v>
      </c>
      <c r="E8" s="257">
        <v>10</v>
      </c>
      <c r="G8" s="267"/>
      <c r="H8" s="267"/>
      <c r="I8" s="441" t="s">
        <v>52</v>
      </c>
    </row>
    <row r="9" spans="7:8" ht="6" customHeight="1">
      <c r="G9" s="267"/>
      <c r="H9" s="267">
        <f>IF(ISBLANK(F9),"",IF(F9&lt;=7,"KSM",IF(F9&lt;=7.24,"I A",IF(F9&lt;=7.54,"II A",IF(F9&lt;=7.94,"III A",IF(F9&lt;=8.44,"I JA",IF(F9&lt;=8.84,"II JA",IF(F9&lt;=9.14,"III JA"))))))))</f>
      </c>
    </row>
    <row r="10" spans="1:9" ht="12.75">
      <c r="A10" s="259" t="s">
        <v>54</v>
      </c>
      <c r="B10" s="260" t="s">
        <v>14</v>
      </c>
      <c r="C10" s="261" t="s">
        <v>13</v>
      </c>
      <c r="D10" s="259" t="s">
        <v>12</v>
      </c>
      <c r="E10" s="262" t="s">
        <v>11</v>
      </c>
      <c r="F10" s="262" t="s">
        <v>10</v>
      </c>
      <c r="G10" s="262" t="s">
        <v>741</v>
      </c>
      <c r="H10" s="262" t="s">
        <v>9</v>
      </c>
      <c r="I10" s="265" t="s">
        <v>8</v>
      </c>
    </row>
    <row r="11" spans="1:9" ht="15" customHeight="1">
      <c r="A11" s="49">
        <v>1</v>
      </c>
      <c r="B11" s="206" t="s">
        <v>556</v>
      </c>
      <c r="C11" s="203" t="s">
        <v>561</v>
      </c>
      <c r="D11" s="204">
        <v>36642</v>
      </c>
      <c r="E11" s="207" t="s">
        <v>200</v>
      </c>
      <c r="F11" s="208">
        <v>8.38</v>
      </c>
      <c r="G11" s="209"/>
      <c r="H11" s="318" t="str">
        <f aca="true" t="shared" si="0" ref="H11:H16">IF(ISBLANK(F11),"",IF(F11&lt;=7,"KSM",IF(F11&lt;=7.24,"I A",IF(F11&lt;=7.54,"II A",IF(F11&lt;=7.94,"III A",IF(F11&lt;=8.44,"I JA",IF(F11&lt;=8.84,"II JA",IF(F11&lt;=9.14,"III JA"))))))))</f>
        <v>I JA</v>
      </c>
      <c r="I11" s="207" t="s">
        <v>228</v>
      </c>
    </row>
    <row r="12" spans="1:9" ht="15" customHeight="1">
      <c r="A12" s="49">
        <v>2</v>
      </c>
      <c r="B12" s="206" t="s">
        <v>534</v>
      </c>
      <c r="C12" s="203" t="s">
        <v>535</v>
      </c>
      <c r="D12" s="204">
        <v>36308</v>
      </c>
      <c r="E12" s="207" t="s">
        <v>25</v>
      </c>
      <c r="F12" s="208">
        <v>7.87</v>
      </c>
      <c r="G12" s="209"/>
      <c r="H12" s="318" t="str">
        <f t="shared" si="0"/>
        <v>III A</v>
      </c>
      <c r="I12" s="207" t="s">
        <v>255</v>
      </c>
    </row>
    <row r="13" spans="1:9" ht="15" customHeight="1">
      <c r="A13" s="49">
        <v>3</v>
      </c>
      <c r="B13" s="206" t="s">
        <v>586</v>
      </c>
      <c r="C13" s="203" t="s">
        <v>587</v>
      </c>
      <c r="D13" s="204">
        <v>37210</v>
      </c>
      <c r="E13" s="207" t="s">
        <v>186</v>
      </c>
      <c r="F13" s="208">
        <v>8.48</v>
      </c>
      <c r="G13" s="209"/>
      <c r="H13" s="318" t="str">
        <f t="shared" si="0"/>
        <v>II JA</v>
      </c>
      <c r="I13" s="207" t="s">
        <v>259</v>
      </c>
    </row>
    <row r="14" spans="1:9" ht="15" customHeight="1">
      <c r="A14" s="49">
        <v>4</v>
      </c>
      <c r="B14" s="206" t="s">
        <v>582</v>
      </c>
      <c r="C14" s="203" t="s">
        <v>583</v>
      </c>
      <c r="D14" s="204">
        <v>37138</v>
      </c>
      <c r="E14" s="207" t="s">
        <v>367</v>
      </c>
      <c r="F14" s="208">
        <v>9.83</v>
      </c>
      <c r="G14" s="209"/>
      <c r="H14" s="318"/>
      <c r="I14" s="207" t="s">
        <v>368</v>
      </c>
    </row>
    <row r="15" spans="1:9" ht="15" customHeight="1">
      <c r="A15" s="49">
        <v>5</v>
      </c>
      <c r="B15" s="206" t="s">
        <v>556</v>
      </c>
      <c r="C15" s="203" t="s">
        <v>557</v>
      </c>
      <c r="D15" s="204">
        <v>36559</v>
      </c>
      <c r="E15" s="207" t="s">
        <v>25</v>
      </c>
      <c r="F15" s="208">
        <v>8.28</v>
      </c>
      <c r="G15" s="209"/>
      <c r="H15" s="318" t="str">
        <f t="shared" si="0"/>
        <v>I JA</v>
      </c>
      <c r="I15" s="207" t="s">
        <v>255</v>
      </c>
    </row>
    <row r="16" spans="1:9" ht="15" customHeight="1">
      <c r="A16" s="49">
        <v>6</v>
      </c>
      <c r="B16" s="206" t="s">
        <v>551</v>
      </c>
      <c r="C16" s="203" t="s">
        <v>581</v>
      </c>
      <c r="D16" s="204">
        <v>36871</v>
      </c>
      <c r="E16" s="207" t="s">
        <v>186</v>
      </c>
      <c r="F16" s="208">
        <v>8.74</v>
      </c>
      <c r="G16" s="209"/>
      <c r="H16" s="318" t="str">
        <f t="shared" si="0"/>
        <v>II JA</v>
      </c>
      <c r="I16" s="207" t="s">
        <v>187</v>
      </c>
    </row>
    <row r="17" spans="6:8" ht="6" customHeight="1">
      <c r="F17" s="66"/>
      <c r="G17" s="65"/>
      <c r="H17" s="66"/>
    </row>
    <row r="18" spans="2:9" ht="12.75" customHeight="1">
      <c r="B18" s="200"/>
      <c r="C18" s="256">
        <v>2</v>
      </c>
      <c r="D18" s="256" t="s">
        <v>53</v>
      </c>
      <c r="E18" s="257">
        <v>10</v>
      </c>
      <c r="G18" s="267"/>
      <c r="H18" s="267"/>
      <c r="I18" s="258"/>
    </row>
    <row r="19" spans="7:8" ht="6" customHeight="1">
      <c r="G19" s="267"/>
      <c r="H19" s="267">
        <f>IF(ISBLANK(F19),"",IF(F19&lt;=7,"KSM",IF(F19&lt;=7.24,"I A",IF(F19&lt;=7.54,"II A",IF(F19&lt;=7.94,"III A",IF(F19&lt;=8.44,"I JA",IF(F19&lt;=8.84,"II JA",IF(F19&lt;=9.14,"III JA"))))))))</f>
      </c>
    </row>
    <row r="20" spans="1:9" ht="15" customHeight="1">
      <c r="A20" s="49">
        <v>1</v>
      </c>
      <c r="B20" s="206" t="s">
        <v>579</v>
      </c>
      <c r="C20" s="203" t="s">
        <v>580</v>
      </c>
      <c r="D20" s="204">
        <v>36833</v>
      </c>
      <c r="E20" s="207" t="s">
        <v>241</v>
      </c>
      <c r="F20" s="208">
        <v>8.56</v>
      </c>
      <c r="G20" s="209"/>
      <c r="H20" s="318" t="str">
        <f aca="true" t="shared" si="1" ref="H20:H25">IF(ISBLANK(F20),"",IF(F20&lt;=7,"KSM",IF(F20&lt;=7.24,"I A",IF(F20&lt;=7.54,"II A",IF(F20&lt;=7.94,"III A",IF(F20&lt;=8.44,"I JA",IF(F20&lt;=8.84,"II JA",IF(F20&lt;=9.14,"III JA"))))))))</f>
        <v>II JA</v>
      </c>
      <c r="I20" s="207" t="s">
        <v>74</v>
      </c>
    </row>
    <row r="21" spans="1:9" ht="15" customHeight="1">
      <c r="A21" s="49">
        <v>2</v>
      </c>
      <c r="B21" s="206" t="s">
        <v>742</v>
      </c>
      <c r="C21" s="203" t="s">
        <v>743</v>
      </c>
      <c r="D21" s="204">
        <v>36826</v>
      </c>
      <c r="E21" s="207" t="s">
        <v>193</v>
      </c>
      <c r="F21" s="208">
        <v>8.59</v>
      </c>
      <c r="G21" s="209"/>
      <c r="H21" s="318" t="str">
        <f t="shared" si="1"/>
        <v>II JA</v>
      </c>
      <c r="I21" s="207"/>
    </row>
    <row r="22" spans="1:9" ht="15" customHeight="1">
      <c r="A22" s="49">
        <v>3</v>
      </c>
      <c r="B22" s="206" t="s">
        <v>51</v>
      </c>
      <c r="C22" s="203" t="s">
        <v>578</v>
      </c>
      <c r="D22" s="204">
        <v>36822</v>
      </c>
      <c r="E22" s="207" t="s">
        <v>25</v>
      </c>
      <c r="F22" s="208">
        <v>8.2</v>
      </c>
      <c r="G22" s="209"/>
      <c r="H22" s="318" t="str">
        <f t="shared" si="1"/>
        <v>I JA</v>
      </c>
      <c r="I22" s="207" t="s">
        <v>284</v>
      </c>
    </row>
    <row r="23" spans="1:9" ht="15" customHeight="1">
      <c r="A23" s="49">
        <v>4</v>
      </c>
      <c r="B23" s="206" t="s">
        <v>584</v>
      </c>
      <c r="C23" s="203" t="s">
        <v>585</v>
      </c>
      <c r="D23" s="204">
        <v>37177</v>
      </c>
      <c r="E23" s="207" t="s">
        <v>186</v>
      </c>
      <c r="F23" s="208">
        <v>8.82</v>
      </c>
      <c r="G23" s="209"/>
      <c r="H23" s="318" t="str">
        <f t="shared" si="1"/>
        <v>II JA</v>
      </c>
      <c r="I23" s="207" t="s">
        <v>259</v>
      </c>
    </row>
    <row r="24" spans="1:9" ht="15" customHeight="1">
      <c r="A24" s="49">
        <v>5</v>
      </c>
      <c r="B24" s="206" t="s">
        <v>527</v>
      </c>
      <c r="C24" s="203" t="s">
        <v>577</v>
      </c>
      <c r="D24" s="204">
        <v>36821</v>
      </c>
      <c r="E24" s="207" t="s">
        <v>200</v>
      </c>
      <c r="F24" s="208">
        <v>9.73</v>
      </c>
      <c r="G24" s="209"/>
      <c r="H24" s="318"/>
      <c r="I24" s="207" t="s">
        <v>201</v>
      </c>
    </row>
    <row r="25" spans="1:9" ht="15" customHeight="1">
      <c r="A25" s="49">
        <v>6</v>
      </c>
      <c r="B25" s="206" t="s">
        <v>543</v>
      </c>
      <c r="C25" s="203" t="s">
        <v>544</v>
      </c>
      <c r="D25" s="204">
        <v>36393</v>
      </c>
      <c r="E25" s="207" t="s">
        <v>25</v>
      </c>
      <c r="F25" s="208">
        <v>7.82</v>
      </c>
      <c r="G25" s="209"/>
      <c r="H25" s="318" t="str">
        <f t="shared" si="1"/>
        <v>III A</v>
      </c>
      <c r="I25" s="207" t="s">
        <v>255</v>
      </c>
    </row>
    <row r="26" spans="6:8" ht="6" customHeight="1">
      <c r="F26" s="66"/>
      <c r="G26" s="65"/>
      <c r="H26" s="66"/>
    </row>
    <row r="27" spans="2:9" ht="12.75" customHeight="1">
      <c r="B27" s="200"/>
      <c r="C27" s="256">
        <v>3</v>
      </c>
      <c r="D27" s="256" t="s">
        <v>53</v>
      </c>
      <c r="E27" s="257">
        <v>10</v>
      </c>
      <c r="G27" s="267"/>
      <c r="H27" s="267"/>
      <c r="I27" s="258"/>
    </row>
    <row r="28" spans="7:8" ht="6" customHeight="1">
      <c r="G28" s="267"/>
      <c r="H28" s="267">
        <f>IF(ISBLANK(F28),"",IF(F28&lt;=7,"KSM",IF(F28&lt;=7.24,"I A",IF(F28&lt;=7.54,"II A",IF(F28&lt;=7.94,"III A",IF(F28&lt;=8.44,"I JA",IF(F28&lt;=8.84,"II JA",IF(F28&lt;=9.14,"III JA"))))))))</f>
      </c>
    </row>
    <row r="29" spans="1:9" ht="15" customHeight="1">
      <c r="A29" s="49">
        <v>1</v>
      </c>
      <c r="B29" s="206" t="s">
        <v>156</v>
      </c>
      <c r="C29" s="203" t="s">
        <v>576</v>
      </c>
      <c r="D29" s="204">
        <v>36812</v>
      </c>
      <c r="E29" s="207" t="s">
        <v>373</v>
      </c>
      <c r="F29" s="208">
        <v>8.57</v>
      </c>
      <c r="G29" s="209"/>
      <c r="H29" s="318" t="str">
        <f aca="true" t="shared" si="2" ref="H29:H34">IF(ISBLANK(F29),"",IF(F29&lt;=7,"KSM",IF(F29&lt;=7.24,"I A",IF(F29&lt;=7.54,"II A",IF(F29&lt;=7.94,"III A",IF(F29&lt;=8.44,"I JA",IF(F29&lt;=8.84,"II JA",IF(F29&lt;=9.14,"III JA"))))))))</f>
        <v>II JA</v>
      </c>
      <c r="I29" s="207" t="s">
        <v>374</v>
      </c>
    </row>
    <row r="30" spans="1:9" ht="15" customHeight="1">
      <c r="A30" s="49">
        <v>2</v>
      </c>
      <c r="B30" s="206" t="s">
        <v>574</v>
      </c>
      <c r="C30" s="203" t="s">
        <v>575</v>
      </c>
      <c r="D30" s="204">
        <v>36790</v>
      </c>
      <c r="E30" s="207" t="s">
        <v>38</v>
      </c>
      <c r="F30" s="208">
        <v>8.93</v>
      </c>
      <c r="G30" s="209"/>
      <c r="H30" s="318" t="str">
        <f t="shared" si="2"/>
        <v>III JA</v>
      </c>
      <c r="I30" s="207" t="s">
        <v>69</v>
      </c>
    </row>
    <row r="31" spans="1:9" ht="15" customHeight="1">
      <c r="A31" s="49">
        <v>3</v>
      </c>
      <c r="B31" s="206" t="s">
        <v>572</v>
      </c>
      <c r="C31" s="203" t="s">
        <v>573</v>
      </c>
      <c r="D31" s="204">
        <v>36785</v>
      </c>
      <c r="E31" s="207" t="s">
        <v>367</v>
      </c>
      <c r="F31" s="208" t="s">
        <v>730</v>
      </c>
      <c r="G31" s="209"/>
      <c r="H31" s="318"/>
      <c r="I31" s="207" t="s">
        <v>368</v>
      </c>
    </row>
    <row r="32" spans="1:9" ht="15" customHeight="1">
      <c r="A32" s="49">
        <v>4</v>
      </c>
      <c r="B32" s="206" t="s">
        <v>570</v>
      </c>
      <c r="C32" s="203" t="s">
        <v>571</v>
      </c>
      <c r="D32" s="204">
        <v>36783</v>
      </c>
      <c r="E32" s="207" t="s">
        <v>186</v>
      </c>
      <c r="F32" s="208">
        <v>8.59</v>
      </c>
      <c r="G32" s="209"/>
      <c r="H32" s="318" t="str">
        <f t="shared" si="2"/>
        <v>II JA</v>
      </c>
      <c r="I32" s="207" t="s">
        <v>64</v>
      </c>
    </row>
    <row r="33" spans="1:9" ht="15" customHeight="1">
      <c r="A33" s="49">
        <v>5</v>
      </c>
      <c r="B33" s="206" t="s">
        <v>51</v>
      </c>
      <c r="C33" s="203" t="s">
        <v>569</v>
      </c>
      <c r="D33" s="204">
        <v>36746</v>
      </c>
      <c r="E33" s="207" t="s">
        <v>82</v>
      </c>
      <c r="F33" s="208">
        <v>8.22</v>
      </c>
      <c r="G33" s="209"/>
      <c r="H33" s="318" t="str">
        <f t="shared" si="2"/>
        <v>I JA</v>
      </c>
      <c r="I33" s="207" t="s">
        <v>213</v>
      </c>
    </row>
    <row r="34" spans="1:9" ht="15" customHeight="1">
      <c r="A34" s="49">
        <v>6</v>
      </c>
      <c r="B34" s="206" t="s">
        <v>567</v>
      </c>
      <c r="C34" s="203" t="s">
        <v>568</v>
      </c>
      <c r="D34" s="204">
        <v>36741</v>
      </c>
      <c r="E34" s="207" t="s">
        <v>186</v>
      </c>
      <c r="F34" s="208">
        <v>8.04</v>
      </c>
      <c r="G34" s="209"/>
      <c r="H34" s="318" t="str">
        <f t="shared" si="2"/>
        <v>I JA</v>
      </c>
      <c r="I34" s="207" t="s">
        <v>187</v>
      </c>
    </row>
    <row r="35" spans="6:8" ht="6" customHeight="1">
      <c r="F35" s="66"/>
      <c r="G35" s="65"/>
      <c r="H35" s="66"/>
    </row>
    <row r="36" spans="2:9" ht="12.75" customHeight="1">
      <c r="B36" s="200"/>
      <c r="C36" s="256">
        <v>4</v>
      </c>
      <c r="D36" s="256" t="s">
        <v>53</v>
      </c>
      <c r="E36" s="257">
        <v>10</v>
      </c>
      <c r="G36" s="267"/>
      <c r="H36" s="267"/>
      <c r="I36" s="258"/>
    </row>
    <row r="37" spans="7:8" ht="6" customHeight="1">
      <c r="G37" s="267"/>
      <c r="H37" s="267">
        <f>IF(ISBLANK(F37),"",IF(F37&lt;=7,"KSM",IF(F37&lt;=7.24,"I A",IF(F37&lt;=7.54,"II A",IF(F37&lt;=7.94,"III A",IF(F37&lt;=8.44,"I JA",IF(F37&lt;=8.84,"II JA",IF(F37&lt;=9.14,"III JA"))))))))</f>
      </c>
    </row>
    <row r="38" spans="1:9" ht="15" customHeight="1">
      <c r="A38" s="49">
        <v>1</v>
      </c>
      <c r="B38" s="206" t="s">
        <v>565</v>
      </c>
      <c r="C38" s="203" t="s">
        <v>566</v>
      </c>
      <c r="D38" s="204">
        <v>36739</v>
      </c>
      <c r="E38" s="207" t="s">
        <v>367</v>
      </c>
      <c r="F38" s="208">
        <v>8.23</v>
      </c>
      <c r="G38" s="209"/>
      <c r="H38" s="318" t="str">
        <f aca="true" t="shared" si="3" ref="H38:H43">IF(ISBLANK(F38),"",IF(F38&lt;=7,"KSM",IF(F38&lt;=7.24,"I A",IF(F38&lt;=7.54,"II A",IF(F38&lt;=7.94,"III A",IF(F38&lt;=8.44,"I JA",IF(F38&lt;=8.84,"II JA",IF(F38&lt;=9.14,"III JA"))))))))</f>
        <v>I JA</v>
      </c>
      <c r="I38" s="207" t="s">
        <v>368</v>
      </c>
    </row>
    <row r="39" spans="1:9" ht="15" customHeight="1">
      <c r="A39" s="49">
        <v>2</v>
      </c>
      <c r="B39" s="206" t="s">
        <v>473</v>
      </c>
      <c r="C39" s="203" t="s">
        <v>564</v>
      </c>
      <c r="D39" s="204">
        <v>36736</v>
      </c>
      <c r="E39" s="207" t="s">
        <v>367</v>
      </c>
      <c r="F39" s="208">
        <v>9.4</v>
      </c>
      <c r="G39" s="209"/>
      <c r="H39" s="318"/>
      <c r="I39" s="207" t="s">
        <v>368</v>
      </c>
    </row>
    <row r="40" spans="1:9" ht="15" customHeight="1">
      <c r="A40" s="49">
        <v>3</v>
      </c>
      <c r="B40" s="206" t="s">
        <v>562</v>
      </c>
      <c r="C40" s="203" t="s">
        <v>563</v>
      </c>
      <c r="D40" s="204">
        <v>36680</v>
      </c>
      <c r="E40" s="207" t="s">
        <v>40</v>
      </c>
      <c r="F40" s="208">
        <v>8.81</v>
      </c>
      <c r="G40" s="209"/>
      <c r="H40" s="318" t="str">
        <f t="shared" si="3"/>
        <v>II JA</v>
      </c>
      <c r="I40" s="207" t="s">
        <v>67</v>
      </c>
    </row>
    <row r="41" spans="1:9" ht="15" customHeight="1">
      <c r="A41" s="49">
        <v>4</v>
      </c>
      <c r="B41" s="206" t="s">
        <v>559</v>
      </c>
      <c r="C41" s="203" t="s">
        <v>560</v>
      </c>
      <c r="D41" s="204">
        <v>36628</v>
      </c>
      <c r="E41" s="207" t="s">
        <v>66</v>
      </c>
      <c r="F41" s="208">
        <v>8.19</v>
      </c>
      <c r="G41" s="209"/>
      <c r="H41" s="318" t="str">
        <f t="shared" si="3"/>
        <v>I JA</v>
      </c>
      <c r="I41" s="207" t="s">
        <v>269</v>
      </c>
    </row>
    <row r="42" spans="1:9" ht="15" customHeight="1">
      <c r="A42" s="49">
        <v>5</v>
      </c>
      <c r="B42" s="206" t="s">
        <v>744</v>
      </c>
      <c r="C42" s="203" t="s">
        <v>745</v>
      </c>
      <c r="D42" s="204">
        <v>36619</v>
      </c>
      <c r="E42" s="207" t="s">
        <v>200</v>
      </c>
      <c r="F42" s="208">
        <v>9.34</v>
      </c>
      <c r="G42" s="209"/>
      <c r="H42" s="318"/>
      <c r="I42" s="207" t="s">
        <v>201</v>
      </c>
    </row>
    <row r="43" spans="1:9" ht="15" customHeight="1">
      <c r="A43" s="49">
        <v>6</v>
      </c>
      <c r="B43" s="206" t="s">
        <v>475</v>
      </c>
      <c r="C43" s="203" t="s">
        <v>558</v>
      </c>
      <c r="D43" s="204">
        <v>36594</v>
      </c>
      <c r="E43" s="207" t="s">
        <v>27</v>
      </c>
      <c r="F43" s="208">
        <v>8.86</v>
      </c>
      <c r="G43" s="209"/>
      <c r="H43" s="318" t="str">
        <f t="shared" si="3"/>
        <v>III JA</v>
      </c>
      <c r="I43" s="207" t="s">
        <v>26</v>
      </c>
    </row>
    <row r="44" spans="6:8" ht="6" customHeight="1">
      <c r="F44" s="66"/>
      <c r="G44" s="65"/>
      <c r="H44" s="66"/>
    </row>
    <row r="45" spans="2:9" ht="12.75" customHeight="1">
      <c r="B45" s="200"/>
      <c r="C45" s="256">
        <v>5</v>
      </c>
      <c r="D45" s="256" t="s">
        <v>53</v>
      </c>
      <c r="E45" s="257">
        <v>10</v>
      </c>
      <c r="G45" s="267"/>
      <c r="H45" s="267"/>
      <c r="I45" s="258"/>
    </row>
    <row r="46" spans="7:8" ht="6" customHeight="1">
      <c r="G46" s="267"/>
      <c r="H46" s="267">
        <f>IF(ISBLANK(F46),"",IF(F46&lt;=7,"KSM",IF(F46&lt;=7.24,"I A",IF(F46&lt;=7.54,"II A",IF(F46&lt;=7.94,"III A",IF(F46&lt;=8.44,"I JA",IF(F46&lt;=8.84,"II JA",IF(F46&lt;=9.14,"III JA"))))))))</f>
      </c>
    </row>
    <row r="47" spans="1:9" ht="15" customHeight="1">
      <c r="A47" s="49">
        <v>1</v>
      </c>
      <c r="B47" s="206" t="s">
        <v>102</v>
      </c>
      <c r="C47" s="203" t="s">
        <v>746</v>
      </c>
      <c r="D47" s="204">
        <v>36578</v>
      </c>
      <c r="E47" s="207" t="s">
        <v>40</v>
      </c>
      <c r="F47" s="208">
        <v>8.78</v>
      </c>
      <c r="G47" s="209"/>
      <c r="H47" s="318" t="str">
        <f aca="true" t="shared" si="4" ref="H47:H52">IF(ISBLANK(F47),"",IF(F47&lt;=7,"KSM",IF(F47&lt;=7.24,"I A",IF(F47&lt;=7.54,"II A",IF(F47&lt;=7.94,"III A",IF(F47&lt;=8.44,"I JA",IF(F47&lt;=8.84,"II JA",IF(F47&lt;=9.14,"III JA"))))))))</f>
        <v>II JA</v>
      </c>
      <c r="I47" s="207" t="s">
        <v>747</v>
      </c>
    </row>
    <row r="48" spans="1:9" ht="15" customHeight="1">
      <c r="A48" s="49">
        <v>2</v>
      </c>
      <c r="B48" s="206" t="s">
        <v>98</v>
      </c>
      <c r="C48" s="203" t="s">
        <v>555</v>
      </c>
      <c r="D48" s="204">
        <v>36537</v>
      </c>
      <c r="E48" s="207" t="s">
        <v>82</v>
      </c>
      <c r="F48" s="208" t="s">
        <v>730</v>
      </c>
      <c r="G48" s="209"/>
      <c r="H48" s="318"/>
      <c r="I48" s="207" t="s">
        <v>362</v>
      </c>
    </row>
    <row r="49" spans="1:9" ht="15" customHeight="1">
      <c r="A49" s="49">
        <v>3</v>
      </c>
      <c r="B49" s="206" t="s">
        <v>553</v>
      </c>
      <c r="C49" s="203" t="s">
        <v>554</v>
      </c>
      <c r="D49" s="204">
        <v>36535</v>
      </c>
      <c r="E49" s="207" t="s">
        <v>463</v>
      </c>
      <c r="F49" s="208">
        <v>7.94</v>
      </c>
      <c r="G49" s="209"/>
      <c r="H49" s="318" t="str">
        <f t="shared" si="4"/>
        <v>III A</v>
      </c>
      <c r="I49" s="207" t="s">
        <v>464</v>
      </c>
    </row>
    <row r="50" spans="1:9" ht="15" customHeight="1">
      <c r="A50" s="49">
        <v>4</v>
      </c>
      <c r="B50" s="206" t="s">
        <v>551</v>
      </c>
      <c r="C50" s="203" t="s">
        <v>552</v>
      </c>
      <c r="D50" s="204">
        <v>36503</v>
      </c>
      <c r="E50" s="207" t="s">
        <v>186</v>
      </c>
      <c r="F50" s="208">
        <v>8.35</v>
      </c>
      <c r="G50" s="209"/>
      <c r="H50" s="318" t="str">
        <f t="shared" si="4"/>
        <v>I JA</v>
      </c>
      <c r="I50" s="207" t="s">
        <v>259</v>
      </c>
    </row>
    <row r="51" spans="1:9" ht="15" customHeight="1">
      <c r="A51" s="49">
        <v>5</v>
      </c>
      <c r="B51" s="206" t="s">
        <v>46</v>
      </c>
      <c r="C51" s="203" t="s">
        <v>592</v>
      </c>
      <c r="D51" s="204" t="s">
        <v>593</v>
      </c>
      <c r="E51" s="207" t="s">
        <v>82</v>
      </c>
      <c r="F51" s="208">
        <v>8.17</v>
      </c>
      <c r="G51" s="209"/>
      <c r="H51" s="318" t="str">
        <f t="shared" si="4"/>
        <v>I JA</v>
      </c>
      <c r="I51" s="207" t="s">
        <v>400</v>
      </c>
    </row>
    <row r="52" spans="1:9" ht="15" customHeight="1">
      <c r="A52" s="49">
        <v>6</v>
      </c>
      <c r="B52" s="206" t="s">
        <v>588</v>
      </c>
      <c r="C52" s="203" t="s">
        <v>589</v>
      </c>
      <c r="D52" s="204" t="s">
        <v>590</v>
      </c>
      <c r="E52" s="207" t="s">
        <v>38</v>
      </c>
      <c r="F52" s="208">
        <v>8.92</v>
      </c>
      <c r="G52" s="209"/>
      <c r="H52" s="318" t="str">
        <f t="shared" si="4"/>
        <v>III JA</v>
      </c>
      <c r="I52" s="207" t="s">
        <v>347</v>
      </c>
    </row>
    <row r="53" spans="6:8" ht="6" customHeight="1">
      <c r="F53" s="66"/>
      <c r="G53" s="65"/>
      <c r="H53" s="66"/>
    </row>
    <row r="54" spans="2:9" ht="12.75" customHeight="1">
      <c r="B54" s="200"/>
      <c r="C54" s="256">
        <v>6</v>
      </c>
      <c r="D54" s="256" t="s">
        <v>53</v>
      </c>
      <c r="E54" s="257">
        <v>10</v>
      </c>
      <c r="G54" s="267"/>
      <c r="H54" s="267"/>
      <c r="I54" s="258"/>
    </row>
    <row r="55" spans="7:8" ht="6" customHeight="1">
      <c r="G55" s="267"/>
      <c r="H55" s="267">
        <f>IF(ISBLANK(F55),"",IF(F55&lt;=7,"KSM",IF(F55&lt;=7.24,"I A",IF(F55&lt;=7.54,"II A",IF(F55&lt;=7.94,"III A",IF(F55&lt;=8.44,"I JA",IF(F55&lt;=8.84,"II JA",IF(F55&lt;=9.14,"III JA"))))))))</f>
      </c>
    </row>
    <row r="56" spans="1:9" ht="15" customHeight="1">
      <c r="A56" s="49">
        <v>1</v>
      </c>
      <c r="B56" s="206" t="s">
        <v>103</v>
      </c>
      <c r="C56" s="203" t="s">
        <v>591</v>
      </c>
      <c r="D56" s="204" t="s">
        <v>590</v>
      </c>
      <c r="E56" s="207" t="s">
        <v>38</v>
      </c>
      <c r="F56" s="208">
        <v>9.2</v>
      </c>
      <c r="G56" s="209"/>
      <c r="H56" s="318"/>
      <c r="I56" s="207" t="s">
        <v>347</v>
      </c>
    </row>
    <row r="57" spans="1:9" ht="15" customHeight="1">
      <c r="A57" s="49">
        <v>2</v>
      </c>
      <c r="B57" s="206" t="s">
        <v>748</v>
      </c>
      <c r="C57" s="203" t="s">
        <v>749</v>
      </c>
      <c r="D57" s="204">
        <v>36438</v>
      </c>
      <c r="E57" s="207" t="s">
        <v>193</v>
      </c>
      <c r="F57" s="208">
        <v>8.82</v>
      </c>
      <c r="G57" s="209"/>
      <c r="H57" s="318" t="str">
        <f>IF(ISBLANK(F57),"",IF(F57&lt;=7,"KSM",IF(F57&lt;=7.24,"I A",IF(F57&lt;=7.54,"II A",IF(F57&lt;=7.94,"III A",IF(F57&lt;=8.44,"I JA",IF(F57&lt;=8.84,"II JA",IF(F57&lt;=9.14,"III JA"))))))))</f>
        <v>II JA</v>
      </c>
      <c r="I57" s="207"/>
    </row>
    <row r="58" spans="1:9" ht="15" customHeight="1">
      <c r="A58" s="49">
        <v>3</v>
      </c>
      <c r="B58" s="206" t="s">
        <v>131</v>
      </c>
      <c r="C58" s="203" t="s">
        <v>548</v>
      </c>
      <c r="D58" s="204">
        <v>36433</v>
      </c>
      <c r="E58" s="207" t="s">
        <v>82</v>
      </c>
      <c r="F58" s="208" t="s">
        <v>730</v>
      </c>
      <c r="G58" s="209"/>
      <c r="H58" s="318"/>
      <c r="I58" s="207" t="s">
        <v>376</v>
      </c>
    </row>
    <row r="59" spans="1:9" ht="15" customHeight="1">
      <c r="A59" s="49">
        <v>4</v>
      </c>
      <c r="B59" s="206" t="s">
        <v>549</v>
      </c>
      <c r="C59" s="203" t="s">
        <v>550</v>
      </c>
      <c r="D59" s="204">
        <v>36433</v>
      </c>
      <c r="E59" s="207" t="s">
        <v>186</v>
      </c>
      <c r="F59" s="208">
        <v>8.1</v>
      </c>
      <c r="G59" s="209"/>
      <c r="H59" s="318" t="str">
        <f>IF(ISBLANK(F59),"",IF(F59&lt;=7,"KSM",IF(F59&lt;=7.24,"I A",IF(F59&lt;=7.54,"II A",IF(F59&lt;=7.94,"III A",IF(F59&lt;=8.44,"I JA",IF(F59&lt;=8.84,"II JA",IF(F59&lt;=9.14,"III JA"))))))))</f>
        <v>I JA</v>
      </c>
      <c r="I59" s="207" t="s">
        <v>187</v>
      </c>
    </row>
    <row r="60" spans="1:9" ht="15" customHeight="1">
      <c r="A60" s="49">
        <v>5</v>
      </c>
      <c r="B60" s="206" t="s">
        <v>545</v>
      </c>
      <c r="C60" s="203" t="s">
        <v>547</v>
      </c>
      <c r="D60" s="204">
        <v>36427</v>
      </c>
      <c r="E60" s="207" t="s">
        <v>38</v>
      </c>
      <c r="F60" s="208">
        <v>8.57</v>
      </c>
      <c r="G60" s="209"/>
      <c r="H60" s="318" t="str">
        <f>IF(ISBLANK(F60),"",IF(F60&lt;=7,"KSM",IF(F60&lt;=7.24,"I A",IF(F60&lt;=7.54,"II A",IF(F60&lt;=7.94,"III A",IF(F60&lt;=8.44,"I JA",IF(F60&lt;=8.84,"II JA",IF(F60&lt;=9.14,"III JA"))))))))</f>
        <v>II JA</v>
      </c>
      <c r="I60" s="207" t="s">
        <v>347</v>
      </c>
    </row>
    <row r="61" spans="1:9" ht="15" customHeight="1">
      <c r="A61" s="49">
        <v>6</v>
      </c>
      <c r="B61" s="206" t="s">
        <v>545</v>
      </c>
      <c r="C61" s="203" t="s">
        <v>546</v>
      </c>
      <c r="D61" s="204">
        <v>36411</v>
      </c>
      <c r="E61" s="207" t="s">
        <v>66</v>
      </c>
      <c r="F61" s="208">
        <v>7.96</v>
      </c>
      <c r="G61" s="209"/>
      <c r="H61" s="318" t="str">
        <f>IF(ISBLANK(F61),"",IF(F61&lt;=7,"KSM",IF(F61&lt;=7.24,"I A",IF(F61&lt;=7.54,"II A",IF(F61&lt;=7.94,"III A",IF(F61&lt;=8.44,"I JA",IF(F61&lt;=8.84,"II JA",IF(F61&lt;=9.14,"III JA"))))))))</f>
        <v>I JA</v>
      </c>
      <c r="I61" s="207" t="s">
        <v>137</v>
      </c>
    </row>
    <row r="62" spans="6:8" ht="6" customHeight="1">
      <c r="F62" s="66"/>
      <c r="G62" s="65"/>
      <c r="H62" s="66"/>
    </row>
    <row r="63" spans="6:8" ht="6" customHeight="1">
      <c r="F63" s="66"/>
      <c r="G63" s="65"/>
      <c r="H63" s="66"/>
    </row>
    <row r="64" spans="6:8" ht="6" customHeight="1">
      <c r="F64" s="66"/>
      <c r="G64" s="65"/>
      <c r="H64" s="66"/>
    </row>
    <row r="65" spans="1:9" s="139" customFormat="1" ht="20.25">
      <c r="A65" s="614" t="s">
        <v>161</v>
      </c>
      <c r="B65" s="614"/>
      <c r="C65" s="614"/>
      <c r="D65" s="614"/>
      <c r="E65" s="614"/>
      <c r="F65" s="614"/>
      <c r="G65" s="614"/>
      <c r="H65" s="614"/>
      <c r="I65" s="44" t="s">
        <v>162</v>
      </c>
    </row>
    <row r="66" spans="1:9" s="139" customFormat="1" ht="20.25">
      <c r="A66" s="614" t="s">
        <v>0</v>
      </c>
      <c r="B66" s="614"/>
      <c r="C66" s="614"/>
      <c r="D66" s="614"/>
      <c r="E66" s="614"/>
      <c r="F66" s="614"/>
      <c r="G66" s="614"/>
      <c r="H66" s="614"/>
      <c r="I66" s="43" t="s">
        <v>1</v>
      </c>
    </row>
    <row r="67" spans="1:9" s="139" customFormat="1" ht="20.25">
      <c r="A67" s="614" t="s">
        <v>2</v>
      </c>
      <c r="B67" s="614"/>
      <c r="C67" s="614"/>
      <c r="D67" s="614"/>
      <c r="E67" s="614"/>
      <c r="F67" s="614"/>
      <c r="G67" s="614"/>
      <c r="H67" s="614"/>
      <c r="I67" s="140"/>
    </row>
    <row r="68" spans="2:8" ht="12.75" customHeight="1">
      <c r="B68" s="200"/>
      <c r="C68" s="39" t="s">
        <v>17</v>
      </c>
      <c r="D68" s="51">
        <v>7.33</v>
      </c>
      <c r="F68" s="51" t="s">
        <v>739</v>
      </c>
      <c r="G68" s="40"/>
      <c r="H68" s="39"/>
    </row>
    <row r="69" spans="5:9" s="141" customFormat="1" ht="8.25" customHeight="1">
      <c r="E69" s="142"/>
      <c r="F69" s="267"/>
      <c r="G69" s="268"/>
      <c r="H69" s="268"/>
      <c r="I69" s="143"/>
    </row>
    <row r="70" spans="2:8" ht="15.75">
      <c r="B70" s="146" t="s">
        <v>740</v>
      </c>
      <c r="C70" s="144"/>
      <c r="D70" s="149"/>
      <c r="E70" s="145"/>
      <c r="G70" s="146" t="s">
        <v>24</v>
      </c>
      <c r="H70" s="269"/>
    </row>
    <row r="71" spans="6:8" ht="6" customHeight="1">
      <c r="F71" s="66"/>
      <c r="G71" s="65"/>
      <c r="H71" s="66"/>
    </row>
    <row r="72" spans="2:9" ht="12.75" customHeight="1">
      <c r="B72" s="200"/>
      <c r="C72" s="256">
        <v>7</v>
      </c>
      <c r="D72" s="256" t="s">
        <v>53</v>
      </c>
      <c r="E72" s="257">
        <v>10</v>
      </c>
      <c r="G72" s="267"/>
      <c r="H72" s="267"/>
      <c r="I72" s="441" t="s">
        <v>783</v>
      </c>
    </row>
    <row r="73" spans="7:8" ht="6" customHeight="1">
      <c r="G73" s="267"/>
      <c r="H73" s="267">
        <f>IF(ISBLANK(F73),"",IF(F73&lt;=7,"KSM",IF(F73&lt;=7.24,"I A",IF(F73&lt;=7.54,"II A",IF(F73&lt;=7.94,"III A",IF(F73&lt;=8.44,"I JA",IF(F73&lt;=8.84,"II JA",IF(F73&lt;=9.14,"III JA"))))))))</f>
      </c>
    </row>
    <row r="74" spans="1:9" ht="12.75">
      <c r="A74" s="259" t="s">
        <v>54</v>
      </c>
      <c r="B74" s="260" t="s">
        <v>14</v>
      </c>
      <c r="C74" s="261" t="s">
        <v>13</v>
      </c>
      <c r="D74" s="259" t="s">
        <v>12</v>
      </c>
      <c r="E74" s="262" t="s">
        <v>11</v>
      </c>
      <c r="F74" s="262" t="s">
        <v>10</v>
      </c>
      <c r="G74" s="262" t="s">
        <v>741</v>
      </c>
      <c r="H74" s="262" t="s">
        <v>9</v>
      </c>
      <c r="I74" s="265" t="s">
        <v>8</v>
      </c>
    </row>
    <row r="75" spans="1:9" ht="15" customHeight="1">
      <c r="A75" s="49">
        <v>1</v>
      </c>
      <c r="B75" s="206" t="s">
        <v>91</v>
      </c>
      <c r="C75" s="203" t="s">
        <v>104</v>
      </c>
      <c r="D75" s="204">
        <v>36379</v>
      </c>
      <c r="E75" s="207" t="s">
        <v>38</v>
      </c>
      <c r="F75" s="208">
        <v>8.77</v>
      </c>
      <c r="G75" s="209"/>
      <c r="H75" s="318" t="str">
        <f>IF(ISBLANK(F75),"",IF(F75&lt;=7,"KSM",IF(F75&lt;=7.24,"I A",IF(F75&lt;=7.54,"II A",IF(F75&lt;=7.94,"III A",IF(F75&lt;=8.44,"I JA",IF(F75&lt;=8.84,"II JA",IF(F75&lt;=9.14,"III JA"))))))))</f>
        <v>II JA</v>
      </c>
      <c r="I75" s="207" t="s">
        <v>347</v>
      </c>
    </row>
    <row r="76" spans="1:9" ht="15" customHeight="1">
      <c r="A76" s="49">
        <v>2</v>
      </c>
      <c r="B76" s="206" t="s">
        <v>750</v>
      </c>
      <c r="C76" s="203" t="s">
        <v>751</v>
      </c>
      <c r="D76" s="204">
        <v>36353</v>
      </c>
      <c r="E76" s="207" t="s">
        <v>38</v>
      </c>
      <c r="F76" s="208">
        <v>8.25</v>
      </c>
      <c r="G76" s="209"/>
      <c r="H76" s="318" t="str">
        <f>IF(ISBLANK(F76),"",IF(F76&lt;=7,"KSM",IF(F76&lt;=7.24,"I A",IF(F76&lt;=7.54,"II A",IF(F76&lt;=7.94,"III A",IF(F76&lt;=8.44,"I JA",IF(F76&lt;=8.84,"II JA",IF(F76&lt;=9.14,"III JA"))))))))</f>
        <v>I JA</v>
      </c>
      <c r="I76" s="207" t="s">
        <v>92</v>
      </c>
    </row>
    <row r="77" spans="1:9" ht="15" customHeight="1">
      <c r="A77" s="49">
        <v>3</v>
      </c>
      <c r="B77" s="206" t="s">
        <v>540</v>
      </c>
      <c r="C77" s="203" t="s">
        <v>541</v>
      </c>
      <c r="D77" s="204">
        <v>36351</v>
      </c>
      <c r="E77" s="207" t="s">
        <v>70</v>
      </c>
      <c r="F77" s="208">
        <v>8.06</v>
      </c>
      <c r="G77" s="209"/>
      <c r="H77" s="318" t="str">
        <f>IF(ISBLANK(F77),"",IF(F77&lt;=7,"KSM",IF(F77&lt;=7.24,"I A",IF(F77&lt;=7.54,"II A",IF(F77&lt;=7.94,"III A",IF(F77&lt;=8.44,"I JA",IF(F77&lt;=8.84,"II JA",IF(F77&lt;=9.14,"III JA"))))))))</f>
        <v>I JA</v>
      </c>
      <c r="I77" s="207" t="s">
        <v>542</v>
      </c>
    </row>
    <row r="78" spans="1:9" ht="15" customHeight="1">
      <c r="A78" s="49">
        <v>4</v>
      </c>
      <c r="B78" s="206" t="s">
        <v>538</v>
      </c>
      <c r="C78" s="203" t="s">
        <v>539</v>
      </c>
      <c r="D78" s="204">
        <v>36347</v>
      </c>
      <c r="E78" s="207" t="s">
        <v>186</v>
      </c>
      <c r="F78" s="208">
        <v>8.78</v>
      </c>
      <c r="G78" s="209"/>
      <c r="H78" s="318" t="str">
        <f>IF(ISBLANK(F78),"",IF(F78&lt;=7,"KSM",IF(F78&lt;=7.24,"I A",IF(F78&lt;=7.54,"II A",IF(F78&lt;=7.94,"III A",IF(F78&lt;=8.44,"I JA",IF(F78&lt;=8.84,"II JA",IF(F78&lt;=9.14,"III JA"))))))))</f>
        <v>II JA</v>
      </c>
      <c r="I78" s="207" t="s">
        <v>259</v>
      </c>
    </row>
    <row r="79" spans="1:9" ht="15" customHeight="1">
      <c r="A79" s="49">
        <v>5</v>
      </c>
      <c r="B79" s="206" t="s">
        <v>536</v>
      </c>
      <c r="C79" s="203" t="s">
        <v>537</v>
      </c>
      <c r="D79" s="204">
        <v>36345</v>
      </c>
      <c r="E79" s="207" t="s">
        <v>463</v>
      </c>
      <c r="F79" s="208">
        <v>8.36</v>
      </c>
      <c r="G79" s="209"/>
      <c r="H79" s="318" t="str">
        <f>IF(ISBLANK(F79),"",IF(F79&lt;=7,"KSM",IF(F79&lt;=7.24,"I A",IF(F79&lt;=7.54,"II A",IF(F79&lt;=7.94,"III A",IF(F79&lt;=8.44,"I JA",IF(F79&lt;=8.84,"II JA",IF(F79&lt;=9.14,"III JA"))))))))</f>
        <v>I JA</v>
      </c>
      <c r="I79" s="207" t="s">
        <v>464</v>
      </c>
    </row>
    <row r="80" spans="1:9" ht="15" customHeight="1">
      <c r="A80" s="49">
        <v>6</v>
      </c>
      <c r="B80" s="206" t="s">
        <v>100</v>
      </c>
      <c r="C80" s="203" t="s">
        <v>752</v>
      </c>
      <c r="D80" s="204">
        <v>36295</v>
      </c>
      <c r="E80" s="207" t="s">
        <v>82</v>
      </c>
      <c r="F80" s="208" t="s">
        <v>730</v>
      </c>
      <c r="G80" s="209"/>
      <c r="H80" s="270"/>
      <c r="I80" s="207" t="s">
        <v>213</v>
      </c>
    </row>
    <row r="81" spans="6:8" ht="6" customHeight="1">
      <c r="F81" s="66"/>
      <c r="G81" s="65"/>
      <c r="H81" s="66"/>
    </row>
    <row r="82" spans="2:9" ht="12.75" customHeight="1">
      <c r="B82" s="200"/>
      <c r="C82" s="256">
        <v>8</v>
      </c>
      <c r="D82" s="256" t="s">
        <v>53</v>
      </c>
      <c r="E82" s="257">
        <v>10</v>
      </c>
      <c r="G82" s="267"/>
      <c r="H82" s="267"/>
      <c r="I82" s="258"/>
    </row>
    <row r="83" spans="7:8" ht="6" customHeight="1">
      <c r="G83" s="267"/>
      <c r="H83" s="267">
        <f>IF(ISBLANK(F83),"",IF(F83&lt;=7,"KSM",IF(F83&lt;=7.24,"I A",IF(F83&lt;=7.54,"II A",IF(F83&lt;=7.94,"III A",IF(F83&lt;=8.44,"I JA",IF(F83&lt;=8.84,"II JA",IF(F83&lt;=9.14,"III JA"))))))))</f>
      </c>
    </row>
    <row r="84" spans="1:9" ht="15" customHeight="1">
      <c r="A84" s="49">
        <v>1</v>
      </c>
      <c r="B84" s="206" t="s">
        <v>532</v>
      </c>
      <c r="C84" s="203" t="s">
        <v>533</v>
      </c>
      <c r="D84" s="204">
        <v>36263</v>
      </c>
      <c r="E84" s="207" t="s">
        <v>82</v>
      </c>
      <c r="F84" s="208" t="s">
        <v>730</v>
      </c>
      <c r="G84" s="209"/>
      <c r="H84" s="318"/>
      <c r="I84" s="207" t="s">
        <v>213</v>
      </c>
    </row>
    <row r="85" spans="1:9" ht="15" customHeight="1">
      <c r="A85" s="49">
        <v>2</v>
      </c>
      <c r="B85" s="206" t="s">
        <v>531</v>
      </c>
      <c r="C85" s="203" t="s">
        <v>753</v>
      </c>
      <c r="D85" s="204">
        <v>36252</v>
      </c>
      <c r="E85" s="207" t="s">
        <v>82</v>
      </c>
      <c r="F85" s="208" t="s">
        <v>730</v>
      </c>
      <c r="G85" s="209"/>
      <c r="H85" s="318"/>
      <c r="I85" s="207" t="s">
        <v>401</v>
      </c>
    </row>
    <row r="86" spans="1:9" ht="15" customHeight="1">
      <c r="A86" s="49">
        <v>3</v>
      </c>
      <c r="B86" s="206" t="s">
        <v>529</v>
      </c>
      <c r="C86" s="203" t="s">
        <v>530</v>
      </c>
      <c r="D86" s="204">
        <v>36220</v>
      </c>
      <c r="E86" s="207" t="s">
        <v>193</v>
      </c>
      <c r="F86" s="208">
        <v>8.06</v>
      </c>
      <c r="G86" s="209"/>
      <c r="H86" s="318" t="str">
        <f>IF(ISBLANK(F86),"",IF(F86&lt;=7,"KSM",IF(F86&lt;=7.24,"I A",IF(F86&lt;=7.54,"II A",IF(F86&lt;=7.94,"III A",IF(F86&lt;=8.44,"I JA",IF(F86&lt;=8.84,"II JA",IF(F86&lt;=9.14,"III JA"))))))))</f>
        <v>I JA</v>
      </c>
      <c r="I86" s="207"/>
    </row>
    <row r="87" spans="1:9" ht="15" customHeight="1">
      <c r="A87" s="49">
        <v>4</v>
      </c>
      <c r="B87" s="206" t="s">
        <v>157</v>
      </c>
      <c r="C87" s="203" t="s">
        <v>754</v>
      </c>
      <c r="D87" s="204">
        <v>36216</v>
      </c>
      <c r="E87" s="207" t="s">
        <v>25</v>
      </c>
      <c r="F87" s="208">
        <v>7.99</v>
      </c>
      <c r="G87" s="209"/>
      <c r="H87" s="318" t="str">
        <f>IF(ISBLANK(F87),"",IF(F87&lt;=7,"KSM",IF(F87&lt;=7.24,"I A",IF(F87&lt;=7.54,"II A",IF(F87&lt;=7.94,"III A",IF(F87&lt;=8.44,"I JA",IF(F87&lt;=8.84,"II JA",IF(F87&lt;=9.14,"III JA"))))))))</f>
        <v>I JA</v>
      </c>
      <c r="I87" s="207" t="s">
        <v>342</v>
      </c>
    </row>
    <row r="88" spans="1:9" ht="15" customHeight="1">
      <c r="A88" s="49">
        <v>5</v>
      </c>
      <c r="B88" s="206" t="s">
        <v>527</v>
      </c>
      <c r="C88" s="203" t="s">
        <v>528</v>
      </c>
      <c r="D88" s="204">
        <v>36211</v>
      </c>
      <c r="E88" s="207" t="s">
        <v>38</v>
      </c>
      <c r="F88" s="208">
        <v>8.05</v>
      </c>
      <c r="G88" s="209"/>
      <c r="H88" s="318" t="str">
        <f>IF(ISBLANK(F88),"",IF(F88&lt;=7,"KSM",IF(F88&lt;=7.24,"I A",IF(F88&lt;=7.54,"II A",IF(F88&lt;=7.94,"III A",IF(F88&lt;=8.44,"I JA",IF(F88&lt;=8.84,"II JA",IF(F88&lt;=9.14,"III JA"))))))))</f>
        <v>I JA</v>
      </c>
      <c r="I88" s="207" t="s">
        <v>47</v>
      </c>
    </row>
    <row r="89" spans="1:9" ht="15" customHeight="1">
      <c r="A89" s="49">
        <v>6</v>
      </c>
      <c r="B89" s="206" t="s">
        <v>51</v>
      </c>
      <c r="C89" s="203" t="s">
        <v>526</v>
      </c>
      <c r="D89" s="204">
        <v>36209</v>
      </c>
      <c r="E89" s="207" t="s">
        <v>38</v>
      </c>
      <c r="F89" s="208">
        <v>8.08</v>
      </c>
      <c r="G89" s="209"/>
      <c r="H89" s="318" t="str">
        <f>IF(ISBLANK(F89),"",IF(F89&lt;=7,"KSM",IF(F89&lt;=7.24,"I A",IF(F89&lt;=7.54,"II A",IF(F89&lt;=7.94,"III A",IF(F89&lt;=8.44,"I JA",IF(F89&lt;=8.84,"II JA",IF(F89&lt;=9.14,"III JA"))))))))</f>
        <v>I JA</v>
      </c>
      <c r="I89" s="207" t="s">
        <v>77</v>
      </c>
    </row>
    <row r="90" spans="6:8" ht="6" customHeight="1">
      <c r="F90" s="66"/>
      <c r="G90" s="65"/>
      <c r="H90" s="66"/>
    </row>
    <row r="91" spans="2:9" ht="12.75" customHeight="1">
      <c r="B91" s="200"/>
      <c r="C91" s="256">
        <v>9</v>
      </c>
      <c r="D91" s="256" t="s">
        <v>53</v>
      </c>
      <c r="E91" s="257">
        <v>10</v>
      </c>
      <c r="G91" s="267"/>
      <c r="H91" s="267"/>
      <c r="I91" s="258"/>
    </row>
    <row r="92" spans="7:8" ht="6" customHeight="1">
      <c r="G92" s="267"/>
      <c r="H92" s="267">
        <f>IF(ISBLANK(F92),"",IF(F92&lt;=7,"KSM",IF(F92&lt;=7.24,"I A",IF(F92&lt;=7.54,"II A",IF(F92&lt;=7.94,"III A",IF(F92&lt;=8.44,"I JA",IF(F92&lt;=8.84,"II JA",IF(F92&lt;=9.14,"III JA"))))))))</f>
      </c>
    </row>
    <row r="93" spans="1:9" ht="15" customHeight="1">
      <c r="A93" s="49">
        <v>1</v>
      </c>
      <c r="B93" s="206" t="s">
        <v>524</v>
      </c>
      <c r="C93" s="203" t="s">
        <v>525</v>
      </c>
      <c r="D93" s="204">
        <v>36206</v>
      </c>
      <c r="E93" s="207" t="s">
        <v>38</v>
      </c>
      <c r="F93" s="208">
        <v>8.03</v>
      </c>
      <c r="G93" s="209"/>
      <c r="H93" s="318" t="str">
        <f>IF(ISBLANK(F93),"",IF(F93&lt;=7,"KSM",IF(F93&lt;=7.24,"I A",IF(F93&lt;=7.54,"II A",IF(F93&lt;=7.94,"III A",IF(F93&lt;=8.44,"I JA",IF(F93&lt;=8.84,"II JA",IF(F93&lt;=9.14,"III JA"))))))))</f>
        <v>I JA</v>
      </c>
      <c r="I93" s="207" t="s">
        <v>347</v>
      </c>
    </row>
    <row r="94" spans="1:9" ht="15" customHeight="1">
      <c r="A94" s="49">
        <v>2</v>
      </c>
      <c r="B94" s="206" t="s">
        <v>522</v>
      </c>
      <c r="C94" s="203" t="s">
        <v>523</v>
      </c>
      <c r="D94" s="204">
        <v>36197</v>
      </c>
      <c r="E94" s="207" t="s">
        <v>70</v>
      </c>
      <c r="F94" s="208" t="s">
        <v>727</v>
      </c>
      <c r="G94" s="209"/>
      <c r="H94" s="318"/>
      <c r="I94" s="207" t="s">
        <v>365</v>
      </c>
    </row>
    <row r="95" spans="1:9" ht="15" customHeight="1">
      <c r="A95" s="49">
        <v>3</v>
      </c>
      <c r="B95" s="206" t="s">
        <v>100</v>
      </c>
      <c r="C95" s="203" t="s">
        <v>130</v>
      </c>
      <c r="D95" s="204">
        <v>36179</v>
      </c>
      <c r="E95" s="207" t="s">
        <v>38</v>
      </c>
      <c r="F95" s="208">
        <v>7.71</v>
      </c>
      <c r="G95" s="209"/>
      <c r="H95" s="318" t="str">
        <f>IF(ISBLANK(F95),"",IF(F95&lt;=7,"KSM",IF(F95&lt;=7.24,"I A",IF(F95&lt;=7.54,"II A",IF(F95&lt;=7.94,"III A",IF(F95&lt;=8.44,"I JA",IF(F95&lt;=8.84,"II JA",IF(F95&lt;=9.14,"III JA"))))))))</f>
        <v>III A</v>
      </c>
      <c r="I95" s="207" t="s">
        <v>521</v>
      </c>
    </row>
    <row r="96" spans="1:9" ht="15" customHeight="1">
      <c r="A96" s="49">
        <v>4</v>
      </c>
      <c r="B96" s="206" t="s">
        <v>50</v>
      </c>
      <c r="C96" s="203" t="s">
        <v>520</v>
      </c>
      <c r="D96" s="204">
        <v>36178</v>
      </c>
      <c r="E96" s="207" t="s">
        <v>200</v>
      </c>
      <c r="F96" s="208">
        <v>8.45</v>
      </c>
      <c r="G96" s="209"/>
      <c r="H96" s="318" t="str">
        <f>IF(ISBLANK(F96),"",IF(F96&lt;=7,"KSM",IF(F96&lt;=7.24,"I A",IF(F96&lt;=7.54,"II A",IF(F96&lt;=7.94,"III A",IF(F96&lt;=8.44,"I JA",IF(F96&lt;=8.84,"II JA",IF(F96&lt;=9.14,"III JA"))))))))</f>
        <v>II JA</v>
      </c>
      <c r="I96" s="207" t="s">
        <v>201</v>
      </c>
    </row>
    <row r="97" spans="6:8" ht="6" customHeight="1">
      <c r="F97" s="66"/>
      <c r="G97" s="65"/>
      <c r="H97" s="66"/>
    </row>
    <row r="98" spans="2:9" ht="12.75" customHeight="1">
      <c r="B98" s="200"/>
      <c r="C98" s="256">
        <v>10</v>
      </c>
      <c r="D98" s="256" t="s">
        <v>53</v>
      </c>
      <c r="E98" s="257">
        <v>10</v>
      </c>
      <c r="G98" s="267"/>
      <c r="H98" s="267"/>
      <c r="I98" s="258"/>
    </row>
    <row r="99" spans="7:8" ht="6" customHeight="1">
      <c r="G99" s="267"/>
      <c r="H99" s="267">
        <f aca="true" t="shared" si="5" ref="H99:H104">IF(ISBLANK(F99),"",IF(F99&lt;=7,"KSM",IF(F99&lt;=7.24,"I A",IF(F99&lt;=7.54,"II A",IF(F99&lt;=7.94,"III A",IF(F99&lt;=8.44,"I JA",IF(F99&lt;=8.84,"II JA",IF(F99&lt;=9.14,"III JA"))))))))</f>
      </c>
    </row>
    <row r="100" spans="1:9" ht="15" customHeight="1">
      <c r="A100" s="49">
        <v>1</v>
      </c>
      <c r="B100" s="206" t="s">
        <v>518</v>
      </c>
      <c r="C100" s="203" t="s">
        <v>519</v>
      </c>
      <c r="D100" s="204">
        <v>36175</v>
      </c>
      <c r="E100" s="207" t="s">
        <v>70</v>
      </c>
      <c r="F100" s="208">
        <v>8.04</v>
      </c>
      <c r="G100" s="209"/>
      <c r="H100" s="318" t="str">
        <f t="shared" si="5"/>
        <v>I JA</v>
      </c>
      <c r="I100" s="207" t="s">
        <v>233</v>
      </c>
    </row>
    <row r="101" spans="1:9" ht="15" customHeight="1">
      <c r="A101" s="49">
        <v>2</v>
      </c>
      <c r="B101" s="206" t="s">
        <v>516</v>
      </c>
      <c r="C101" s="203" t="s">
        <v>517</v>
      </c>
      <c r="D101" s="204">
        <v>36168</v>
      </c>
      <c r="E101" s="207" t="s">
        <v>207</v>
      </c>
      <c r="F101" s="208">
        <v>8.35</v>
      </c>
      <c r="G101" s="209"/>
      <c r="H101" s="318" t="str">
        <f t="shared" si="5"/>
        <v>I JA</v>
      </c>
      <c r="I101" s="207" t="s">
        <v>208</v>
      </c>
    </row>
    <row r="102" spans="1:9" ht="15" customHeight="1">
      <c r="A102" s="49">
        <v>3</v>
      </c>
      <c r="B102" s="206" t="s">
        <v>514</v>
      </c>
      <c r="C102" s="203" t="s">
        <v>515</v>
      </c>
      <c r="D102" s="204">
        <v>36164</v>
      </c>
      <c r="E102" s="207" t="s">
        <v>82</v>
      </c>
      <c r="F102" s="208">
        <v>7.48</v>
      </c>
      <c r="G102" s="209"/>
      <c r="H102" s="318" t="str">
        <f t="shared" si="5"/>
        <v>II A</v>
      </c>
      <c r="I102" s="207" t="s">
        <v>376</v>
      </c>
    </row>
    <row r="103" spans="1:9" s="163" customFormat="1" ht="15" customHeight="1">
      <c r="A103" s="49">
        <v>4</v>
      </c>
      <c r="B103" s="151" t="s">
        <v>599</v>
      </c>
      <c r="C103" s="152" t="s">
        <v>600</v>
      </c>
      <c r="D103" s="153">
        <v>36196</v>
      </c>
      <c r="E103" s="154" t="s">
        <v>25</v>
      </c>
      <c r="F103" s="242">
        <v>7.95</v>
      </c>
      <c r="G103" s="243"/>
      <c r="H103" s="318" t="str">
        <f t="shared" si="5"/>
        <v>I JA</v>
      </c>
      <c r="I103" s="154" t="s">
        <v>601</v>
      </c>
    </row>
    <row r="104" spans="1:9" s="163" customFormat="1" ht="15" customHeight="1">
      <c r="A104" s="150">
        <v>5</v>
      </c>
      <c r="B104" s="151" t="s">
        <v>605</v>
      </c>
      <c r="C104" s="152" t="s">
        <v>215</v>
      </c>
      <c r="D104" s="153">
        <v>36695</v>
      </c>
      <c r="E104" s="201" t="s">
        <v>186</v>
      </c>
      <c r="F104" s="242">
        <v>8.58</v>
      </c>
      <c r="G104" s="243"/>
      <c r="H104" s="318" t="str">
        <f t="shared" si="5"/>
        <v>II JA</v>
      </c>
      <c r="I104" s="154" t="s">
        <v>187</v>
      </c>
    </row>
  </sheetData>
  <sheetProtection/>
  <mergeCells count="6">
    <mergeCell ref="A66:H66"/>
    <mergeCell ref="A67:H67"/>
    <mergeCell ref="A1:H1"/>
    <mergeCell ref="A2:H2"/>
    <mergeCell ref="A3:H3"/>
    <mergeCell ref="A65:H65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7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193" customWidth="1"/>
    <col min="2" max="2" width="10.7109375" style="193" customWidth="1"/>
    <col min="3" max="3" width="12.140625" style="193" customWidth="1"/>
    <col min="4" max="4" width="8.8515625" style="198" customWidth="1"/>
    <col min="5" max="5" width="13.7109375" style="198" customWidth="1"/>
    <col min="6" max="6" width="6.57421875" style="267" customWidth="1"/>
    <col min="7" max="7" width="6.7109375" style="268" customWidth="1"/>
    <col min="8" max="8" width="4.8515625" style="268" customWidth="1"/>
    <col min="9" max="9" width="22.00390625" style="198" customWidth="1"/>
    <col min="10" max="10" width="4.421875" style="193" customWidth="1"/>
    <col min="11" max="16384" width="9.140625" style="193" customWidth="1"/>
  </cols>
  <sheetData>
    <row r="1" spans="1:9" s="139" customFormat="1" ht="20.25">
      <c r="A1" s="614" t="s">
        <v>161</v>
      </c>
      <c r="B1" s="614"/>
      <c r="C1" s="614"/>
      <c r="D1" s="614"/>
      <c r="E1" s="614"/>
      <c r="F1" s="614"/>
      <c r="G1" s="614"/>
      <c r="H1" s="614"/>
      <c r="I1" s="44" t="s">
        <v>162</v>
      </c>
    </row>
    <row r="2" spans="1:9" s="139" customFormat="1" ht="20.25">
      <c r="A2" s="614" t="s">
        <v>0</v>
      </c>
      <c r="B2" s="614"/>
      <c r="C2" s="614"/>
      <c r="D2" s="614"/>
      <c r="E2" s="614"/>
      <c r="F2" s="614"/>
      <c r="G2" s="614"/>
      <c r="H2" s="614"/>
      <c r="I2" s="43" t="s">
        <v>1</v>
      </c>
    </row>
    <row r="3" spans="1:9" s="139" customFormat="1" ht="20.25">
      <c r="A3" s="614" t="s">
        <v>2</v>
      </c>
      <c r="B3" s="614"/>
      <c r="C3" s="614"/>
      <c r="D3" s="614"/>
      <c r="E3" s="614"/>
      <c r="F3" s="614"/>
      <c r="G3" s="614"/>
      <c r="H3" s="614"/>
      <c r="I3" s="140"/>
    </row>
    <row r="4" spans="2:8" ht="12.75" customHeight="1">
      <c r="B4" s="200"/>
      <c r="C4" s="39" t="s">
        <v>17</v>
      </c>
      <c r="D4" s="51">
        <v>7.33</v>
      </c>
      <c r="F4" s="51" t="s">
        <v>739</v>
      </c>
      <c r="G4" s="40"/>
      <c r="H4" s="39"/>
    </row>
    <row r="5" spans="5:9" s="141" customFormat="1" ht="8.25" customHeight="1">
      <c r="E5" s="142"/>
      <c r="F5" s="267"/>
      <c r="G5" s="268"/>
      <c r="H5" s="268"/>
      <c r="I5" s="143"/>
    </row>
    <row r="6" spans="2:8" ht="15.75">
      <c r="B6" s="146" t="s">
        <v>740</v>
      </c>
      <c r="C6" s="144"/>
      <c r="D6" s="149"/>
      <c r="E6" s="145"/>
      <c r="G6" s="146" t="s">
        <v>24</v>
      </c>
      <c r="H6" s="269"/>
    </row>
    <row r="7" spans="6:8" ht="6" customHeight="1">
      <c r="F7" s="66"/>
      <c r="G7" s="65"/>
      <c r="H7" s="66"/>
    </row>
    <row r="8" spans="2:9" ht="12.75" customHeight="1">
      <c r="B8" s="200"/>
      <c r="C8" s="256"/>
      <c r="D8" s="256" t="s">
        <v>737</v>
      </c>
      <c r="E8" s="257"/>
      <c r="G8" s="267"/>
      <c r="H8" s="267"/>
      <c r="I8" s="441" t="s">
        <v>52</v>
      </c>
    </row>
    <row r="9" spans="7:8" ht="6" customHeight="1">
      <c r="G9" s="267"/>
      <c r="H9" s="267">
        <f>IF(ISBLANK(F9),"",IF(F9&lt;=7,"KSM",IF(F9&lt;=7.24,"I A",IF(F9&lt;=7.54,"II A",IF(F9&lt;=7.94,"III A",IF(F9&lt;=8.44,"I JA",IF(F9&lt;=8.84,"II JA",IF(F9&lt;=9.14,"III JA"))))))))</f>
      </c>
    </row>
    <row r="10" spans="1:9" ht="12.75">
      <c r="A10" s="259" t="s">
        <v>714</v>
      </c>
      <c r="B10" s="260" t="s">
        <v>14</v>
      </c>
      <c r="C10" s="261" t="s">
        <v>13</v>
      </c>
      <c r="D10" s="259" t="s">
        <v>12</v>
      </c>
      <c r="E10" s="262" t="s">
        <v>11</v>
      </c>
      <c r="F10" s="262" t="s">
        <v>10</v>
      </c>
      <c r="G10" s="262" t="s">
        <v>741</v>
      </c>
      <c r="H10" s="262" t="s">
        <v>9</v>
      </c>
      <c r="I10" s="265" t="s">
        <v>8</v>
      </c>
    </row>
    <row r="11" spans="1:9" ht="15" customHeight="1">
      <c r="A11" s="49">
        <v>1</v>
      </c>
      <c r="B11" s="206" t="s">
        <v>514</v>
      </c>
      <c r="C11" s="203" t="s">
        <v>515</v>
      </c>
      <c r="D11" s="204">
        <v>36164</v>
      </c>
      <c r="E11" s="207" t="s">
        <v>82</v>
      </c>
      <c r="F11" s="208">
        <v>7.48</v>
      </c>
      <c r="G11" s="209">
        <v>7.37</v>
      </c>
      <c r="H11" s="318" t="str">
        <f aca="true" t="shared" si="0" ref="H11:H63">IF(ISBLANK(F11),"",IF(F11&lt;=7,"KSM",IF(F11&lt;=7.24,"I A",IF(F11&lt;=7.54,"II A",IF(F11&lt;=7.94,"III A",IF(F11&lt;=8.44,"I JA",IF(F11&lt;=8.84,"II JA",IF(F11&lt;=9.14,"III JA"))))))))</f>
        <v>II A</v>
      </c>
      <c r="I11" s="207" t="s">
        <v>376</v>
      </c>
    </row>
    <row r="12" spans="1:9" ht="15" customHeight="1">
      <c r="A12" s="49">
        <v>2</v>
      </c>
      <c r="B12" s="206" t="s">
        <v>100</v>
      </c>
      <c r="C12" s="203" t="s">
        <v>130</v>
      </c>
      <c r="D12" s="204">
        <v>36179</v>
      </c>
      <c r="E12" s="207" t="s">
        <v>38</v>
      </c>
      <c r="F12" s="208">
        <v>7.71</v>
      </c>
      <c r="G12" s="209">
        <v>7.67</v>
      </c>
      <c r="H12" s="318" t="str">
        <f t="shared" si="0"/>
        <v>III A</v>
      </c>
      <c r="I12" s="207" t="s">
        <v>521</v>
      </c>
    </row>
    <row r="13" spans="1:9" ht="15" customHeight="1">
      <c r="A13" s="49">
        <v>3</v>
      </c>
      <c r="B13" s="206" t="s">
        <v>543</v>
      </c>
      <c r="C13" s="203" t="s">
        <v>544</v>
      </c>
      <c r="D13" s="204">
        <v>36393</v>
      </c>
      <c r="E13" s="207" t="s">
        <v>25</v>
      </c>
      <c r="F13" s="208">
        <v>7.82</v>
      </c>
      <c r="G13" s="209">
        <v>7.75</v>
      </c>
      <c r="H13" s="318" t="str">
        <f t="shared" si="0"/>
        <v>III A</v>
      </c>
      <c r="I13" s="207" t="s">
        <v>255</v>
      </c>
    </row>
    <row r="14" spans="1:9" ht="15" customHeight="1">
      <c r="A14" s="49">
        <v>4</v>
      </c>
      <c r="B14" s="206" t="s">
        <v>553</v>
      </c>
      <c r="C14" s="203" t="s">
        <v>554</v>
      </c>
      <c r="D14" s="204">
        <v>36535</v>
      </c>
      <c r="E14" s="207" t="s">
        <v>463</v>
      </c>
      <c r="F14" s="208">
        <v>7.94</v>
      </c>
      <c r="G14" s="209">
        <v>7.83</v>
      </c>
      <c r="H14" s="318" t="str">
        <f t="shared" si="0"/>
        <v>III A</v>
      </c>
      <c r="I14" s="207" t="s">
        <v>464</v>
      </c>
    </row>
    <row r="15" spans="1:9" ht="15" customHeight="1">
      <c r="A15" s="49">
        <v>5</v>
      </c>
      <c r="B15" s="206" t="s">
        <v>534</v>
      </c>
      <c r="C15" s="203" t="s">
        <v>535</v>
      </c>
      <c r="D15" s="204">
        <v>36308</v>
      </c>
      <c r="E15" s="207" t="s">
        <v>25</v>
      </c>
      <c r="F15" s="208">
        <v>7.87</v>
      </c>
      <c r="G15" s="209">
        <v>7.85</v>
      </c>
      <c r="H15" s="318" t="str">
        <f t="shared" si="0"/>
        <v>III A</v>
      </c>
      <c r="I15" s="207" t="s">
        <v>255</v>
      </c>
    </row>
    <row r="16" spans="1:9" ht="15" customHeight="1">
      <c r="A16" s="49">
        <v>6</v>
      </c>
      <c r="B16" s="151" t="s">
        <v>599</v>
      </c>
      <c r="C16" s="152" t="s">
        <v>600</v>
      </c>
      <c r="D16" s="153">
        <v>36196</v>
      </c>
      <c r="E16" s="207" t="s">
        <v>25</v>
      </c>
      <c r="F16" s="271">
        <v>7.95</v>
      </c>
      <c r="G16" s="272" t="s">
        <v>755</v>
      </c>
      <c r="H16" s="318" t="str">
        <f t="shared" si="0"/>
        <v>I JA</v>
      </c>
      <c r="I16" s="154" t="s">
        <v>601</v>
      </c>
    </row>
    <row r="17" spans="1:9" ht="12.75">
      <c r="A17" s="259" t="s">
        <v>714</v>
      </c>
      <c r="B17" s="260" t="s">
        <v>14</v>
      </c>
      <c r="C17" s="261" t="s">
        <v>13</v>
      </c>
      <c r="D17" s="259" t="s">
        <v>12</v>
      </c>
      <c r="E17" s="262" t="s">
        <v>11</v>
      </c>
      <c r="F17" s="262" t="s">
        <v>10</v>
      </c>
      <c r="G17" s="262" t="s">
        <v>741</v>
      </c>
      <c r="H17" s="262" t="s">
        <v>9</v>
      </c>
      <c r="I17" s="265" t="s">
        <v>8</v>
      </c>
    </row>
    <row r="18" spans="1:9" ht="15" customHeight="1">
      <c r="A18" s="49">
        <v>7</v>
      </c>
      <c r="B18" s="206" t="s">
        <v>545</v>
      </c>
      <c r="C18" s="203" t="s">
        <v>546</v>
      </c>
      <c r="D18" s="204">
        <v>36411</v>
      </c>
      <c r="E18" s="207" t="s">
        <v>66</v>
      </c>
      <c r="F18" s="208">
        <v>7.96</v>
      </c>
      <c r="G18" s="209"/>
      <c r="H18" s="318" t="str">
        <f t="shared" si="0"/>
        <v>I JA</v>
      </c>
      <c r="I18" s="207" t="s">
        <v>137</v>
      </c>
    </row>
    <row r="19" spans="1:9" ht="15" customHeight="1">
      <c r="A19" s="49">
        <v>8</v>
      </c>
      <c r="B19" s="206" t="s">
        <v>157</v>
      </c>
      <c r="C19" s="203" t="s">
        <v>754</v>
      </c>
      <c r="D19" s="204">
        <v>36216</v>
      </c>
      <c r="E19" s="207" t="s">
        <v>25</v>
      </c>
      <c r="F19" s="208">
        <v>7.99</v>
      </c>
      <c r="G19" s="209"/>
      <c r="H19" s="318" t="str">
        <f t="shared" si="0"/>
        <v>I JA</v>
      </c>
      <c r="I19" s="207" t="s">
        <v>342</v>
      </c>
    </row>
    <row r="20" spans="1:9" ht="15" customHeight="1">
      <c r="A20" s="49">
        <v>9</v>
      </c>
      <c r="B20" s="206" t="s">
        <v>524</v>
      </c>
      <c r="C20" s="203" t="s">
        <v>525</v>
      </c>
      <c r="D20" s="204">
        <v>36206</v>
      </c>
      <c r="E20" s="207" t="s">
        <v>38</v>
      </c>
      <c r="F20" s="208">
        <v>8.03</v>
      </c>
      <c r="G20" s="209"/>
      <c r="H20" s="318" t="str">
        <f t="shared" si="0"/>
        <v>I JA</v>
      </c>
      <c r="I20" s="207" t="s">
        <v>347</v>
      </c>
    </row>
    <row r="21" spans="1:9" ht="15" customHeight="1">
      <c r="A21" s="49">
        <v>10</v>
      </c>
      <c r="B21" s="206" t="s">
        <v>567</v>
      </c>
      <c r="C21" s="203" t="s">
        <v>568</v>
      </c>
      <c r="D21" s="204">
        <v>36741</v>
      </c>
      <c r="E21" s="207" t="s">
        <v>186</v>
      </c>
      <c r="F21" s="208">
        <v>8.04</v>
      </c>
      <c r="G21" s="209"/>
      <c r="H21" s="318" t="str">
        <f t="shared" si="0"/>
        <v>I JA</v>
      </c>
      <c r="I21" s="207" t="s">
        <v>187</v>
      </c>
    </row>
    <row r="22" spans="1:9" ht="15" customHeight="1">
      <c r="A22" s="49">
        <v>11</v>
      </c>
      <c r="B22" s="206" t="s">
        <v>518</v>
      </c>
      <c r="C22" s="203" t="s">
        <v>519</v>
      </c>
      <c r="D22" s="204">
        <v>36175</v>
      </c>
      <c r="E22" s="207" t="s">
        <v>70</v>
      </c>
      <c r="F22" s="208">
        <v>8.04</v>
      </c>
      <c r="G22" s="209"/>
      <c r="H22" s="318" t="str">
        <f t="shared" si="0"/>
        <v>I JA</v>
      </c>
      <c r="I22" s="207" t="s">
        <v>233</v>
      </c>
    </row>
    <row r="23" spans="1:9" ht="15" customHeight="1">
      <c r="A23" s="49">
        <v>12</v>
      </c>
      <c r="B23" s="206" t="s">
        <v>527</v>
      </c>
      <c r="C23" s="203" t="s">
        <v>528</v>
      </c>
      <c r="D23" s="204">
        <v>36211</v>
      </c>
      <c r="E23" s="207" t="s">
        <v>38</v>
      </c>
      <c r="F23" s="208">
        <v>8.05</v>
      </c>
      <c r="G23" s="209"/>
      <c r="H23" s="318" t="str">
        <f t="shared" si="0"/>
        <v>I JA</v>
      </c>
      <c r="I23" s="207" t="s">
        <v>47</v>
      </c>
    </row>
    <row r="24" spans="1:9" ht="15" customHeight="1">
      <c r="A24" s="49">
        <v>13</v>
      </c>
      <c r="B24" s="206" t="s">
        <v>540</v>
      </c>
      <c r="C24" s="203" t="s">
        <v>541</v>
      </c>
      <c r="D24" s="204">
        <v>36351</v>
      </c>
      <c r="E24" s="207" t="s">
        <v>70</v>
      </c>
      <c r="F24" s="208">
        <v>8.06</v>
      </c>
      <c r="G24" s="209"/>
      <c r="H24" s="318" t="str">
        <f t="shared" si="0"/>
        <v>I JA</v>
      </c>
      <c r="I24" s="207" t="s">
        <v>542</v>
      </c>
    </row>
    <row r="25" spans="1:9" ht="15" customHeight="1">
      <c r="A25" s="49">
        <v>13</v>
      </c>
      <c r="B25" s="206" t="s">
        <v>529</v>
      </c>
      <c r="C25" s="203" t="s">
        <v>530</v>
      </c>
      <c r="D25" s="204">
        <v>36220</v>
      </c>
      <c r="E25" s="207" t="s">
        <v>193</v>
      </c>
      <c r="F25" s="208">
        <v>8.06</v>
      </c>
      <c r="G25" s="209"/>
      <c r="H25" s="318" t="str">
        <f t="shared" si="0"/>
        <v>I JA</v>
      </c>
      <c r="I25" s="207"/>
    </row>
    <row r="26" spans="1:9" ht="15" customHeight="1">
      <c r="A26" s="49">
        <v>15</v>
      </c>
      <c r="B26" s="206" t="s">
        <v>51</v>
      </c>
      <c r="C26" s="203" t="s">
        <v>526</v>
      </c>
      <c r="D26" s="204">
        <v>36209</v>
      </c>
      <c r="E26" s="207" t="s">
        <v>38</v>
      </c>
      <c r="F26" s="208">
        <v>8.08</v>
      </c>
      <c r="G26" s="209"/>
      <c r="H26" s="318" t="str">
        <f t="shared" si="0"/>
        <v>I JA</v>
      </c>
      <c r="I26" s="207" t="s">
        <v>77</v>
      </c>
    </row>
    <row r="27" spans="1:9" ht="15" customHeight="1">
      <c r="A27" s="49">
        <v>16</v>
      </c>
      <c r="B27" s="206" t="s">
        <v>549</v>
      </c>
      <c r="C27" s="203" t="s">
        <v>550</v>
      </c>
      <c r="D27" s="204">
        <v>36433</v>
      </c>
      <c r="E27" s="207" t="s">
        <v>186</v>
      </c>
      <c r="F27" s="208">
        <v>8.1</v>
      </c>
      <c r="G27" s="209"/>
      <c r="H27" s="318" t="str">
        <f t="shared" si="0"/>
        <v>I JA</v>
      </c>
      <c r="I27" s="207" t="s">
        <v>187</v>
      </c>
    </row>
    <row r="28" spans="1:9" ht="15" customHeight="1">
      <c r="A28" s="49">
        <v>17</v>
      </c>
      <c r="B28" s="206" t="s">
        <v>46</v>
      </c>
      <c r="C28" s="203" t="s">
        <v>592</v>
      </c>
      <c r="D28" s="204" t="s">
        <v>593</v>
      </c>
      <c r="E28" s="207" t="s">
        <v>82</v>
      </c>
      <c r="F28" s="208">
        <v>8.17</v>
      </c>
      <c r="G28" s="209"/>
      <c r="H28" s="318" t="str">
        <f t="shared" si="0"/>
        <v>I JA</v>
      </c>
      <c r="I28" s="207" t="s">
        <v>400</v>
      </c>
    </row>
    <row r="29" spans="1:9" ht="15" customHeight="1">
      <c r="A29" s="49">
        <v>18</v>
      </c>
      <c r="B29" s="206" t="s">
        <v>559</v>
      </c>
      <c r="C29" s="203" t="s">
        <v>560</v>
      </c>
      <c r="D29" s="204">
        <v>36628</v>
      </c>
      <c r="E29" s="207" t="s">
        <v>66</v>
      </c>
      <c r="F29" s="208">
        <v>8.19</v>
      </c>
      <c r="G29" s="209"/>
      <c r="H29" s="318" t="str">
        <f t="shared" si="0"/>
        <v>I JA</v>
      </c>
      <c r="I29" s="207" t="s">
        <v>269</v>
      </c>
    </row>
    <row r="30" spans="1:9" ht="15" customHeight="1">
      <c r="A30" s="49">
        <v>19</v>
      </c>
      <c r="B30" s="206" t="s">
        <v>51</v>
      </c>
      <c r="C30" s="203" t="s">
        <v>578</v>
      </c>
      <c r="D30" s="204">
        <v>36822</v>
      </c>
      <c r="E30" s="207" t="s">
        <v>25</v>
      </c>
      <c r="F30" s="208">
        <v>8.2</v>
      </c>
      <c r="G30" s="209"/>
      <c r="H30" s="318" t="str">
        <f t="shared" si="0"/>
        <v>I JA</v>
      </c>
      <c r="I30" s="207" t="s">
        <v>284</v>
      </c>
    </row>
    <row r="31" spans="1:9" ht="15" customHeight="1">
      <c r="A31" s="49">
        <v>20</v>
      </c>
      <c r="B31" s="206" t="s">
        <v>51</v>
      </c>
      <c r="C31" s="203" t="s">
        <v>569</v>
      </c>
      <c r="D31" s="204">
        <v>36746</v>
      </c>
      <c r="E31" s="207" t="s">
        <v>82</v>
      </c>
      <c r="F31" s="208">
        <v>8.22</v>
      </c>
      <c r="G31" s="209"/>
      <c r="H31" s="318" t="str">
        <f t="shared" si="0"/>
        <v>I JA</v>
      </c>
      <c r="I31" s="207" t="s">
        <v>213</v>
      </c>
    </row>
    <row r="32" spans="1:9" ht="15" customHeight="1">
      <c r="A32" s="49">
        <v>21</v>
      </c>
      <c r="B32" s="206" t="s">
        <v>565</v>
      </c>
      <c r="C32" s="203" t="s">
        <v>566</v>
      </c>
      <c r="D32" s="204">
        <v>36739</v>
      </c>
      <c r="E32" s="207" t="s">
        <v>367</v>
      </c>
      <c r="F32" s="208">
        <v>8.23</v>
      </c>
      <c r="G32" s="209"/>
      <c r="H32" s="318" t="str">
        <f t="shared" si="0"/>
        <v>I JA</v>
      </c>
      <c r="I32" s="207" t="s">
        <v>368</v>
      </c>
    </row>
    <row r="33" spans="1:9" ht="15" customHeight="1">
      <c r="A33" s="49">
        <v>22</v>
      </c>
      <c r="B33" s="206" t="s">
        <v>750</v>
      </c>
      <c r="C33" s="203" t="s">
        <v>751</v>
      </c>
      <c r="D33" s="204">
        <v>36353</v>
      </c>
      <c r="E33" s="207" t="s">
        <v>38</v>
      </c>
      <c r="F33" s="208">
        <v>8.25</v>
      </c>
      <c r="G33" s="209"/>
      <c r="H33" s="318" t="str">
        <f t="shared" si="0"/>
        <v>I JA</v>
      </c>
      <c r="I33" s="207" t="s">
        <v>92</v>
      </c>
    </row>
    <row r="34" spans="1:9" ht="15" customHeight="1">
      <c r="A34" s="49">
        <v>23</v>
      </c>
      <c r="B34" s="206" t="s">
        <v>556</v>
      </c>
      <c r="C34" s="203" t="s">
        <v>557</v>
      </c>
      <c r="D34" s="204">
        <v>36559</v>
      </c>
      <c r="E34" s="207" t="s">
        <v>25</v>
      </c>
      <c r="F34" s="208">
        <v>8.28</v>
      </c>
      <c r="G34" s="209"/>
      <c r="H34" s="318" t="str">
        <f t="shared" si="0"/>
        <v>I JA</v>
      </c>
      <c r="I34" s="207" t="s">
        <v>255</v>
      </c>
    </row>
    <row r="35" spans="1:9" ht="15" customHeight="1">
      <c r="A35" s="49">
        <v>24</v>
      </c>
      <c r="B35" s="206" t="s">
        <v>551</v>
      </c>
      <c r="C35" s="203" t="s">
        <v>552</v>
      </c>
      <c r="D35" s="204">
        <v>36503</v>
      </c>
      <c r="E35" s="207" t="s">
        <v>186</v>
      </c>
      <c r="F35" s="208">
        <v>8.35</v>
      </c>
      <c r="G35" s="209"/>
      <c r="H35" s="318" t="str">
        <f t="shared" si="0"/>
        <v>I JA</v>
      </c>
      <c r="I35" s="207" t="s">
        <v>259</v>
      </c>
    </row>
    <row r="36" spans="1:9" ht="15" customHeight="1">
      <c r="A36" s="49">
        <v>24</v>
      </c>
      <c r="B36" s="206" t="s">
        <v>516</v>
      </c>
      <c r="C36" s="203" t="s">
        <v>517</v>
      </c>
      <c r="D36" s="204">
        <v>36168</v>
      </c>
      <c r="E36" s="207" t="s">
        <v>207</v>
      </c>
      <c r="F36" s="208">
        <v>8.35</v>
      </c>
      <c r="G36" s="209"/>
      <c r="H36" s="318" t="str">
        <f t="shared" si="0"/>
        <v>I JA</v>
      </c>
      <c r="I36" s="207" t="s">
        <v>208</v>
      </c>
    </row>
    <row r="37" spans="1:9" ht="15" customHeight="1">
      <c r="A37" s="49">
        <v>26</v>
      </c>
      <c r="B37" s="206" t="s">
        <v>536</v>
      </c>
      <c r="C37" s="203" t="s">
        <v>537</v>
      </c>
      <c r="D37" s="204">
        <v>36345</v>
      </c>
      <c r="E37" s="207" t="s">
        <v>463</v>
      </c>
      <c r="F37" s="208">
        <v>8.36</v>
      </c>
      <c r="G37" s="209"/>
      <c r="H37" s="318" t="str">
        <f t="shared" si="0"/>
        <v>I JA</v>
      </c>
      <c r="I37" s="207" t="s">
        <v>464</v>
      </c>
    </row>
    <row r="38" spans="1:9" ht="15" customHeight="1">
      <c r="A38" s="49">
        <v>27</v>
      </c>
      <c r="B38" s="206" t="s">
        <v>556</v>
      </c>
      <c r="C38" s="203" t="s">
        <v>561</v>
      </c>
      <c r="D38" s="204">
        <v>36642</v>
      </c>
      <c r="E38" s="207" t="s">
        <v>200</v>
      </c>
      <c r="F38" s="208">
        <v>8.38</v>
      </c>
      <c r="G38" s="209"/>
      <c r="H38" s="318" t="str">
        <f t="shared" si="0"/>
        <v>I JA</v>
      </c>
      <c r="I38" s="207" t="s">
        <v>228</v>
      </c>
    </row>
    <row r="39" spans="1:9" ht="15" customHeight="1">
      <c r="A39" s="49">
        <v>28</v>
      </c>
      <c r="B39" s="206" t="s">
        <v>50</v>
      </c>
      <c r="C39" s="203" t="s">
        <v>520</v>
      </c>
      <c r="D39" s="204">
        <v>36178</v>
      </c>
      <c r="E39" s="207" t="s">
        <v>200</v>
      </c>
      <c r="F39" s="208">
        <v>8.45</v>
      </c>
      <c r="G39" s="209"/>
      <c r="H39" s="318" t="str">
        <f t="shared" si="0"/>
        <v>II JA</v>
      </c>
      <c r="I39" s="207" t="s">
        <v>201</v>
      </c>
    </row>
    <row r="40" spans="1:9" ht="15" customHeight="1">
      <c r="A40" s="49">
        <v>29</v>
      </c>
      <c r="B40" s="206" t="s">
        <v>586</v>
      </c>
      <c r="C40" s="203" t="s">
        <v>587</v>
      </c>
      <c r="D40" s="204">
        <v>37210</v>
      </c>
      <c r="E40" s="207" t="s">
        <v>186</v>
      </c>
      <c r="F40" s="208">
        <v>8.48</v>
      </c>
      <c r="G40" s="209"/>
      <c r="H40" s="318" t="str">
        <f t="shared" si="0"/>
        <v>II JA</v>
      </c>
      <c r="I40" s="207" t="s">
        <v>259</v>
      </c>
    </row>
    <row r="41" spans="1:9" ht="15" customHeight="1">
      <c r="A41" s="49">
        <v>30</v>
      </c>
      <c r="B41" s="206" t="s">
        <v>579</v>
      </c>
      <c r="C41" s="203" t="s">
        <v>580</v>
      </c>
      <c r="D41" s="204">
        <v>36833</v>
      </c>
      <c r="E41" s="207" t="s">
        <v>241</v>
      </c>
      <c r="F41" s="208">
        <v>8.56</v>
      </c>
      <c r="G41" s="209"/>
      <c r="H41" s="318" t="str">
        <f t="shared" si="0"/>
        <v>II JA</v>
      </c>
      <c r="I41" s="207" t="s">
        <v>74</v>
      </c>
    </row>
    <row r="42" spans="1:9" ht="15" customHeight="1">
      <c r="A42" s="49">
        <v>31</v>
      </c>
      <c r="B42" s="206" t="s">
        <v>156</v>
      </c>
      <c r="C42" s="203" t="s">
        <v>576</v>
      </c>
      <c r="D42" s="204">
        <v>36812</v>
      </c>
      <c r="E42" s="207" t="s">
        <v>373</v>
      </c>
      <c r="F42" s="208">
        <v>8.57</v>
      </c>
      <c r="G42" s="209"/>
      <c r="H42" s="318" t="str">
        <f t="shared" si="0"/>
        <v>II JA</v>
      </c>
      <c r="I42" s="207" t="s">
        <v>374</v>
      </c>
    </row>
    <row r="43" spans="1:9" ht="15" customHeight="1">
      <c r="A43" s="49">
        <v>31</v>
      </c>
      <c r="B43" s="206" t="s">
        <v>545</v>
      </c>
      <c r="C43" s="203" t="s">
        <v>547</v>
      </c>
      <c r="D43" s="204">
        <v>36427</v>
      </c>
      <c r="E43" s="207" t="s">
        <v>38</v>
      </c>
      <c r="F43" s="208">
        <v>8.57</v>
      </c>
      <c r="G43" s="209"/>
      <c r="H43" s="318" t="str">
        <f t="shared" si="0"/>
        <v>II JA</v>
      </c>
      <c r="I43" s="207" t="s">
        <v>347</v>
      </c>
    </row>
    <row r="44" spans="1:9" ht="15" customHeight="1">
      <c r="A44" s="49">
        <v>33</v>
      </c>
      <c r="B44" s="151" t="s">
        <v>605</v>
      </c>
      <c r="C44" s="152" t="s">
        <v>215</v>
      </c>
      <c r="D44" s="153">
        <v>36695</v>
      </c>
      <c r="E44" s="201" t="s">
        <v>186</v>
      </c>
      <c r="F44" s="271">
        <v>8.58</v>
      </c>
      <c r="G44" s="274"/>
      <c r="H44" s="318" t="str">
        <f t="shared" si="0"/>
        <v>II JA</v>
      </c>
      <c r="I44" s="154" t="s">
        <v>187</v>
      </c>
    </row>
    <row r="45" spans="1:9" ht="15" customHeight="1">
      <c r="A45" s="49">
        <v>34</v>
      </c>
      <c r="B45" s="206" t="s">
        <v>742</v>
      </c>
      <c r="C45" s="203" t="s">
        <v>743</v>
      </c>
      <c r="D45" s="204">
        <v>36826</v>
      </c>
      <c r="E45" s="207" t="s">
        <v>193</v>
      </c>
      <c r="F45" s="208">
        <v>8.59</v>
      </c>
      <c r="G45" s="209"/>
      <c r="H45" s="318" t="str">
        <f t="shared" si="0"/>
        <v>II JA</v>
      </c>
      <c r="I45" s="207"/>
    </row>
    <row r="46" spans="1:9" ht="15" customHeight="1">
      <c r="A46" s="49">
        <v>34</v>
      </c>
      <c r="B46" s="206" t="s">
        <v>570</v>
      </c>
      <c r="C46" s="203" t="s">
        <v>571</v>
      </c>
      <c r="D46" s="204">
        <v>36783</v>
      </c>
      <c r="E46" s="207" t="s">
        <v>186</v>
      </c>
      <c r="F46" s="208">
        <v>8.59</v>
      </c>
      <c r="G46" s="209"/>
      <c r="H46" s="318" t="str">
        <f t="shared" si="0"/>
        <v>II JA</v>
      </c>
      <c r="I46" s="207" t="s">
        <v>64</v>
      </c>
    </row>
    <row r="47" spans="1:9" ht="15" customHeight="1">
      <c r="A47" s="49">
        <v>36</v>
      </c>
      <c r="B47" s="206" t="s">
        <v>551</v>
      </c>
      <c r="C47" s="203" t="s">
        <v>581</v>
      </c>
      <c r="D47" s="204">
        <v>36871</v>
      </c>
      <c r="E47" s="207" t="s">
        <v>186</v>
      </c>
      <c r="F47" s="208">
        <v>8.74</v>
      </c>
      <c r="G47" s="209"/>
      <c r="H47" s="318" t="str">
        <f t="shared" si="0"/>
        <v>II JA</v>
      </c>
      <c r="I47" s="207" t="s">
        <v>187</v>
      </c>
    </row>
    <row r="48" spans="1:9" ht="15" customHeight="1">
      <c r="A48" s="49">
        <v>37</v>
      </c>
      <c r="B48" s="206" t="s">
        <v>91</v>
      </c>
      <c r="C48" s="203" t="s">
        <v>104</v>
      </c>
      <c r="D48" s="204">
        <v>36379</v>
      </c>
      <c r="E48" s="207" t="s">
        <v>38</v>
      </c>
      <c r="F48" s="208">
        <v>8.77</v>
      </c>
      <c r="G48" s="209"/>
      <c r="H48" s="318" t="str">
        <f t="shared" si="0"/>
        <v>II JA</v>
      </c>
      <c r="I48" s="207" t="s">
        <v>347</v>
      </c>
    </row>
    <row r="49" spans="1:9" ht="15" customHeight="1">
      <c r="A49" s="49">
        <v>38</v>
      </c>
      <c r="B49" s="206" t="s">
        <v>102</v>
      </c>
      <c r="C49" s="203" t="s">
        <v>746</v>
      </c>
      <c r="D49" s="204">
        <v>36578</v>
      </c>
      <c r="E49" s="207" t="s">
        <v>40</v>
      </c>
      <c r="F49" s="208">
        <v>8.78</v>
      </c>
      <c r="G49" s="209"/>
      <c r="H49" s="318" t="str">
        <f t="shared" si="0"/>
        <v>II JA</v>
      </c>
      <c r="I49" s="207" t="s">
        <v>747</v>
      </c>
    </row>
    <row r="50" spans="1:9" ht="15" customHeight="1">
      <c r="A50" s="49">
        <v>38</v>
      </c>
      <c r="B50" s="206" t="s">
        <v>538</v>
      </c>
      <c r="C50" s="203" t="s">
        <v>539</v>
      </c>
      <c r="D50" s="204">
        <v>36347</v>
      </c>
      <c r="E50" s="207" t="s">
        <v>186</v>
      </c>
      <c r="F50" s="208">
        <v>8.78</v>
      </c>
      <c r="G50" s="209"/>
      <c r="H50" s="318" t="str">
        <f t="shared" si="0"/>
        <v>II JA</v>
      </c>
      <c r="I50" s="207" t="s">
        <v>259</v>
      </c>
    </row>
    <row r="51" spans="1:9" ht="15" customHeight="1">
      <c r="A51" s="49">
        <v>40</v>
      </c>
      <c r="B51" s="206" t="s">
        <v>562</v>
      </c>
      <c r="C51" s="203" t="s">
        <v>563</v>
      </c>
      <c r="D51" s="204">
        <v>36680</v>
      </c>
      <c r="E51" s="207" t="s">
        <v>40</v>
      </c>
      <c r="F51" s="208">
        <v>8.81</v>
      </c>
      <c r="G51" s="209"/>
      <c r="H51" s="318" t="str">
        <f t="shared" si="0"/>
        <v>II JA</v>
      </c>
      <c r="I51" s="207" t="s">
        <v>67</v>
      </c>
    </row>
    <row r="52" spans="1:9" ht="15" customHeight="1">
      <c r="A52" s="49">
        <v>41</v>
      </c>
      <c r="B52" s="206" t="s">
        <v>584</v>
      </c>
      <c r="C52" s="203" t="s">
        <v>585</v>
      </c>
      <c r="D52" s="204">
        <v>37177</v>
      </c>
      <c r="E52" s="207" t="s">
        <v>186</v>
      </c>
      <c r="F52" s="208">
        <v>8.82</v>
      </c>
      <c r="G52" s="209"/>
      <c r="H52" s="318" t="str">
        <f t="shared" si="0"/>
        <v>II JA</v>
      </c>
      <c r="I52" s="207" t="s">
        <v>259</v>
      </c>
    </row>
    <row r="53" spans="1:9" ht="15" customHeight="1">
      <c r="A53" s="49">
        <v>41</v>
      </c>
      <c r="B53" s="206" t="s">
        <v>748</v>
      </c>
      <c r="C53" s="203" t="s">
        <v>749</v>
      </c>
      <c r="D53" s="204">
        <v>36438</v>
      </c>
      <c r="E53" s="207" t="s">
        <v>193</v>
      </c>
      <c r="F53" s="208">
        <v>8.82</v>
      </c>
      <c r="G53" s="209"/>
      <c r="H53" s="318" t="str">
        <f t="shared" si="0"/>
        <v>II JA</v>
      </c>
      <c r="I53" s="207"/>
    </row>
    <row r="54" spans="1:9" ht="15" customHeight="1">
      <c r="A54" s="49">
        <v>43</v>
      </c>
      <c r="B54" s="206" t="s">
        <v>475</v>
      </c>
      <c r="C54" s="203" t="s">
        <v>558</v>
      </c>
      <c r="D54" s="204">
        <v>36594</v>
      </c>
      <c r="E54" s="207" t="s">
        <v>27</v>
      </c>
      <c r="F54" s="208">
        <v>8.86</v>
      </c>
      <c r="G54" s="209"/>
      <c r="H54" s="318" t="str">
        <f t="shared" si="0"/>
        <v>III JA</v>
      </c>
      <c r="I54" s="207" t="s">
        <v>26</v>
      </c>
    </row>
    <row r="55" spans="1:9" ht="15" customHeight="1">
      <c r="A55" s="49">
        <v>44</v>
      </c>
      <c r="B55" s="206" t="s">
        <v>588</v>
      </c>
      <c r="C55" s="203" t="s">
        <v>589</v>
      </c>
      <c r="D55" s="204" t="s">
        <v>590</v>
      </c>
      <c r="E55" s="207" t="s">
        <v>38</v>
      </c>
      <c r="F55" s="208">
        <v>8.92</v>
      </c>
      <c r="G55" s="209"/>
      <c r="H55" s="318" t="str">
        <f t="shared" si="0"/>
        <v>III JA</v>
      </c>
      <c r="I55" s="207" t="s">
        <v>347</v>
      </c>
    </row>
    <row r="56" spans="1:9" s="139" customFormat="1" ht="20.25">
      <c r="A56" s="614" t="s">
        <v>161</v>
      </c>
      <c r="B56" s="614"/>
      <c r="C56" s="614"/>
      <c r="D56" s="614"/>
      <c r="E56" s="614"/>
      <c r="F56" s="614"/>
      <c r="G56" s="614"/>
      <c r="H56" s="614"/>
      <c r="I56" s="44" t="s">
        <v>162</v>
      </c>
    </row>
    <row r="57" spans="1:9" s="139" customFormat="1" ht="20.25">
      <c r="A57" s="614" t="s">
        <v>0</v>
      </c>
      <c r="B57" s="614"/>
      <c r="C57" s="614"/>
      <c r="D57" s="614"/>
      <c r="E57" s="614"/>
      <c r="F57" s="614"/>
      <c r="G57" s="614"/>
      <c r="H57" s="614"/>
      <c r="I57" s="43" t="s">
        <v>1</v>
      </c>
    </row>
    <row r="58" spans="1:9" s="139" customFormat="1" ht="20.25">
      <c r="A58" s="614" t="s">
        <v>2</v>
      </c>
      <c r="B58" s="614"/>
      <c r="C58" s="614"/>
      <c r="D58" s="614"/>
      <c r="E58" s="614"/>
      <c r="F58" s="614"/>
      <c r="G58" s="614"/>
      <c r="H58" s="614"/>
      <c r="I58" s="140"/>
    </row>
    <row r="59" spans="2:8" ht="12.75" customHeight="1">
      <c r="B59" s="200"/>
      <c r="C59" s="39" t="s">
        <v>17</v>
      </c>
      <c r="D59" s="51">
        <v>7.33</v>
      </c>
      <c r="F59" s="51" t="s">
        <v>739</v>
      </c>
      <c r="G59" s="40"/>
      <c r="H59" s="39"/>
    </row>
    <row r="60" spans="5:9" s="141" customFormat="1" ht="8.25" customHeight="1">
      <c r="E60" s="142"/>
      <c r="F60" s="267"/>
      <c r="G60" s="268"/>
      <c r="H60" s="268"/>
      <c r="I60" s="143"/>
    </row>
    <row r="61" spans="2:9" ht="15.75">
      <c r="B61" s="146" t="s">
        <v>740</v>
      </c>
      <c r="C61" s="144"/>
      <c r="D61" s="149"/>
      <c r="E61" s="145"/>
      <c r="G61" s="146" t="s">
        <v>24</v>
      </c>
      <c r="H61" s="269"/>
      <c r="I61" s="441" t="s">
        <v>783</v>
      </c>
    </row>
    <row r="62" spans="6:8" ht="6" customHeight="1">
      <c r="F62" s="66"/>
      <c r="G62" s="65"/>
      <c r="H62" s="66"/>
    </row>
    <row r="63" spans="1:9" ht="15" customHeight="1">
      <c r="A63" s="49">
        <v>45</v>
      </c>
      <c r="B63" s="206" t="s">
        <v>574</v>
      </c>
      <c r="C63" s="203" t="s">
        <v>575</v>
      </c>
      <c r="D63" s="204">
        <v>36790</v>
      </c>
      <c r="E63" s="207" t="s">
        <v>38</v>
      </c>
      <c r="F63" s="208">
        <v>8.93</v>
      </c>
      <c r="G63" s="209"/>
      <c r="H63" s="318" t="str">
        <f t="shared" si="0"/>
        <v>III JA</v>
      </c>
      <c r="I63" s="207" t="s">
        <v>69</v>
      </c>
    </row>
    <row r="64" spans="1:9" ht="15" customHeight="1">
      <c r="A64" s="49">
        <v>46</v>
      </c>
      <c r="B64" s="206" t="s">
        <v>103</v>
      </c>
      <c r="C64" s="203" t="s">
        <v>591</v>
      </c>
      <c r="D64" s="204" t="s">
        <v>590</v>
      </c>
      <c r="E64" s="207" t="s">
        <v>38</v>
      </c>
      <c r="F64" s="208">
        <v>9.2</v>
      </c>
      <c r="G64" s="209"/>
      <c r="H64" s="318"/>
      <c r="I64" s="207" t="s">
        <v>347</v>
      </c>
    </row>
    <row r="65" spans="1:9" ht="15" customHeight="1">
      <c r="A65" s="49">
        <v>47</v>
      </c>
      <c r="B65" s="206" t="s">
        <v>744</v>
      </c>
      <c r="C65" s="203" t="s">
        <v>745</v>
      </c>
      <c r="D65" s="204">
        <v>36619</v>
      </c>
      <c r="E65" s="207" t="s">
        <v>200</v>
      </c>
      <c r="F65" s="208">
        <v>9.34</v>
      </c>
      <c r="G65" s="209"/>
      <c r="H65" s="318"/>
      <c r="I65" s="207" t="s">
        <v>201</v>
      </c>
    </row>
    <row r="66" spans="1:9" ht="15" customHeight="1">
      <c r="A66" s="49">
        <v>48</v>
      </c>
      <c r="B66" s="206" t="s">
        <v>473</v>
      </c>
      <c r="C66" s="203" t="s">
        <v>564</v>
      </c>
      <c r="D66" s="204">
        <v>36736</v>
      </c>
      <c r="E66" s="207" t="s">
        <v>367</v>
      </c>
      <c r="F66" s="208">
        <v>9.4</v>
      </c>
      <c r="G66" s="209"/>
      <c r="H66" s="318"/>
      <c r="I66" s="207" t="s">
        <v>368</v>
      </c>
    </row>
    <row r="67" spans="1:9" ht="15" customHeight="1">
      <c r="A67" s="49">
        <v>49</v>
      </c>
      <c r="B67" s="206" t="s">
        <v>527</v>
      </c>
      <c r="C67" s="203" t="s">
        <v>577</v>
      </c>
      <c r="D67" s="204">
        <v>36821</v>
      </c>
      <c r="E67" s="207" t="s">
        <v>200</v>
      </c>
      <c r="F67" s="208">
        <v>9.73</v>
      </c>
      <c r="G67" s="209"/>
      <c r="H67" s="318"/>
      <c r="I67" s="207" t="s">
        <v>201</v>
      </c>
    </row>
    <row r="68" spans="1:9" ht="15" customHeight="1">
      <c r="A68" s="49">
        <v>50</v>
      </c>
      <c r="B68" s="206" t="s">
        <v>582</v>
      </c>
      <c r="C68" s="203" t="s">
        <v>583</v>
      </c>
      <c r="D68" s="204">
        <v>37138</v>
      </c>
      <c r="E68" s="207" t="s">
        <v>367</v>
      </c>
      <c r="F68" s="208">
        <v>9.83</v>
      </c>
      <c r="G68" s="209"/>
      <c r="H68" s="318"/>
      <c r="I68" s="207" t="s">
        <v>368</v>
      </c>
    </row>
    <row r="69" spans="1:9" s="163" customFormat="1" ht="15" customHeight="1">
      <c r="A69" s="49"/>
      <c r="B69" s="206" t="s">
        <v>522</v>
      </c>
      <c r="C69" s="203" t="s">
        <v>523</v>
      </c>
      <c r="D69" s="204">
        <v>36197</v>
      </c>
      <c r="E69" s="207" t="s">
        <v>70</v>
      </c>
      <c r="F69" s="275" t="s">
        <v>727</v>
      </c>
      <c r="G69" s="276"/>
      <c r="H69" s="277"/>
      <c r="I69" s="207" t="s">
        <v>365</v>
      </c>
    </row>
    <row r="70" spans="1:9" ht="15" customHeight="1">
      <c r="A70" s="49"/>
      <c r="B70" s="206" t="s">
        <v>572</v>
      </c>
      <c r="C70" s="203" t="s">
        <v>573</v>
      </c>
      <c r="D70" s="204">
        <v>36785</v>
      </c>
      <c r="E70" s="207" t="s">
        <v>367</v>
      </c>
      <c r="F70" s="208" t="s">
        <v>730</v>
      </c>
      <c r="G70" s="209"/>
      <c r="H70" s="270"/>
      <c r="I70" s="207" t="s">
        <v>368</v>
      </c>
    </row>
    <row r="71" spans="1:9" ht="15" customHeight="1">
      <c r="A71" s="49"/>
      <c r="B71" s="206" t="s">
        <v>98</v>
      </c>
      <c r="C71" s="203" t="s">
        <v>555</v>
      </c>
      <c r="D71" s="204">
        <v>36537</v>
      </c>
      <c r="E71" s="207" t="s">
        <v>82</v>
      </c>
      <c r="F71" s="208" t="s">
        <v>730</v>
      </c>
      <c r="G71" s="209"/>
      <c r="H71" s="270"/>
      <c r="I71" s="207" t="s">
        <v>362</v>
      </c>
    </row>
    <row r="72" spans="1:9" ht="15" customHeight="1">
      <c r="A72" s="49"/>
      <c r="B72" s="206" t="s">
        <v>131</v>
      </c>
      <c r="C72" s="203" t="s">
        <v>548</v>
      </c>
      <c r="D72" s="204">
        <v>36433</v>
      </c>
      <c r="E72" s="207" t="s">
        <v>82</v>
      </c>
      <c r="F72" s="208" t="s">
        <v>730</v>
      </c>
      <c r="G72" s="209"/>
      <c r="H72" s="270"/>
      <c r="I72" s="207" t="s">
        <v>376</v>
      </c>
    </row>
    <row r="73" spans="1:9" ht="15" customHeight="1">
      <c r="A73" s="49"/>
      <c r="B73" s="206" t="s">
        <v>100</v>
      </c>
      <c r="C73" s="203" t="s">
        <v>752</v>
      </c>
      <c r="D73" s="204">
        <v>36295</v>
      </c>
      <c r="E73" s="207" t="s">
        <v>82</v>
      </c>
      <c r="F73" s="208" t="s">
        <v>730</v>
      </c>
      <c r="G73" s="209"/>
      <c r="H73" s="270"/>
      <c r="I73" s="207" t="s">
        <v>213</v>
      </c>
    </row>
    <row r="74" spans="1:9" ht="15" customHeight="1">
      <c r="A74" s="49"/>
      <c r="B74" s="206" t="s">
        <v>532</v>
      </c>
      <c r="C74" s="203" t="s">
        <v>533</v>
      </c>
      <c r="D74" s="204">
        <v>36263</v>
      </c>
      <c r="E74" s="207" t="s">
        <v>82</v>
      </c>
      <c r="F74" s="208" t="s">
        <v>730</v>
      </c>
      <c r="G74" s="209"/>
      <c r="H74" s="270"/>
      <c r="I74" s="207" t="s">
        <v>213</v>
      </c>
    </row>
    <row r="75" spans="1:9" s="163" customFormat="1" ht="15" customHeight="1">
      <c r="A75" s="49"/>
      <c r="B75" s="206" t="s">
        <v>531</v>
      </c>
      <c r="C75" s="203" t="s">
        <v>753</v>
      </c>
      <c r="D75" s="204">
        <v>36252</v>
      </c>
      <c r="E75" s="207" t="s">
        <v>82</v>
      </c>
      <c r="F75" s="275" t="s">
        <v>730</v>
      </c>
      <c r="G75" s="276"/>
      <c r="H75" s="277"/>
      <c r="I75" s="207" t="s">
        <v>401</v>
      </c>
    </row>
  </sheetData>
  <sheetProtection/>
  <mergeCells count="6">
    <mergeCell ref="A1:H1"/>
    <mergeCell ref="A2:H2"/>
    <mergeCell ref="A3:H3"/>
    <mergeCell ref="A56:H56"/>
    <mergeCell ref="A57:H57"/>
    <mergeCell ref="A58:H58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Steponas</cp:lastModifiedBy>
  <cp:lastPrinted>2014-03-03T07:43:20Z</cp:lastPrinted>
  <dcterms:created xsi:type="dcterms:W3CDTF">1996-10-14T23:33:28Z</dcterms:created>
  <dcterms:modified xsi:type="dcterms:W3CDTF">2014-03-03T12:54:21Z</dcterms:modified>
  <cp:category/>
  <cp:version/>
  <cp:contentType/>
  <cp:contentStatus/>
</cp:coreProperties>
</file>