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5135" windowHeight="7845" tabRatio="598" firstSheet="39" activeTab="39"/>
  </bookViews>
  <sheets>
    <sheet name="Viršelis" sheetId="1" r:id="rId1"/>
    <sheet name="60bb Mj" sheetId="2" r:id="rId2"/>
    <sheet name="60bb Mj (g)" sheetId="3" r:id="rId3"/>
    <sheet name="60bb M" sheetId="4" r:id="rId4"/>
    <sheet name="60bb Vj" sheetId="5" r:id="rId5"/>
    <sheet name="60bb Vj (g)" sheetId="6" r:id="rId6"/>
    <sheet name="60bb V" sheetId="7" r:id="rId7"/>
    <sheet name="60bb V (g)" sheetId="8" r:id="rId8"/>
    <sheet name="60 Mj pb" sheetId="9" r:id="rId9"/>
    <sheet name="60 Mj pb (g)" sheetId="10" r:id="rId10"/>
    <sheet name="60 M pb" sheetId="11" r:id="rId11"/>
    <sheet name="60 M pb (g)" sheetId="12" r:id="rId12"/>
    <sheet name="60 Vj pb" sheetId="13" r:id="rId13"/>
    <sheet name="60 Vj pb (g)" sheetId="14" r:id="rId14"/>
    <sheet name="60 V pb" sheetId="15" r:id="rId15"/>
    <sheet name="60 V pb (g)" sheetId="16" r:id="rId16"/>
    <sheet name="200 Mj pb" sheetId="17" r:id="rId17"/>
    <sheet name="200 Mj pb (g)" sheetId="18" r:id="rId18"/>
    <sheet name="200 M pb" sheetId="19" r:id="rId19"/>
    <sheet name="200 M g" sheetId="20" r:id="rId20"/>
    <sheet name="200 Vj pb" sheetId="21" r:id="rId21"/>
    <sheet name="200 Vjg" sheetId="22" r:id="rId22"/>
    <sheet name="200 V pb" sheetId="23" r:id="rId23"/>
    <sheet name="200 V g" sheetId="24" r:id="rId24"/>
    <sheet name="600 Mj " sheetId="25" r:id="rId25"/>
    <sheet name="600 Mj  (g)" sheetId="26" r:id="rId26"/>
    <sheet name="600 M" sheetId="27" r:id="rId27"/>
    <sheet name="600 Vj" sheetId="28" r:id="rId28"/>
    <sheet name="600 Vj (g)" sheetId="29" r:id="rId29"/>
    <sheet name="600 V pb" sheetId="30" r:id="rId30"/>
    <sheet name="600 V pb (g)" sheetId="31" r:id="rId31"/>
    <sheet name="1000 Mj" sheetId="32" r:id="rId32"/>
    <sheet name="1000 M" sheetId="33" r:id="rId33"/>
    <sheet name="1000 Vj" sheetId="34" r:id="rId34"/>
    <sheet name="1000 V" sheetId="35" r:id="rId35"/>
    <sheet name="4x200 M " sheetId="36" r:id="rId36"/>
    <sheet name="4x200 V" sheetId="37" r:id="rId37"/>
    <sheet name="Aukštis Mj" sheetId="38" r:id="rId38"/>
    <sheet name="Aukštis M" sheetId="39" r:id="rId39"/>
    <sheet name="AukštisVj" sheetId="40" r:id="rId40"/>
    <sheet name="AukštisV" sheetId="41" r:id="rId41"/>
    <sheet name="Tolis Mj" sheetId="42" r:id="rId42"/>
    <sheet name="Tolis M" sheetId="43" r:id="rId43"/>
    <sheet name="Tolis Vj" sheetId="44" r:id="rId44"/>
    <sheet name="Tolis V" sheetId="45" r:id="rId45"/>
    <sheet name="Rutulys Mj" sheetId="46" r:id="rId46"/>
    <sheet name="Rutulys M" sheetId="47" r:id="rId47"/>
    <sheet name="Rutulys Vj" sheetId="48" r:id="rId48"/>
    <sheet name="Rutulys V" sheetId="49" r:id="rId49"/>
  </sheets>
  <definedNames/>
  <calcPr fullCalcOnLoad="1"/>
</workbook>
</file>

<file path=xl/sharedStrings.xml><?xml version="1.0" encoding="utf-8"?>
<sst xmlns="http://schemas.openxmlformats.org/spreadsheetml/2006/main" count="5291" uniqueCount="1069">
  <si>
    <t>LENGVOSIOS ATLETIKOS VARŽYBOS</t>
  </si>
  <si>
    <t>Panevėžys</t>
  </si>
  <si>
    <t>,,NEVĖŽIO TAURĖ"</t>
  </si>
  <si>
    <t>Varžybų vyriausiasis teisėjas</t>
  </si>
  <si>
    <t>Varžybų vyriausioji sekretorė</t>
  </si>
  <si>
    <t>Zifrida Gleveckienė</t>
  </si>
  <si>
    <t>PANEVĖŽIO LAF</t>
  </si>
  <si>
    <t>Treneris</t>
  </si>
  <si>
    <t>Kv.l.</t>
  </si>
  <si>
    <t>Rez.</t>
  </si>
  <si>
    <t>Komanda</t>
  </si>
  <si>
    <t>Gim.data</t>
  </si>
  <si>
    <t>Pavardė</t>
  </si>
  <si>
    <t>Vardas</t>
  </si>
  <si>
    <t>Bandymai</t>
  </si>
  <si>
    <t>B gr.</t>
  </si>
  <si>
    <t xml:space="preserve">Varžybų rekordas </t>
  </si>
  <si>
    <t>1,70</t>
  </si>
  <si>
    <t>1,65</t>
  </si>
  <si>
    <t>1,60</t>
  </si>
  <si>
    <t>1,55</t>
  </si>
  <si>
    <t>1,50</t>
  </si>
  <si>
    <t>Gimimo data</t>
  </si>
  <si>
    <t>A gr.</t>
  </si>
  <si>
    <t>Rokas</t>
  </si>
  <si>
    <t>1,75</t>
  </si>
  <si>
    <t xml:space="preserve">  2006 m., Baiba Krauklite (Murjani)</t>
  </si>
  <si>
    <t>2008 m., Airinė Palšytė (Vilnius)</t>
  </si>
  <si>
    <t xml:space="preserve">2003 m., Vitalijus Mišinas (Kaunas) </t>
  </si>
  <si>
    <t>2004 m., Raivydas Stanys (Rokiškis)</t>
  </si>
  <si>
    <t>Agnė</t>
  </si>
  <si>
    <t>b/k</t>
  </si>
  <si>
    <t>Pasvalys</t>
  </si>
  <si>
    <t xml:space="preserve">Aistė </t>
  </si>
  <si>
    <t>Anastasija</t>
  </si>
  <si>
    <t>Arnas</t>
  </si>
  <si>
    <t>Mantas</t>
  </si>
  <si>
    <t>R. Jakubauskas</t>
  </si>
  <si>
    <t>Tautvydas</t>
  </si>
  <si>
    <t>Aivaras</t>
  </si>
  <si>
    <t>Domantas</t>
  </si>
  <si>
    <t>bėgimas iš</t>
  </si>
  <si>
    <t>Takas</t>
  </si>
  <si>
    <t>Nr.</t>
  </si>
  <si>
    <t>Šeštokas</t>
  </si>
  <si>
    <t>Laura</t>
  </si>
  <si>
    <t>Rezultatas</t>
  </si>
  <si>
    <t>Deimantė</t>
  </si>
  <si>
    <t>2009 m., Jogailė Petrokaitė (Raseiniai)</t>
  </si>
  <si>
    <t>2009 m., Mikas Beliackas (Panevėžys)</t>
  </si>
  <si>
    <t xml:space="preserve">                           2007m., Taavi Sarapuu (Voru)</t>
  </si>
  <si>
    <t>I.Zālīte</t>
  </si>
  <si>
    <t>J.Iļjušina</t>
  </si>
  <si>
    <t>Utena</t>
  </si>
  <si>
    <t>E.Žilys</t>
  </si>
  <si>
    <t>Z. Gleveckienė</t>
  </si>
  <si>
    <t>A. Dobregienė</t>
  </si>
  <si>
    <t>Greta</t>
  </si>
  <si>
    <t>Miglė</t>
  </si>
  <si>
    <t>S.Petrakova</t>
  </si>
  <si>
    <t>Ekaterina</t>
  </si>
  <si>
    <t>Justina</t>
  </si>
  <si>
    <t>Alytus</t>
  </si>
  <si>
    <t>Šiauliai</t>
  </si>
  <si>
    <t>J. Baikštienė</t>
  </si>
  <si>
    <t>Erika</t>
  </si>
  <si>
    <t>Donatas</t>
  </si>
  <si>
    <t>Paulius</t>
  </si>
  <si>
    <t>Tadas</t>
  </si>
  <si>
    <t>Karolis</t>
  </si>
  <si>
    <t>Olšauskas</t>
  </si>
  <si>
    <t>Matas</t>
  </si>
  <si>
    <t>Deividas</t>
  </si>
  <si>
    <t>Lukas</t>
  </si>
  <si>
    <t>Tomas</t>
  </si>
  <si>
    <t>Dominykas</t>
  </si>
  <si>
    <t>Ignas</t>
  </si>
  <si>
    <t>Augustinas</t>
  </si>
  <si>
    <t>Rytis</t>
  </si>
  <si>
    <t>Elektrėnai</t>
  </si>
  <si>
    <t>1,80</t>
  </si>
  <si>
    <t>1,85</t>
  </si>
  <si>
    <t>1,90</t>
  </si>
  <si>
    <t>Buslavičiūtė</t>
  </si>
  <si>
    <t>V. Rasiukevičienė</t>
  </si>
  <si>
    <t>V. Gumauskas</t>
  </si>
  <si>
    <t>V. Šmidtas</t>
  </si>
  <si>
    <t xml:space="preserve">2012 m., Dovilė Stoškutė (Panevėžys) </t>
  </si>
  <si>
    <t>1:34.96</t>
  </si>
  <si>
    <t xml:space="preserve">  2004 m., Marina Kotovič (Kaliningradas)</t>
  </si>
  <si>
    <t>1:22,85</t>
  </si>
  <si>
    <t xml:space="preserve">   2004 m., Dimitrijs Jurkevičs (Daugavpils)</t>
  </si>
  <si>
    <t xml:space="preserve">     2012 m., Neringa Gedaminskaitė (Pasvalys)</t>
  </si>
  <si>
    <t>2004 m., Sergej Nikolajev (Kaliningradas)</t>
  </si>
  <si>
    <t>Laurynas</t>
  </si>
  <si>
    <t>2007 m., Živilė Brokoriūtė (Klaipėda)</t>
  </si>
  <si>
    <t>Remigijus Jakubauskas</t>
  </si>
  <si>
    <t>Pakruojo raj.</t>
  </si>
  <si>
    <t>A.Macevičius</t>
  </si>
  <si>
    <t>A.Saņņikovs, G.Ļebedevs</t>
  </si>
  <si>
    <t>Kaliningradas</t>
  </si>
  <si>
    <t>Monika</t>
  </si>
  <si>
    <t>Bikulčiūtė</t>
  </si>
  <si>
    <t>Jurbarko r.</t>
  </si>
  <si>
    <t>L. Stanienė</t>
  </si>
  <si>
    <t xml:space="preserve">Paulina </t>
  </si>
  <si>
    <t>Simona</t>
  </si>
  <si>
    <t>Cvekelytė</t>
  </si>
  <si>
    <t>Jonava</t>
  </si>
  <si>
    <t>Gintarė</t>
  </si>
  <si>
    <t>Šimkutė</t>
  </si>
  <si>
    <t>V. Kokarskaja</t>
  </si>
  <si>
    <t>Sonora</t>
  </si>
  <si>
    <t>Skudra</t>
  </si>
  <si>
    <t>Gabija</t>
  </si>
  <si>
    <t>N.Milbrete</t>
  </si>
  <si>
    <t>Ugnė</t>
  </si>
  <si>
    <t>Balčiūnaitė</t>
  </si>
  <si>
    <t>Ubeikaitė</t>
  </si>
  <si>
    <t>M.Saliamonas</t>
  </si>
  <si>
    <t>Malinauskaitė</t>
  </si>
  <si>
    <t>Karolina</t>
  </si>
  <si>
    <t>R. Kergytė</t>
  </si>
  <si>
    <t>K.Šaulys</t>
  </si>
  <si>
    <t>D.Hadakovs</t>
  </si>
  <si>
    <t>Bubulytė</t>
  </si>
  <si>
    <t>Viktorija</t>
  </si>
  <si>
    <t xml:space="preserve"> Marija</t>
  </si>
  <si>
    <t>Gabrielė</t>
  </si>
  <si>
    <t>Brusokaitė</t>
  </si>
  <si>
    <t>Vilma</t>
  </si>
  <si>
    <t>Marcinkevičiūtė</t>
  </si>
  <si>
    <t>Sandra</t>
  </si>
  <si>
    <t>Diana</t>
  </si>
  <si>
    <t>Dabrišiūtė</t>
  </si>
  <si>
    <t>Kornelija</t>
  </si>
  <si>
    <t>Meilutytė</t>
  </si>
  <si>
    <t>Morkūnaitė</t>
  </si>
  <si>
    <t>Samanta</t>
  </si>
  <si>
    <t>Možajevaitė</t>
  </si>
  <si>
    <t>Z.Peleckienė</t>
  </si>
  <si>
    <t>Rokiškis</t>
  </si>
  <si>
    <t>V. Čereška</t>
  </si>
  <si>
    <t>Česnauskytė</t>
  </si>
  <si>
    <t>Urtė</t>
  </si>
  <si>
    <t>Lukošaitytė</t>
  </si>
  <si>
    <t>Radviliškis</t>
  </si>
  <si>
    <t>1,20</t>
  </si>
  <si>
    <t>1,30</t>
  </si>
  <si>
    <t>Baikštytė</t>
  </si>
  <si>
    <t>Vaida</t>
  </si>
  <si>
    <t>Padimanskaitė</t>
  </si>
  <si>
    <t>Vėjūnė</t>
  </si>
  <si>
    <t>Maceikaitė</t>
  </si>
  <si>
    <t>D.Maceikienė</t>
  </si>
  <si>
    <t>D. Maceikienė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</si>
  <si>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</si>
  <si>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</si>
  <si>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</si>
  <si>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</si>
  <si>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</si>
  <si>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</si>
  <si>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</si>
  <si>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</si>
  <si>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</si>
  <si>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Akvilė</t>
  </si>
  <si>
    <t>Aleksandra</t>
  </si>
  <si>
    <t>Gerda</t>
  </si>
  <si>
    <t>Žygimantas</t>
  </si>
  <si>
    <t>D.Dambrauskienė</t>
  </si>
  <si>
    <t>Jankauskas</t>
  </si>
  <si>
    <t>Varnas</t>
  </si>
  <si>
    <t>Karpavičius</t>
  </si>
  <si>
    <t>Dmitrijs</t>
  </si>
  <si>
    <t>Jefimovs</t>
  </si>
  <si>
    <t>Kostas</t>
  </si>
  <si>
    <t>Knašys</t>
  </si>
  <si>
    <t>Striška</t>
  </si>
  <si>
    <t>Urbonavičius</t>
  </si>
  <si>
    <t>Dovydas</t>
  </si>
  <si>
    <t>Faustas</t>
  </si>
  <si>
    <t>Vaidotas</t>
  </si>
  <si>
    <t>Žižys</t>
  </si>
  <si>
    <t>Valentinas</t>
  </si>
  <si>
    <t>Starkovas</t>
  </si>
  <si>
    <t>Jakimavičius</t>
  </si>
  <si>
    <t>Justas</t>
  </si>
  <si>
    <t>Armandas</t>
  </si>
  <si>
    <t>Edgaras</t>
  </si>
  <si>
    <t>Petrušins</t>
  </si>
  <si>
    <t>Pijus</t>
  </si>
  <si>
    <t>Edvinas</t>
  </si>
  <si>
    <t>Žostautas</t>
  </si>
  <si>
    <t>Lācis</t>
  </si>
  <si>
    <t>Mindaugas</t>
  </si>
  <si>
    <t>Vijeikis</t>
  </si>
  <si>
    <t>Ņikita</t>
  </si>
  <si>
    <t>Končakovs</t>
  </si>
  <si>
    <t>Streikus</t>
  </si>
  <si>
    <t>Vasiļjevs</t>
  </si>
  <si>
    <t>Adriāns</t>
  </si>
  <si>
    <t>Edvards</t>
  </si>
  <si>
    <t>Rauckis</t>
  </si>
  <si>
    <t>Evaldas</t>
  </si>
  <si>
    <t>Artūrs</t>
  </si>
  <si>
    <t>R. Kondratienė</t>
  </si>
  <si>
    <t>Mantvydas</t>
  </si>
  <si>
    <t>Einius</t>
  </si>
  <si>
    <t>Žalnierius</t>
  </si>
  <si>
    <t>Babrauskas</t>
  </si>
  <si>
    <t>Jasiūnas</t>
  </si>
  <si>
    <t>Victor</t>
  </si>
  <si>
    <t>Modestas</t>
  </si>
  <si>
    <t>Katinas</t>
  </si>
  <si>
    <t>Mačiulis</t>
  </si>
  <si>
    <t>Ēriks</t>
  </si>
  <si>
    <t>Gusevs</t>
  </si>
  <si>
    <t>Kupčiūnas</t>
  </si>
  <si>
    <t>Algirdas</t>
  </si>
  <si>
    <t>Strelčiūnas</t>
  </si>
  <si>
    <t>Dambrauskas</t>
  </si>
  <si>
    <t>Sabašinskas</t>
  </si>
  <si>
    <t>Trumpa</t>
  </si>
  <si>
    <t>Šarūnas</t>
  </si>
  <si>
    <t>Mažvydas</t>
  </si>
  <si>
    <t>Vaidas</t>
  </si>
  <si>
    <t>Žukauskas</t>
  </si>
  <si>
    <t>Daugpilis</t>
  </si>
  <si>
    <t>2 lapas</t>
  </si>
  <si>
    <t>Jansonas</t>
  </si>
  <si>
    <t>1,35</t>
  </si>
  <si>
    <t>1,40</t>
  </si>
  <si>
    <t>1,45</t>
  </si>
  <si>
    <t>Vieta</t>
  </si>
  <si>
    <t>Rez.p.b.</t>
  </si>
  <si>
    <t>Rez.fin.</t>
  </si>
  <si>
    <t>Novika</t>
  </si>
  <si>
    <t>2010 m., Arnas Dilinskis (Kėdainiai)</t>
  </si>
  <si>
    <t>Rez.f.</t>
  </si>
  <si>
    <t>Henrikas</t>
  </si>
  <si>
    <t>Volvačiovas</t>
  </si>
  <si>
    <t>7,65</t>
  </si>
  <si>
    <t>Titas</t>
  </si>
  <si>
    <t>1,25</t>
  </si>
  <si>
    <t>VIETA</t>
  </si>
  <si>
    <t>1,71</t>
  </si>
  <si>
    <t xml:space="preserve">   2008 m., Domantas Žalga (Panevėžys)</t>
  </si>
  <si>
    <t>Vilius</t>
  </si>
  <si>
    <t>Jakubaitis</t>
  </si>
  <si>
    <t>D. Šaučikovas</t>
  </si>
  <si>
    <t>Dičius</t>
  </si>
  <si>
    <t>Martinaitis</t>
  </si>
  <si>
    <t>Kavaliauskas</t>
  </si>
  <si>
    <t>Erikas</t>
  </si>
  <si>
    <t>Dāvis</t>
  </si>
  <si>
    <t>2008 m., Živilė Brokoriūtė (Klaipėda)</t>
  </si>
  <si>
    <t>Kristupas</t>
  </si>
  <si>
    <t>Macevičius</t>
  </si>
  <si>
    <t>Virmantas</t>
  </si>
  <si>
    <t>2:52,5</t>
  </si>
  <si>
    <t xml:space="preserve"> 2004 m., Marina Kotovič (Kaliningradas)</t>
  </si>
  <si>
    <t>Galvydytė</t>
  </si>
  <si>
    <t>Magelinskaitė</t>
  </si>
  <si>
    <t>Trakai</t>
  </si>
  <si>
    <t>L. Sinkevičienė</t>
  </si>
  <si>
    <t>3:11,52</t>
  </si>
  <si>
    <t>2006 m., Laima Cibina (Daugavpils)</t>
  </si>
  <si>
    <t>Ramunė</t>
  </si>
  <si>
    <t>Klybaitė</t>
  </si>
  <si>
    <t>2:32,2</t>
  </si>
  <si>
    <t>2004 m., Dimitrijs Jurkevičs (Daugavpils)</t>
  </si>
  <si>
    <t>Vaškevičius</t>
  </si>
  <si>
    <t>Povilas</t>
  </si>
  <si>
    <t>Kalina</t>
  </si>
  <si>
    <t>Ionov</t>
  </si>
  <si>
    <t>Irma Ivoškienė</t>
  </si>
  <si>
    <t>2013 m., Ernest Kolendo (Vilnius)</t>
  </si>
  <si>
    <t>Arnoldas</t>
  </si>
  <si>
    <t xml:space="preserve">Edvinas </t>
  </si>
  <si>
    <t>Kaulavičius</t>
  </si>
  <si>
    <t>Kurtinaitis</t>
  </si>
  <si>
    <t>Jankauskis</t>
  </si>
  <si>
    <t>Vladislavs</t>
  </si>
  <si>
    <t>Dauknys</t>
  </si>
  <si>
    <t>2000-</t>
  </si>
  <si>
    <t>1:47,41</t>
  </si>
  <si>
    <t>2012 m.,</t>
  </si>
  <si>
    <t>G. Dainevičiūtė,D. Stoškutė, I. Dobregaitė, A. Staurylaitė</t>
  </si>
  <si>
    <t>(Panevėžys)</t>
  </si>
  <si>
    <t>4x200 m estafetinis bėgimas merginoms</t>
  </si>
  <si>
    <t>Kv. l.</t>
  </si>
  <si>
    <t xml:space="preserve">Paula </t>
  </si>
  <si>
    <t xml:space="preserve">Rūta </t>
  </si>
  <si>
    <t>Venčiūtė</t>
  </si>
  <si>
    <t xml:space="preserve">Augustina </t>
  </si>
  <si>
    <t>Agurkytė</t>
  </si>
  <si>
    <t xml:space="preserve"> Pacevičiūtė</t>
  </si>
  <si>
    <t xml:space="preserve">Dominyka </t>
  </si>
  <si>
    <t>Leskauskaitė</t>
  </si>
  <si>
    <t xml:space="preserve">Rasa </t>
  </si>
  <si>
    <t>1:34,29</t>
  </si>
  <si>
    <t>2013 m., (A. Kukoris,T. Kairys, R. Palionis, M. Šeštokas)</t>
  </si>
  <si>
    <t>4x200 m estafetinis bėgimas vaikinams</t>
  </si>
  <si>
    <t>2013 m., Mantas Šeštokas (Panevėžys)</t>
  </si>
  <si>
    <t>1:38,65</t>
  </si>
  <si>
    <t>2013 m.,Ernest Kolendo (Vilnius)</t>
  </si>
  <si>
    <t>2:45,27</t>
  </si>
  <si>
    <t>Milda</t>
  </si>
  <si>
    <t xml:space="preserve">XXVII TARPTAUTINĖS </t>
  </si>
  <si>
    <t>2015 metų kovo 6 diena</t>
  </si>
  <si>
    <t>2015 m. kovo 6 d.</t>
  </si>
  <si>
    <t>Šuolis į tolį jauniams (1998- 1999 m.g.)</t>
  </si>
  <si>
    <t>Šuolis į tolį jaunučiams (2000 m.g. ir jaunesniems)</t>
  </si>
  <si>
    <t>Šuolis į tolį jaunėms  (1998- 1999 m.g.)</t>
  </si>
  <si>
    <t>Šuolis į tolį jaunutėms  (2000 m. g. ir jaunesnėms)</t>
  </si>
  <si>
    <t>Šuolis į aukštį jauniams (1998- 1999 m.g.)</t>
  </si>
  <si>
    <t>Šuolis į aukštį jaunučiams (2000 m. g. ir jaunesniems)</t>
  </si>
  <si>
    <t>Šuolis į aukštį jaunėms (1998- 1999 m.g.)</t>
  </si>
  <si>
    <t>Šuolis į aukštį jaunutėms (2000 m. g. ir jaunesnėms)</t>
  </si>
  <si>
    <t>1000 m bėgimas jauniams (1998- 1999 m.g.)</t>
  </si>
  <si>
    <t>1000 m bėgimas jaunučiams (2000 m.g. ir jaunesniems)</t>
  </si>
  <si>
    <t>1000 m bėgimas jaunėms (1998- 1999 m.g.)</t>
  </si>
  <si>
    <t>1000 m bėgimas jaunutėms (2000 m. g. ir jaunesnėms)</t>
  </si>
  <si>
    <t>600 m bėgimas jauniams (1998- 1999 m.g.)</t>
  </si>
  <si>
    <t>600 m bėgimas jaunučiams (2000 m.g. ir jaunesniems)</t>
  </si>
  <si>
    <t>600 m bėgimas jaunėms (1998- 1999 m.g.)</t>
  </si>
  <si>
    <t>600 m bėgimas jaunutėms (2000 m. ir jaunesnėms)</t>
  </si>
  <si>
    <t>200 m bėgimas jauniams (1998 - 1999 m. g.)</t>
  </si>
  <si>
    <t>200 m bėgimas jaunučiams (2000 m. g. ir jaunesniems)</t>
  </si>
  <si>
    <t>200 m bėgimas jaunėms (1998 - 1999 m. g.)</t>
  </si>
  <si>
    <t>200 m bėgimas jaunutėms (2000 m. g. ir jaunesnėms)</t>
  </si>
  <si>
    <t>60 m bėgimas jauniams (1998- 1999 m.g.)</t>
  </si>
  <si>
    <t>60 m bėgimas jaunučiams  (2000 m.g. ir jaunesniems)</t>
  </si>
  <si>
    <t>Orlauskaitė</t>
  </si>
  <si>
    <t>V.Lebeckienė</t>
  </si>
  <si>
    <t>b.k</t>
  </si>
  <si>
    <t>Panevėžio KKSC</t>
  </si>
  <si>
    <t>A.Dobregienė</t>
  </si>
  <si>
    <t xml:space="preserve">Diana </t>
  </si>
  <si>
    <t>Snarskytė</t>
  </si>
  <si>
    <t>Ilūkste</t>
  </si>
  <si>
    <t>Sanita</t>
  </si>
  <si>
    <t>Vitkovska</t>
  </si>
  <si>
    <t>Anna</t>
  </si>
  <si>
    <t>Polevaia</t>
  </si>
  <si>
    <t>Е.К.Степочкина, Л.А.Тимофеева</t>
  </si>
  <si>
    <t>Ineta</t>
  </si>
  <si>
    <t>Dičklapytė</t>
  </si>
  <si>
    <t>Rimantė</t>
  </si>
  <si>
    <t>Žiaunytė</t>
  </si>
  <si>
    <t xml:space="preserve">Daria </t>
  </si>
  <si>
    <t>Roeva</t>
  </si>
  <si>
    <t>Kristina</t>
  </si>
  <si>
    <t>Dirgelayte</t>
  </si>
  <si>
    <t>Strelčiūnaitė</t>
  </si>
  <si>
    <t>Z.Glevezkienė</t>
  </si>
  <si>
    <t xml:space="preserve">Lilia </t>
  </si>
  <si>
    <t>Selezen</t>
  </si>
  <si>
    <t>В.В.Шабанов, М.В.Островская</t>
  </si>
  <si>
    <t>Marta</t>
  </si>
  <si>
    <t>Isajeva</t>
  </si>
  <si>
    <t>Ryga ,,Arkadija"</t>
  </si>
  <si>
    <t xml:space="preserve">Viktoriia </t>
  </si>
  <si>
    <t>Bondar</t>
  </si>
  <si>
    <t>Н.В.Гадиатова, С.А.Сахариус</t>
  </si>
  <si>
    <t>Katerina</t>
  </si>
  <si>
    <t xml:space="preserve">Kašpure </t>
  </si>
  <si>
    <t>29.20/8.30</t>
  </si>
  <si>
    <t xml:space="preserve">Ieva </t>
  </si>
  <si>
    <t>Širvintos</t>
  </si>
  <si>
    <t>Algimantas Kmitas</t>
  </si>
  <si>
    <t>Panevėžio KKSC-PSVM</t>
  </si>
  <si>
    <t>A.Sniečkus, V.Lebeckienė</t>
  </si>
  <si>
    <t xml:space="preserve"> Elīna</t>
  </si>
  <si>
    <t>8,19/26,8</t>
  </si>
  <si>
    <t>Andriukaitytė</t>
  </si>
  <si>
    <t>Šakiai</t>
  </si>
  <si>
    <t>A. Ulinskas</t>
  </si>
  <si>
    <t>Edita</t>
  </si>
  <si>
    <t>Vainauskaitė</t>
  </si>
  <si>
    <t>A.Sniečkus</t>
  </si>
  <si>
    <t xml:space="preserve"> Māra</t>
  </si>
  <si>
    <t>Jaudzeme</t>
  </si>
  <si>
    <t>8.79/ 29,84</t>
  </si>
  <si>
    <t>Kaminskaitė</t>
  </si>
  <si>
    <t>Kėdainiai</t>
  </si>
  <si>
    <t>R.Sakalauskienė</t>
  </si>
  <si>
    <t>Veronika</t>
  </si>
  <si>
    <t>Krivošejeva</t>
  </si>
  <si>
    <t>J.Petrovskis</t>
  </si>
  <si>
    <t>Sintija</t>
  </si>
  <si>
    <t xml:space="preserve">Brante </t>
  </si>
  <si>
    <t xml:space="preserve">L.Buķe, G.Ļebedevs </t>
  </si>
  <si>
    <t>8.78/28.66</t>
  </si>
  <si>
    <t>Krievāne</t>
  </si>
  <si>
    <t>A.Pašķevičs</t>
  </si>
  <si>
    <t>Daniela</t>
  </si>
  <si>
    <t>Toloka</t>
  </si>
  <si>
    <t>Polina</t>
  </si>
  <si>
    <t xml:space="preserve">Milka </t>
  </si>
  <si>
    <t>9,17/31,67</t>
  </si>
  <si>
    <t xml:space="preserve">Arneta </t>
  </si>
  <si>
    <t>Liberytė</t>
  </si>
  <si>
    <t>Z.Gleveckienė, K.Šaulys</t>
  </si>
  <si>
    <t>Rugilė</t>
  </si>
  <si>
    <t>Mažeikaitė</t>
  </si>
  <si>
    <t>Pervenytė</t>
  </si>
  <si>
    <t>Vasilevska</t>
  </si>
  <si>
    <t>Kamilė</t>
  </si>
  <si>
    <t>Galdikaitė</t>
  </si>
  <si>
    <t xml:space="preserve">Meļņika </t>
  </si>
  <si>
    <t xml:space="preserve">Modesta </t>
  </si>
  <si>
    <t>Bielskytė</t>
  </si>
  <si>
    <t>T.Belko</t>
  </si>
  <si>
    <t xml:space="preserve"> Luīze </t>
  </si>
  <si>
    <t>Pizāne</t>
  </si>
  <si>
    <t>Z.Gleveckienė</t>
  </si>
  <si>
    <t xml:space="preserve"> Nora</t>
  </si>
  <si>
    <t>Ķigure</t>
  </si>
  <si>
    <t>Neda</t>
  </si>
  <si>
    <t>Lapinskaitė</t>
  </si>
  <si>
    <t>K.Sabalytė</t>
  </si>
  <si>
    <t xml:space="preserve">Natalia </t>
  </si>
  <si>
    <t xml:space="preserve">Laurita </t>
  </si>
  <si>
    <t>Steponkutė</t>
  </si>
  <si>
    <t>Sanija Raina</t>
  </si>
  <si>
    <t xml:space="preserve">Brenča </t>
  </si>
  <si>
    <t>9,04/29,77</t>
  </si>
  <si>
    <t xml:space="preserve">Karolina </t>
  </si>
  <si>
    <t>Koriznaitė</t>
  </si>
  <si>
    <t>Gurskas</t>
  </si>
  <si>
    <t>R.Smilgys</t>
  </si>
  <si>
    <t xml:space="preserve"> Luīze</t>
  </si>
  <si>
    <t>Velmere</t>
  </si>
  <si>
    <t xml:space="preserve"> Dana</t>
  </si>
  <si>
    <t>Magrīna</t>
  </si>
  <si>
    <t>9.21/30.60</t>
  </si>
  <si>
    <t xml:space="preserve"> Laura </t>
  </si>
  <si>
    <t>Balode</t>
  </si>
  <si>
    <t>Olga</t>
  </si>
  <si>
    <t>Ignatjeva</t>
  </si>
  <si>
    <t xml:space="preserve">Gabrielė </t>
  </si>
  <si>
    <t>2001-</t>
  </si>
  <si>
    <t xml:space="preserve">Erika </t>
  </si>
  <si>
    <t>Žitkevičiūtė</t>
  </si>
  <si>
    <t>Rūta</t>
  </si>
  <si>
    <t>Minickaitė</t>
  </si>
  <si>
    <t>V. Žiedienė, J. Spudis</t>
  </si>
  <si>
    <t xml:space="preserve">Ekaterina </t>
  </si>
  <si>
    <t>Gostishcheva</t>
  </si>
  <si>
    <t>Н.В.Гадиатова, Л.М.Сельская</t>
  </si>
  <si>
    <t>Peshkova</t>
  </si>
  <si>
    <t>Л.В.Перепечёная, А.В.Подойникова</t>
  </si>
  <si>
    <t>Jūratė</t>
  </si>
  <si>
    <t>Narbutytė</t>
  </si>
  <si>
    <t>27.20</t>
  </si>
  <si>
    <t>Pinskutė-Jasaitė</t>
  </si>
  <si>
    <t xml:space="preserve">Gintarė </t>
  </si>
  <si>
    <t>Pranckūnaitė</t>
  </si>
  <si>
    <t>V.Novikovas</t>
  </si>
  <si>
    <t xml:space="preserve"> K.Sabalytė, K.Šaulys</t>
  </si>
  <si>
    <t>27.80</t>
  </si>
  <si>
    <t>Sakalauskaitė</t>
  </si>
  <si>
    <t xml:space="preserve">Justė </t>
  </si>
  <si>
    <t>Karinauskaitė</t>
  </si>
  <si>
    <t xml:space="preserve">Jefimova </t>
  </si>
  <si>
    <t>4.52/29,78</t>
  </si>
  <si>
    <t>Kucinaitė</t>
  </si>
  <si>
    <t>Dominyka</t>
  </si>
  <si>
    <t>Bražėnaitė</t>
  </si>
  <si>
    <t xml:space="preserve">  Terēze </t>
  </si>
  <si>
    <t>Urbāne</t>
  </si>
  <si>
    <t>3.95/32.0</t>
  </si>
  <si>
    <t>Jolita</t>
  </si>
  <si>
    <t>P.Fedorenka</t>
  </si>
  <si>
    <t>S. Petrakovs</t>
  </si>
  <si>
    <t xml:space="preserve">Veronika </t>
  </si>
  <si>
    <t>Misnikova</t>
  </si>
  <si>
    <t xml:space="preserve">Madara </t>
  </si>
  <si>
    <t xml:space="preserve">Baltā </t>
  </si>
  <si>
    <t xml:space="preserve">Vilmantė </t>
  </si>
  <si>
    <t>Stašauskaitė</t>
  </si>
  <si>
    <t>G.Poška</t>
  </si>
  <si>
    <t>Šiaulių SVM</t>
  </si>
  <si>
    <t>R.Razmaitė, A.Kitanov</t>
  </si>
  <si>
    <t>1.39,60</t>
  </si>
  <si>
    <t>Pušinskaitė</t>
  </si>
  <si>
    <t>Petrova</t>
  </si>
  <si>
    <t xml:space="preserve">Evita </t>
  </si>
  <si>
    <t>Kūliņa</t>
  </si>
  <si>
    <t>Kliševičiūtė</t>
  </si>
  <si>
    <t>2001-08-14</t>
  </si>
  <si>
    <t>Trakų KKSC</t>
  </si>
  <si>
    <t>Liudvika Tichovova</t>
  </si>
  <si>
    <t>Mačiulytė</t>
  </si>
  <si>
    <t>P. Šaučikovas, J. Beržanskis</t>
  </si>
  <si>
    <t>Vesta</t>
  </si>
  <si>
    <t>Macidulskaitė</t>
  </si>
  <si>
    <t xml:space="preserve"> Beatrise </t>
  </si>
  <si>
    <t xml:space="preserve">Veinšteine </t>
  </si>
  <si>
    <t>Agija</t>
  </si>
  <si>
    <t>Poškutė</t>
  </si>
  <si>
    <t>Vita</t>
  </si>
  <si>
    <t>Akelaitytė</t>
  </si>
  <si>
    <t xml:space="preserve">Angelina </t>
  </si>
  <si>
    <t>Chernukhina</t>
  </si>
  <si>
    <t>Būgaitė</t>
  </si>
  <si>
    <t xml:space="preserve"> Milana</t>
  </si>
  <si>
    <t>Tatarņikova</t>
  </si>
  <si>
    <t>L.Strekalovskis</t>
  </si>
  <si>
    <t>Patricija</t>
  </si>
  <si>
    <t>Jūrėvičiūtė</t>
  </si>
  <si>
    <t>Patrīcija</t>
  </si>
  <si>
    <t xml:space="preserve">Cīrule </t>
  </si>
  <si>
    <t>L.Strekalovskis, A.Klapote</t>
  </si>
  <si>
    <t>Banionytė</t>
  </si>
  <si>
    <t>Eleonora</t>
  </si>
  <si>
    <t>Kišeniova</t>
  </si>
  <si>
    <t>L. Tichonova</t>
  </si>
  <si>
    <t xml:space="preserve">Veronika  </t>
  </si>
  <si>
    <t>Tartychnaya</t>
  </si>
  <si>
    <t>Е.И.Шляхтина</t>
  </si>
  <si>
    <t>Šiaulių SVM-Pakruojis</t>
  </si>
  <si>
    <t>3.17,14</t>
  </si>
  <si>
    <t>N.Daugėlienė</t>
  </si>
  <si>
    <t>Šaučikovaitė</t>
  </si>
  <si>
    <t>Jolanta</t>
  </si>
  <si>
    <t xml:space="preserve">Tugarinova </t>
  </si>
  <si>
    <t xml:space="preserve"> Katrina</t>
  </si>
  <si>
    <t>Lavrentjeva</t>
  </si>
  <si>
    <t xml:space="preserve">  Marite</t>
  </si>
  <si>
    <t>Rimicane</t>
  </si>
  <si>
    <t xml:space="preserve"> Lauma</t>
  </si>
  <si>
    <t>Lubāne</t>
  </si>
  <si>
    <t>Kraulaidytė</t>
  </si>
  <si>
    <t>Andrulytė</t>
  </si>
  <si>
    <t>Mitrofanova</t>
  </si>
  <si>
    <t>Rosita</t>
  </si>
  <si>
    <t xml:space="preserve"> Milašiūtė</t>
  </si>
  <si>
    <t>Eimantė</t>
  </si>
  <si>
    <t>Ramoškaitė</t>
  </si>
  <si>
    <t>A.Sniečkus, K.Sabalytė</t>
  </si>
  <si>
    <t>3:39,0</t>
  </si>
  <si>
    <t>Enia tīna</t>
  </si>
  <si>
    <t>Šusta</t>
  </si>
  <si>
    <t>Iecava ,,Dartija"</t>
  </si>
  <si>
    <t>Elmārs Gāga</t>
  </si>
  <si>
    <t xml:space="preserve">Rokiškio KKSC </t>
  </si>
  <si>
    <t>Vadakarija</t>
  </si>
  <si>
    <t xml:space="preserve"> Līna </t>
  </si>
  <si>
    <t>Liepa</t>
  </si>
  <si>
    <t>Alejūnaitė</t>
  </si>
  <si>
    <t xml:space="preserve">Grėtė </t>
  </si>
  <si>
    <t xml:space="preserve"> Anna </t>
  </si>
  <si>
    <t xml:space="preserve">Strukova </t>
  </si>
  <si>
    <t xml:space="preserve">  Patrīcija </t>
  </si>
  <si>
    <t>Muravjova</t>
  </si>
  <si>
    <t>Misiūnaitė</t>
  </si>
  <si>
    <t>Panevėžio rajonas</t>
  </si>
  <si>
    <t xml:space="preserve">Julita </t>
  </si>
  <si>
    <t>Čirvinskaitė</t>
  </si>
  <si>
    <t>Jekaterina</t>
  </si>
  <si>
    <t>Borovikova</t>
  </si>
  <si>
    <t>Grėtė</t>
  </si>
  <si>
    <t xml:space="preserve"> Lukošaitytė</t>
  </si>
  <si>
    <t>Raminta</t>
  </si>
  <si>
    <t>Klimašauskaitė</t>
  </si>
  <si>
    <t>Valaitytė</t>
  </si>
  <si>
    <t>Sabaliauskaitė</t>
  </si>
  <si>
    <t>Z.Gleveckienė, V.Datenis</t>
  </si>
  <si>
    <t>Valērijs</t>
  </si>
  <si>
    <t xml:space="preserve">Valinščikovs </t>
  </si>
  <si>
    <t>b/k 7,13/23,11</t>
  </si>
  <si>
    <t xml:space="preserve">Andrey  </t>
  </si>
  <si>
    <t>Muratov</t>
  </si>
  <si>
    <t>Ernest</t>
  </si>
  <si>
    <t>Kolenda</t>
  </si>
  <si>
    <t>Vilnius</t>
  </si>
  <si>
    <t>H.Statkus</t>
  </si>
  <si>
    <t>7.35</t>
  </si>
  <si>
    <t>Palaima</t>
  </si>
  <si>
    <t>Daniels</t>
  </si>
  <si>
    <t xml:space="preserve">Fjodorovs </t>
  </si>
  <si>
    <t>Dace Vizule</t>
  </si>
  <si>
    <t>Petronis</t>
  </si>
  <si>
    <t>Tamošiūnas</t>
  </si>
  <si>
    <t>V.Venckus</t>
  </si>
  <si>
    <t xml:space="preserve">Andrei </t>
  </si>
  <si>
    <t>Mikheev</t>
  </si>
  <si>
    <t>Serioža</t>
  </si>
  <si>
    <t>Jevstafjev</t>
  </si>
  <si>
    <t>Maumėnas</t>
  </si>
  <si>
    <t>Gabrielius</t>
  </si>
  <si>
    <t>Bžeskis</t>
  </si>
  <si>
    <t>Andrey</t>
  </si>
  <si>
    <t>Popov</t>
  </si>
  <si>
    <t>С.Г.Балашов, В.А.Балашова</t>
  </si>
  <si>
    <t>Džiugas</t>
  </si>
  <si>
    <t>Juška</t>
  </si>
  <si>
    <t>Benas</t>
  </si>
  <si>
    <t xml:space="preserve">Georgs </t>
  </si>
  <si>
    <t xml:space="preserve">Kreislers </t>
  </si>
  <si>
    <t>7.65/25.21</t>
  </si>
  <si>
    <t>Remigijus</t>
  </si>
  <si>
    <t>Lucveikis</t>
  </si>
  <si>
    <t>Dmitrij</t>
  </si>
  <si>
    <t>Magas</t>
  </si>
  <si>
    <t>Dovidas</t>
  </si>
  <si>
    <t>Feldmanas</t>
  </si>
  <si>
    <t xml:space="preserve">Aleksandr </t>
  </si>
  <si>
    <t>Matveev</t>
  </si>
  <si>
    <t>Laimikis</t>
  </si>
  <si>
    <t xml:space="preserve"> Denis</t>
  </si>
  <si>
    <t>8,21s-26,8s</t>
  </si>
  <si>
    <t>Palionis</t>
  </si>
  <si>
    <t>J. Kirilovienė</t>
  </si>
  <si>
    <t xml:space="preserve"> Vladislavs </t>
  </si>
  <si>
    <t>Osipenko</t>
  </si>
  <si>
    <t>8,53/6,16</t>
  </si>
  <si>
    <t>Tomass</t>
  </si>
  <si>
    <t>Stelmaks</t>
  </si>
  <si>
    <t>Kārlis</t>
  </si>
  <si>
    <t>Elerts</t>
  </si>
  <si>
    <t>Eimantas</t>
  </si>
  <si>
    <t>Mondris</t>
  </si>
  <si>
    <t>Elvis</t>
  </si>
  <si>
    <t>Ancāns</t>
  </si>
  <si>
    <t>Armands</t>
  </si>
  <si>
    <t>Macijevskis</t>
  </si>
  <si>
    <t xml:space="preserve">Ignas </t>
  </si>
  <si>
    <t>Grigoravičius</t>
  </si>
  <si>
    <t xml:space="preserve"> Leviška</t>
  </si>
  <si>
    <t>Raivis</t>
  </si>
  <si>
    <t>Vaikulis</t>
  </si>
  <si>
    <t>Imants</t>
  </si>
  <si>
    <t>Ambrosovs</t>
  </si>
  <si>
    <t>7.65</t>
  </si>
  <si>
    <t>Maksims</t>
  </si>
  <si>
    <t xml:space="preserve">Sluckis </t>
  </si>
  <si>
    <t>7,76/25,27</t>
  </si>
  <si>
    <t>Simokaitis</t>
  </si>
  <si>
    <t xml:space="preserve">Danila </t>
  </si>
  <si>
    <t>Krupnov</t>
  </si>
  <si>
    <t xml:space="preserve"> Edijs</t>
  </si>
  <si>
    <t>Kondrušs</t>
  </si>
  <si>
    <t>8,43s-26,8s</t>
  </si>
  <si>
    <t xml:space="preserve"> Ņikita </t>
  </si>
  <si>
    <t>7,75/24.53</t>
  </si>
  <si>
    <t xml:space="preserve"> Matīss</t>
  </si>
  <si>
    <t>Mitrofanovs</t>
  </si>
  <si>
    <t>Zviedris</t>
  </si>
  <si>
    <t>Banys</t>
  </si>
  <si>
    <t xml:space="preserve"> Artjoms </t>
  </si>
  <si>
    <t>8.27/28.79</t>
  </si>
  <si>
    <t>Emīls</t>
  </si>
  <si>
    <t xml:space="preserve">Jonāss </t>
  </si>
  <si>
    <t>Šedys</t>
  </si>
  <si>
    <t>Audrius</t>
  </si>
  <si>
    <t>Chatkevičius</t>
  </si>
  <si>
    <t>Smirnovas</t>
  </si>
  <si>
    <t>Ivaškevičius</t>
  </si>
  <si>
    <t>Romans</t>
  </si>
  <si>
    <t xml:space="preserve">Slepnevs </t>
  </si>
  <si>
    <t>8,37s-25,9s</t>
  </si>
  <si>
    <t xml:space="preserve">Kreiss </t>
  </si>
  <si>
    <t>8,6s-26,8s</t>
  </si>
  <si>
    <t xml:space="preserve">Strazds </t>
  </si>
  <si>
    <t>8,31s-25,2s</t>
  </si>
  <si>
    <t>Rundėnas</t>
  </si>
  <si>
    <t>8,85</t>
  </si>
  <si>
    <t>Karalis</t>
  </si>
  <si>
    <t xml:space="preserve">Raigardas </t>
  </si>
  <si>
    <t>Markevičius</t>
  </si>
  <si>
    <t xml:space="preserve">Artūrs </t>
  </si>
  <si>
    <t xml:space="preserve">Sokolovs </t>
  </si>
  <si>
    <t>6.81/22,91</t>
  </si>
  <si>
    <t xml:space="preserve"> Daniels</t>
  </si>
  <si>
    <t>Ickys</t>
  </si>
  <si>
    <t>Eitvydas</t>
  </si>
  <si>
    <t>24,54</t>
  </si>
  <si>
    <t>Deivydas</t>
  </si>
  <si>
    <t>Galvanauskas</t>
  </si>
  <si>
    <t>Kristaps</t>
  </si>
  <si>
    <t xml:space="preserve">Briška </t>
  </si>
  <si>
    <t>1:33.17/25.92</t>
  </si>
  <si>
    <t xml:space="preserve">Lācis </t>
  </si>
  <si>
    <t xml:space="preserve">Oleg </t>
  </si>
  <si>
    <t>Sosnovich</t>
  </si>
  <si>
    <t>В.К.Слушкин, Г.П.Антунович</t>
  </si>
  <si>
    <t>25,03</t>
  </si>
  <si>
    <t>25,07</t>
  </si>
  <si>
    <t xml:space="preserve"> Daniils </t>
  </si>
  <si>
    <t>Firgers</t>
  </si>
  <si>
    <t>24,84/5,87</t>
  </si>
  <si>
    <t>Kaveckas</t>
  </si>
  <si>
    <t>Gravītis</t>
  </si>
  <si>
    <t xml:space="preserve">Domantas </t>
  </si>
  <si>
    <t>Saldukas</t>
  </si>
  <si>
    <t>26.26</t>
  </si>
  <si>
    <t>25,79</t>
  </si>
  <si>
    <t xml:space="preserve">Ilia </t>
  </si>
  <si>
    <t>Boiaarskii</t>
  </si>
  <si>
    <t>Г.П.Антунович, В.К.Слушкин</t>
  </si>
  <si>
    <t>Arlauskas</t>
  </si>
  <si>
    <t>Skukauskas</t>
  </si>
  <si>
    <t xml:space="preserve"> Mužas </t>
  </si>
  <si>
    <t>Čepulis</t>
  </si>
  <si>
    <t>Stanevičius</t>
  </si>
  <si>
    <t>Kazlauskas</t>
  </si>
  <si>
    <t>29,56</t>
  </si>
  <si>
    <t>Svajūnas</t>
  </si>
  <si>
    <t xml:space="preserve">Viktoras </t>
  </si>
  <si>
    <t>Paškevičius</t>
  </si>
  <si>
    <t>Roma Voronkova</t>
  </si>
  <si>
    <t>Zopelis</t>
  </si>
  <si>
    <t>Lideika</t>
  </si>
  <si>
    <t>Grybas</t>
  </si>
  <si>
    <t xml:space="preserve">Baranovs </t>
  </si>
  <si>
    <t xml:space="preserve">Timur </t>
  </si>
  <si>
    <t>Kosenkov</t>
  </si>
  <si>
    <t>Maksim</t>
  </si>
  <si>
    <t>Bolotin</t>
  </si>
  <si>
    <t>T.Krasauskiene</t>
  </si>
  <si>
    <t>Gilda</t>
  </si>
  <si>
    <t>Pavolis</t>
  </si>
  <si>
    <t>Julius</t>
  </si>
  <si>
    <t>Martinkus</t>
  </si>
  <si>
    <t>1.30</t>
  </si>
  <si>
    <t>Umanskiy</t>
  </si>
  <si>
    <t xml:space="preserve">Leonid </t>
  </si>
  <si>
    <t>Kolosov</t>
  </si>
  <si>
    <t>1.30,67</t>
  </si>
  <si>
    <t xml:space="preserve">Danil </t>
  </si>
  <si>
    <t>Tsvenger</t>
  </si>
  <si>
    <t>Е.И.Шляхтина, В.Е.Прохоров</t>
  </si>
  <si>
    <t>1:34,66</t>
  </si>
  <si>
    <t>Neimantas</t>
  </si>
  <si>
    <t>Jocius</t>
  </si>
  <si>
    <t>Panevėžio KKSC - PSVM</t>
  </si>
  <si>
    <t>Roberts</t>
  </si>
  <si>
    <t>Boliņš</t>
  </si>
  <si>
    <t xml:space="preserve">Gustavs </t>
  </si>
  <si>
    <t xml:space="preserve">Zvirgzdiņš </t>
  </si>
  <si>
    <t>1:32,75/2:50,41</t>
  </si>
  <si>
    <t>Vitrups</t>
  </si>
  <si>
    <t>Nojus</t>
  </si>
  <si>
    <t>Zelionka</t>
  </si>
  <si>
    <t>Pušinskas</t>
  </si>
  <si>
    <t>1.33,1</t>
  </si>
  <si>
    <t>Danielius</t>
  </si>
  <si>
    <t>Armonas</t>
  </si>
  <si>
    <t>Ugnius</t>
  </si>
  <si>
    <t>Sadauskas</t>
  </si>
  <si>
    <t xml:space="preserve">Vadim </t>
  </si>
  <si>
    <t>Khorev</t>
  </si>
  <si>
    <t xml:space="preserve">Igor </t>
  </si>
  <si>
    <t>В.В.Маляревич, Л.М.Сельская</t>
  </si>
  <si>
    <t>Gavlas</t>
  </si>
  <si>
    <t>Rosvoldas</t>
  </si>
  <si>
    <t>Povilionis</t>
  </si>
  <si>
    <t>Arnis</t>
  </si>
  <si>
    <t>Lociks</t>
  </si>
  <si>
    <t>1999-26-06</t>
  </si>
  <si>
    <t xml:space="preserve"> Petravičius</t>
  </si>
  <si>
    <t>Suvorovs</t>
  </si>
  <si>
    <t>Stankevičius</t>
  </si>
  <si>
    <t>E.Žilys.Z,Balčiauskas</t>
  </si>
  <si>
    <t>Vainauskas</t>
  </si>
  <si>
    <t>Darius</t>
  </si>
  <si>
    <t>Kriukovskis</t>
  </si>
  <si>
    <t>Janonis</t>
  </si>
  <si>
    <t>PKKSC-PSVM</t>
  </si>
  <si>
    <t>Robertas</t>
  </si>
  <si>
    <t>Kazbaras</t>
  </si>
  <si>
    <t>Petraitis</t>
  </si>
  <si>
    <t>Vaclavs</t>
  </si>
  <si>
    <t>Burakovskis</t>
  </si>
  <si>
    <t>1.85</t>
  </si>
  <si>
    <t xml:space="preserve">Dredžels </t>
  </si>
  <si>
    <t>Rimas</t>
  </si>
  <si>
    <t>Kerpiškis</t>
  </si>
  <si>
    <t>E.Barisienė</t>
  </si>
  <si>
    <t xml:space="preserve">Andris </t>
  </si>
  <si>
    <t>Prekels</t>
  </si>
  <si>
    <t>Osmondas</t>
  </si>
  <si>
    <t>Ulkštinas</t>
  </si>
  <si>
    <t>J. Tribienė</t>
  </si>
  <si>
    <t xml:space="preserve">Adas </t>
  </si>
  <si>
    <t xml:space="preserve">Evaldas </t>
  </si>
  <si>
    <t>Burneika</t>
  </si>
  <si>
    <t>Izidorius</t>
  </si>
  <si>
    <t>Klevečka</t>
  </si>
  <si>
    <t>Jaunius</t>
  </si>
  <si>
    <t>Stakaitis</t>
  </si>
  <si>
    <t>Gofencas</t>
  </si>
  <si>
    <t xml:space="preserve">Augustas </t>
  </si>
  <si>
    <t>Smažinas</t>
  </si>
  <si>
    <t>Andrius</t>
  </si>
  <si>
    <t>Vilniškis</t>
  </si>
  <si>
    <t>Einaras</t>
  </si>
  <si>
    <t xml:space="preserve">Denis </t>
  </si>
  <si>
    <t>Savchenko</t>
  </si>
  <si>
    <t>Pinaas</t>
  </si>
  <si>
    <t xml:space="preserve">Ilya </t>
  </si>
  <si>
    <t>Vostrikov</t>
  </si>
  <si>
    <t xml:space="preserve">Justas </t>
  </si>
  <si>
    <t>V.Datenis</t>
  </si>
  <si>
    <t>Budrys</t>
  </si>
  <si>
    <t xml:space="preserve">Titas </t>
  </si>
  <si>
    <t xml:space="preserve">Mužas </t>
  </si>
  <si>
    <t>Juozėnas</t>
  </si>
  <si>
    <t>Gegieckas</t>
  </si>
  <si>
    <t xml:space="preserve">        Kornelijus</t>
  </si>
  <si>
    <t>Gertas</t>
  </si>
  <si>
    <t>Sirvydas</t>
  </si>
  <si>
    <t>Griškus</t>
  </si>
  <si>
    <t>Žukas</t>
  </si>
  <si>
    <t xml:space="preserve">Mantas </t>
  </si>
  <si>
    <t>1,29,2</t>
  </si>
  <si>
    <t>1,44,0</t>
  </si>
  <si>
    <t>Čeikauskaitė</t>
  </si>
  <si>
    <t>V.Čereška</t>
  </si>
  <si>
    <t>Jančiuraitė</t>
  </si>
  <si>
    <t>Tamutis</t>
  </si>
  <si>
    <t>Olesja</t>
  </si>
  <si>
    <t>Bivainis</t>
  </si>
  <si>
    <t>Prachovska</t>
  </si>
  <si>
    <t>Suvorova</t>
  </si>
  <si>
    <t>Karina</t>
  </si>
  <si>
    <t>Kaļiņins</t>
  </si>
  <si>
    <t>Aleksejs</t>
  </si>
  <si>
    <t>Mališevs</t>
  </si>
  <si>
    <t>152</t>
  </si>
  <si>
    <t>48</t>
  </si>
  <si>
    <t>Marcinkevičius</t>
  </si>
  <si>
    <t>49</t>
  </si>
  <si>
    <t>Edgars</t>
  </si>
  <si>
    <t>Aseris Indrikis</t>
  </si>
  <si>
    <t>Vasiliauskaas</t>
  </si>
  <si>
    <t>O</t>
  </si>
  <si>
    <t>1,68</t>
  </si>
  <si>
    <t>X</t>
  </si>
  <si>
    <t>2013 m., Greta Plečkaitytė (Kaunas)</t>
  </si>
  <si>
    <t>60 m barjerinis bėgimas jaunutėms (2000 m. g. ir jaunesnėms)</t>
  </si>
  <si>
    <t xml:space="preserve">Gitana </t>
  </si>
  <si>
    <t>Davidavičiūtė</t>
  </si>
  <si>
    <t>Julija</t>
  </si>
  <si>
    <t xml:space="preserve"> Janusevskaja</t>
  </si>
  <si>
    <t>DNF</t>
  </si>
  <si>
    <t>DNS</t>
  </si>
  <si>
    <t>8.93</t>
  </si>
  <si>
    <r>
      <t xml:space="preserve">(0.762-8.00)      </t>
    </r>
    <r>
      <rPr>
        <b/>
        <sz val="12"/>
        <rFont val="Times New Roman"/>
        <family val="1"/>
      </rPr>
      <t>A gr</t>
    </r>
    <r>
      <rPr>
        <sz val="12"/>
        <rFont val="Times New Roman"/>
        <family val="1"/>
      </rPr>
      <t>.</t>
    </r>
  </si>
  <si>
    <t>2014 m., Faustas Kavaliauskas (Šiauliai)</t>
  </si>
  <si>
    <t>60 m barjerinis bėgimas jaunučiams (2000 m. g. ir jaunesniems)</t>
  </si>
  <si>
    <t>Martynas</t>
  </si>
  <si>
    <t>Gaižauskas</t>
  </si>
  <si>
    <t>Trumpickas</t>
  </si>
  <si>
    <t>Matīss</t>
  </si>
  <si>
    <r>
      <t xml:space="preserve">(0,84-8,50)      </t>
    </r>
    <r>
      <rPr>
        <b/>
        <sz val="12"/>
        <color indexed="8"/>
        <rFont val="Times New Roman"/>
        <family val="1"/>
      </rPr>
      <t>A gr.</t>
    </r>
  </si>
  <si>
    <t>2012 m., Valeriya Matskevichiute (Kaliningradas)</t>
  </si>
  <si>
    <t>60 m barjerinis bėgimas jaunėms (1998-1999 m. g.)</t>
  </si>
  <si>
    <t>(0.762-8.50)</t>
  </si>
  <si>
    <t xml:space="preserve">             B gr.</t>
  </si>
  <si>
    <t xml:space="preserve">Valeriya </t>
  </si>
  <si>
    <t>Kravtsova</t>
  </si>
  <si>
    <t>Л.М.Сельская, В.В.Маляревич</t>
  </si>
  <si>
    <t>Juknevičiūtė</t>
  </si>
  <si>
    <t xml:space="preserve">Tatiana </t>
  </si>
  <si>
    <t>Demkina</t>
  </si>
  <si>
    <t>Т.А.Стародубова</t>
  </si>
  <si>
    <t>2012 m., Algirdas Stuknys (Kaunas)</t>
  </si>
  <si>
    <t>60 m barjerinis bėgimas jauniams</t>
  </si>
  <si>
    <t>(1998-1999 m. g.)</t>
  </si>
  <si>
    <t>(0.914-9.14)</t>
  </si>
  <si>
    <t xml:space="preserve">           B gr.</t>
  </si>
  <si>
    <t xml:space="preserve">  Valērijs</t>
  </si>
  <si>
    <t>Zvaigzne</t>
  </si>
  <si>
    <t>Čekanauskas</t>
  </si>
  <si>
    <t>J. Baikštienė, T. Skalikas</t>
  </si>
  <si>
    <t xml:space="preserve">Nikita </t>
  </si>
  <si>
    <t>Markov</t>
  </si>
  <si>
    <t>Ovidijus</t>
  </si>
  <si>
    <t>Kybartas</t>
  </si>
  <si>
    <t>DQ</t>
  </si>
  <si>
    <t xml:space="preserve">       2009 m., Laura Gedminaitė (Vilnius - Tauragė)</t>
  </si>
  <si>
    <t xml:space="preserve">Rutulio stūmimas jaunėms (1998- 1999 m.g.) (3 kg.) </t>
  </si>
  <si>
    <t>Jonkutė</t>
  </si>
  <si>
    <t>Vilnius-Joniškis</t>
  </si>
  <si>
    <t>x</t>
  </si>
  <si>
    <t>J.Radžius, R.Prokopenko</t>
  </si>
  <si>
    <t xml:space="preserve">Lina </t>
  </si>
  <si>
    <t>Surgelaitė</t>
  </si>
  <si>
    <t>Tamošauskaitė</t>
  </si>
  <si>
    <t>Krista</t>
  </si>
  <si>
    <t>Rutkupa</t>
  </si>
  <si>
    <t>Vestina</t>
  </si>
  <si>
    <t>Liobikaitė</t>
  </si>
  <si>
    <t>V. Zarankienė</t>
  </si>
  <si>
    <t xml:space="preserve">Laura </t>
  </si>
  <si>
    <t>Jankovskytė</t>
  </si>
  <si>
    <t>2014 m., Agnė Jonkutė (Vilnius-Joniškis)</t>
  </si>
  <si>
    <t xml:space="preserve">Rutulio stūmimas jaunutėms (2000 m.g. ir jaunesnėms) (3 kg) </t>
  </si>
  <si>
    <t>Makarevičiutė</t>
  </si>
  <si>
    <t>Kaunas</t>
  </si>
  <si>
    <t>V. ir L. Maleckiai</t>
  </si>
  <si>
    <t>Bačianskaitė</t>
  </si>
  <si>
    <t>A.Dobregienė, J.Auga</t>
  </si>
  <si>
    <t>Meda</t>
  </si>
  <si>
    <t>Majauskaitė</t>
  </si>
  <si>
    <t>Butėnaitė</t>
  </si>
  <si>
    <t>V. Ščevinskas, V. Čereška</t>
  </si>
  <si>
    <t>Ieva</t>
  </si>
  <si>
    <t>Česnaitė</t>
  </si>
  <si>
    <t>Sofia</t>
  </si>
  <si>
    <t>Rutkevich</t>
  </si>
  <si>
    <t>Л.В.Перепечёная, Е.Н.Барановская</t>
  </si>
  <si>
    <t>Ruzgutė</t>
  </si>
  <si>
    <t>R. Šinkūnas</t>
  </si>
  <si>
    <t>Šeikutė</t>
  </si>
  <si>
    <t>Lelevičiūtė</t>
  </si>
  <si>
    <t>Sonata</t>
  </si>
  <si>
    <t>Rudytė</t>
  </si>
  <si>
    <t>Griciūtė</t>
  </si>
  <si>
    <t>V.Ščevinskas, J.Auga</t>
  </si>
  <si>
    <t>Gasiūnaitė</t>
  </si>
  <si>
    <t>Oksana</t>
  </si>
  <si>
    <t>Vasiļjeva</t>
  </si>
  <si>
    <t>Svidraitė</t>
  </si>
  <si>
    <t>Kigure</t>
  </si>
  <si>
    <t>11</t>
  </si>
  <si>
    <t>Nora</t>
  </si>
  <si>
    <t xml:space="preserve">Vieta </t>
  </si>
  <si>
    <t>3</t>
  </si>
  <si>
    <t>-</t>
  </si>
  <si>
    <t xml:space="preserve">Tamutis </t>
  </si>
  <si>
    <t>Ryga ,,Arkadija" II</t>
  </si>
  <si>
    <t>3v</t>
  </si>
  <si>
    <t>2v</t>
  </si>
  <si>
    <t>7,58</t>
  </si>
  <si>
    <t>7,72</t>
  </si>
  <si>
    <t>7,75</t>
  </si>
  <si>
    <t>7,88</t>
  </si>
  <si>
    <t>7,92</t>
  </si>
  <si>
    <t>8,00</t>
  </si>
  <si>
    <t>2004 m., Silva Pesackaitė (Pasvalys)</t>
  </si>
  <si>
    <t xml:space="preserve">                                 2008 m., Živilė Brokoriūtė Klaipėda)</t>
  </si>
  <si>
    <t>60 m bėgimas jaunėms (1998 - 1999 m. g.)</t>
  </si>
  <si>
    <t>Lukoševičiūtė</t>
  </si>
  <si>
    <t>b.k.</t>
  </si>
  <si>
    <t>Šimuliūnaitė</t>
  </si>
  <si>
    <t>8.35</t>
  </si>
  <si>
    <t xml:space="preserve">Alexandra  </t>
  </si>
  <si>
    <t>Afonina</t>
  </si>
  <si>
    <t>Н.А.Малиновская</t>
  </si>
  <si>
    <t>Dukavičiūtė</t>
  </si>
  <si>
    <t xml:space="preserve">Renata </t>
  </si>
  <si>
    <t>Jasevičiūtė</t>
  </si>
  <si>
    <t>Pildika</t>
  </si>
  <si>
    <t>Antončikaitė</t>
  </si>
  <si>
    <t>E. Žilys</t>
  </si>
  <si>
    <t>7,92 sek.</t>
  </si>
  <si>
    <t>2005 m., Jana Nosova (Kaunas)</t>
  </si>
  <si>
    <t>1 lapas</t>
  </si>
  <si>
    <t>60 m bėgimas jaunutėms (2000 m. g. ir jaunesnėms)</t>
  </si>
  <si>
    <t>5v</t>
  </si>
  <si>
    <t>4v</t>
  </si>
  <si>
    <t>Eigelytė</t>
  </si>
  <si>
    <t>Kanapeckaitė</t>
  </si>
  <si>
    <t>9,15/4,10</t>
  </si>
  <si>
    <t>Aigustė</t>
  </si>
  <si>
    <t>Astramskaitė</t>
  </si>
  <si>
    <t xml:space="preserve"> Sabīne </t>
  </si>
  <si>
    <t>Sebre</t>
  </si>
  <si>
    <t>9,09/4.28</t>
  </si>
  <si>
    <t>Ulė</t>
  </si>
  <si>
    <t>Juškaitė</t>
  </si>
  <si>
    <t>8,40</t>
  </si>
  <si>
    <t>Srivkinaitė</t>
  </si>
  <si>
    <t>R.Jakubauskas</t>
  </si>
  <si>
    <t xml:space="preserve">Anna </t>
  </si>
  <si>
    <t>Rashidova</t>
  </si>
  <si>
    <t>Jogailė</t>
  </si>
  <si>
    <t>7,91</t>
  </si>
  <si>
    <t>8.10</t>
  </si>
  <si>
    <t>Lomaniuk</t>
  </si>
  <si>
    <t>С.С.Порохня</t>
  </si>
  <si>
    <t xml:space="preserve">Julija </t>
  </si>
  <si>
    <t>Janusevskaja</t>
  </si>
  <si>
    <t>II A</t>
  </si>
  <si>
    <t>2004 m., Artūras Gurklys (Panevėžys)</t>
  </si>
  <si>
    <t xml:space="preserve">Rutulio stūmimas jaunučiams (2000 m. g. ir jaunesniems) (4 kg) </t>
  </si>
  <si>
    <t>Naubartas</t>
  </si>
  <si>
    <t>Stripeikis</t>
  </si>
  <si>
    <t>Augustas</t>
  </si>
  <si>
    <t>Inda</t>
  </si>
  <si>
    <t>L. Roikienė, J. Baikštienė</t>
  </si>
  <si>
    <t>Matusevičius</t>
  </si>
  <si>
    <t>Liakas</t>
  </si>
  <si>
    <t>Semaška</t>
  </si>
  <si>
    <t>Bobulis</t>
  </si>
  <si>
    <t>Ambrazevičius</t>
  </si>
  <si>
    <t>Mikalkėnas</t>
  </si>
  <si>
    <t>Nakčiūnas</t>
  </si>
  <si>
    <t>V. Ščevinskas, J. Auga</t>
  </si>
  <si>
    <t>Navikas</t>
  </si>
  <si>
    <t>Gytis</t>
  </si>
  <si>
    <t>Petkevičius</t>
  </si>
  <si>
    <t>Peleckis</t>
  </si>
  <si>
    <t>Juzėnas</t>
  </si>
  <si>
    <t>Jovaiša</t>
  </si>
  <si>
    <t>Mangirdas</t>
  </si>
  <si>
    <t>Strungys</t>
  </si>
  <si>
    <t>Doumantas</t>
  </si>
  <si>
    <t>Mažylis</t>
  </si>
  <si>
    <t>Volodko</t>
  </si>
  <si>
    <t>2001-05-18</t>
  </si>
  <si>
    <t>Laima Sinkevičienė</t>
  </si>
  <si>
    <t>Simonas</t>
  </si>
  <si>
    <t>Tamošauskas</t>
  </si>
  <si>
    <t>Ryga ,,Arkadija" I</t>
  </si>
  <si>
    <t>1,73</t>
  </si>
  <si>
    <t>2006 m., Artūras Gurklys (Panevėžys)</t>
  </si>
  <si>
    <t>Rutulio stūmimas jauniams (1998- 1999 m.g.) (5kg)</t>
  </si>
  <si>
    <t xml:space="preserve">Paulius </t>
  </si>
  <si>
    <t>Gelažius</t>
  </si>
  <si>
    <t xml:space="preserve">Navikas </t>
  </si>
  <si>
    <t>Šilkaitis</t>
  </si>
  <si>
    <t>Pitrėnas</t>
  </si>
  <si>
    <t>Grižas</t>
  </si>
  <si>
    <t>V.Zarankienė</t>
  </si>
  <si>
    <t>Paurys</t>
  </si>
  <si>
    <t>Markovas</t>
  </si>
  <si>
    <t>Giedraitis</t>
  </si>
  <si>
    <t>E.Žilys.Z.Balčiauskas</t>
  </si>
  <si>
    <t>Viskintas</t>
  </si>
  <si>
    <t>Lelevičius</t>
  </si>
  <si>
    <t>Aurimas</t>
  </si>
  <si>
    <t>Plungė</t>
  </si>
  <si>
    <t>Breivė</t>
  </si>
  <si>
    <t>J.Auga, V.Ščevinskas</t>
  </si>
  <si>
    <t>Sandris</t>
  </si>
  <si>
    <t>Proms</t>
  </si>
  <si>
    <t>Petrikauskas</t>
  </si>
  <si>
    <t>1999-</t>
  </si>
  <si>
    <t>Vasiljev</t>
  </si>
  <si>
    <t xml:space="preserve">Karolis </t>
  </si>
  <si>
    <t>8,65</t>
  </si>
  <si>
    <t xml:space="preserve">                      2015 m ,Edijs Lācis (Iecvva)</t>
  </si>
  <si>
    <r>
      <t xml:space="preserve">8,65 </t>
    </r>
    <r>
      <rPr>
        <sz val="10"/>
        <color indexed="10"/>
        <rFont val="Times New Roman"/>
        <family val="1"/>
      </rPr>
      <t>VR</t>
    </r>
  </si>
  <si>
    <t>IIA</t>
  </si>
  <si>
    <t>3:08,15</t>
  </si>
  <si>
    <t>2015 m., Gabija Galvydytė (Panevėžys-Jonava)</t>
  </si>
  <si>
    <r>
      <t xml:space="preserve">3:08,15 </t>
    </r>
    <r>
      <rPr>
        <sz val="10"/>
        <color indexed="10"/>
        <rFont val="Times New Roman"/>
        <family val="1"/>
      </rPr>
      <t>VR</t>
    </r>
  </si>
  <si>
    <t>1,70 m</t>
  </si>
  <si>
    <t>7,10 m</t>
  </si>
  <si>
    <t>14,94 m</t>
  </si>
  <si>
    <t xml:space="preserve">         2014 m., Akvilė Gedminaitė (Kaunas - Klaipėda)</t>
  </si>
  <si>
    <t>2015 m., Agnė Jonkutė (Vilnius - Joniškis)</t>
  </si>
  <si>
    <r>
      <t>14,38</t>
    </r>
    <r>
      <rPr>
        <b/>
        <sz val="10"/>
        <color indexed="10"/>
        <rFont val="Times New Roman"/>
        <family val="1"/>
      </rPr>
      <t xml:space="preserve"> VR</t>
    </r>
  </si>
  <si>
    <t>17,00 m</t>
  </si>
  <si>
    <r>
      <t xml:space="preserve">13,37 m </t>
    </r>
    <r>
      <rPr>
        <sz val="8"/>
        <rFont val="Arial"/>
        <family val="2"/>
      </rPr>
      <t>(4 kg.)</t>
    </r>
  </si>
  <si>
    <r>
      <t xml:space="preserve">13,97 m </t>
    </r>
    <r>
      <rPr>
        <sz val="8"/>
        <rFont val="Arial"/>
        <family val="2"/>
      </rPr>
      <t>(3 kg.)</t>
    </r>
  </si>
  <si>
    <r>
      <t xml:space="preserve">14,38 m </t>
    </r>
    <r>
      <rPr>
        <sz val="8"/>
        <color indexed="10"/>
        <rFont val="Arial"/>
        <family val="2"/>
      </rPr>
      <t>(3 kg.)</t>
    </r>
  </si>
  <si>
    <t>18,94 m</t>
  </si>
  <si>
    <t>6,40 m</t>
  </si>
  <si>
    <t>5,89 m</t>
  </si>
  <si>
    <t>5,52 m</t>
  </si>
  <si>
    <t>1,96 m</t>
  </si>
  <si>
    <t>1,83 m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</si>
</sst>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"/>
    <numFmt numFmtId="178" formatCode="yyyy\-mm\-dd;@"/>
    <numFmt numFmtId="179" formatCode="m:ss.00"/>
    <numFmt numFmtId="180" formatCode="_-* #,##0_-;\-* #,##0_-;_-* &quot;-&quot;_-;_-@_-"/>
    <numFmt numFmtId="181" formatCode="_-* #,##0.00_-;\-* #,##0.00_-;_-* &quot;-&quot;??_-;_-@_-"/>
    <numFmt numFmtId="182" formatCode="[m]:ss.00"/>
    <numFmt numFmtId="183" formatCode="hh:mm;@"/>
    <numFmt numFmtId="184" formatCode="#,##0;\-#,##0;&quot;-&quot;"/>
    <numFmt numFmtId="185" formatCode="#,##0.00;\-#,##0.00;&quot;-&quot;"/>
    <numFmt numFmtId="186" formatCode="#,##0%;\-#,##0%;&quot;- &quot;"/>
    <numFmt numFmtId="187" formatCode="#,##0.0%;\-#,##0.0%;&quot;- &quot;"/>
    <numFmt numFmtId="188" formatCode="#,##0.00%;\-#,##0.00%;&quot;- &quot;"/>
    <numFmt numFmtId="189" formatCode="#,##0.0;\-#,##0.0;&quot;-&quot;"/>
    <numFmt numFmtId="190" formatCode="[Red]0%;[Red]\(0%\)"/>
    <numFmt numFmtId="191" formatCode="[$-FC27]yyyy\ &quot;m.&quot;\ mmmm\ d\ &quot;d.&quot;;@"/>
    <numFmt numFmtId="192" formatCode="0%;\(0%\)"/>
    <numFmt numFmtId="193" formatCode="\ \ @"/>
    <numFmt numFmtId="194" formatCode="\ \ \ \ @"/>
    <numFmt numFmtId="195" formatCode="_-&quot;IRL&quot;* #,##0_-;\-&quot;IRL&quot;* #,##0_-;_-&quot;IRL&quot;* &quot;-&quot;_-;_-@_-"/>
    <numFmt numFmtId="196" formatCode="_-&quot;IRL&quot;* #,##0.00_-;\-&quot;IRL&quot;* #,##0.00_-;_-&quot;IRL&quot;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/yyyy"/>
    <numFmt numFmtId="202" formatCode="[$-427]yyyy\ &quot;m.&quot;\ mmmm\ d\ &quot;d.&quot;"/>
    <numFmt numFmtId="203" formatCode="[$-F400]h:mm:ss\ AM/PM"/>
    <numFmt numFmtId="204" formatCode="[$€-2]\ ###,000_);[Red]\([$€-2]\ ###,000\)"/>
    <numFmt numFmtId="205" formatCode="_(* #,##0.000_);_(* \(#,##0.000\);_(* &quot;-&quot;??_);_(@_)"/>
  </numFmts>
  <fonts count="65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color indexed="1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10"/>
      <name val="Arial Baltic"/>
      <family val="2"/>
    </font>
    <font>
      <b/>
      <sz val="10"/>
      <name val="Arial Baltic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186" fontId="27" fillId="0" borderId="0" applyFill="0" applyBorder="0" applyAlignment="0">
      <protection/>
    </xf>
    <xf numFmtId="187" fontId="27" fillId="0" borderId="0" applyFill="0" applyBorder="0" applyAlignment="0">
      <protection/>
    </xf>
    <xf numFmtId="188" fontId="27" fillId="0" borderId="0" applyFill="0" applyBorder="0" applyAlignment="0">
      <protection/>
    </xf>
    <xf numFmtId="184" fontId="27" fillId="0" borderId="0" applyFill="0" applyBorder="0" applyAlignment="0">
      <protection/>
    </xf>
    <xf numFmtId="189" fontId="27" fillId="0" borderId="0" applyFill="0" applyBorder="0" applyAlignment="0">
      <protection/>
    </xf>
    <xf numFmtId="185" fontId="27" fillId="0" borderId="0" applyFill="0" applyBorder="0" applyAlignment="0">
      <protection/>
    </xf>
    <xf numFmtId="0" fontId="10" fillId="14" borderId="4" applyNumberFormat="0" applyAlignment="0" applyProtection="0"/>
    <xf numFmtId="0" fontId="11" fillId="24" borderId="5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27" fillId="0" borderId="0" applyFill="0" applyBorder="0" applyAlignment="0"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28" fillId="0" borderId="0" applyFill="0" applyBorder="0" applyAlignment="0">
      <protection/>
    </xf>
    <xf numFmtId="185" fontId="28" fillId="0" borderId="0" applyFill="0" applyBorder="0" applyAlignment="0">
      <protection/>
    </xf>
    <xf numFmtId="184" fontId="28" fillId="0" borderId="0" applyFill="0" applyBorder="0" applyAlignment="0">
      <protection/>
    </xf>
    <xf numFmtId="189" fontId="28" fillId="0" borderId="0" applyFill="0" applyBorder="0" applyAlignment="0">
      <protection/>
    </xf>
    <xf numFmtId="185" fontId="28" fillId="0" borderId="0" applyFill="0" applyBorder="0" applyAlignment="0"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38" fontId="29" fillId="14" borderId="0" applyNumberFormat="0" applyBorder="0" applyAlignment="0" applyProtection="0"/>
    <xf numFmtId="0" fontId="30" fillId="0" borderId="6" applyNumberFormat="0" applyAlignment="0" applyProtection="0"/>
    <xf numFmtId="0" fontId="30" fillId="0" borderId="7">
      <alignment horizontal="left" vertical="center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4" applyNumberFormat="0" applyAlignment="0" applyProtection="0"/>
    <xf numFmtId="10" fontId="29" fillId="9" borderId="11" applyNumberFormat="0" applyBorder="0" applyAlignment="0" applyProtection="0"/>
    <xf numFmtId="0" fontId="20" fillId="14" borderId="12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7" borderId="4" applyNumberFormat="0" applyAlignment="0" applyProtection="0"/>
    <xf numFmtId="184" fontId="32" fillId="0" borderId="0" applyFill="0" applyBorder="0" applyAlignment="0">
      <protection/>
    </xf>
    <xf numFmtId="185" fontId="32" fillId="0" borderId="0" applyFill="0" applyBorder="0" applyAlignment="0">
      <protection/>
    </xf>
    <xf numFmtId="184" fontId="32" fillId="0" borderId="0" applyFill="0" applyBorder="0" applyAlignment="0">
      <protection/>
    </xf>
    <xf numFmtId="189" fontId="32" fillId="0" borderId="0" applyFill="0" applyBorder="0" applyAlignment="0">
      <protection/>
    </xf>
    <xf numFmtId="185" fontId="32" fillId="0" borderId="0" applyFill="0" applyBorder="0" applyAlignment="0">
      <protection/>
    </xf>
    <xf numFmtId="0" fontId="18" fillId="0" borderId="13" applyNumberFormat="0" applyFill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90" fontId="33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91" fontId="0" fillId="0" borderId="0">
      <alignment/>
      <protection/>
    </xf>
    <xf numFmtId="178" fontId="7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87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87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91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91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91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0" fontId="7" fillId="0" borderId="0">
      <alignment/>
      <protection/>
    </xf>
    <xf numFmtId="182" fontId="7" fillId="0" borderId="0">
      <alignment/>
      <protection/>
    </xf>
    <xf numFmtId="190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91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91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21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21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14" applyNumberFormat="0" applyFont="0" applyAlignment="0" applyProtection="0"/>
    <xf numFmtId="0" fontId="20" fillId="14" borderId="12" applyNumberFormat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14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35" fillId="0" borderId="0" applyFill="0" applyBorder="0" applyAlignment="0">
      <protection/>
    </xf>
    <xf numFmtId="185" fontId="35" fillId="0" borderId="0" applyFill="0" applyBorder="0" applyAlignment="0">
      <protection/>
    </xf>
    <xf numFmtId="184" fontId="35" fillId="0" borderId="0" applyFill="0" applyBorder="0" applyAlignment="0">
      <protection/>
    </xf>
    <xf numFmtId="189" fontId="35" fillId="0" borderId="0" applyFill="0" applyBorder="0" applyAlignment="0">
      <protection/>
    </xf>
    <xf numFmtId="185" fontId="35" fillId="0" borderId="0" applyFill="0" applyBorder="0" applyAlignment="0">
      <protection/>
    </xf>
    <xf numFmtId="0" fontId="10" fillId="14" borderId="4" applyNumberFormat="0" applyAlignment="0" applyProtection="0"/>
    <xf numFmtId="0" fontId="22" fillId="0" borderId="15" applyNumberFormat="0" applyFill="0" applyAlignment="0" applyProtection="0"/>
    <xf numFmtId="0" fontId="18" fillId="0" borderId="13" applyNumberFormat="0" applyFill="0" applyAlignment="0" applyProtection="0"/>
    <xf numFmtId="49" fontId="27" fillId="0" borderId="0" applyFill="0" applyBorder="0" applyAlignment="0">
      <protection/>
    </xf>
    <xf numFmtId="193" fontId="27" fillId="0" borderId="0" applyFill="0" applyBorder="0" applyAlignment="0">
      <protection/>
    </xf>
    <xf numFmtId="194" fontId="27" fillId="0" borderId="0" applyFill="0" applyBorder="0" applyAlignment="0">
      <protection/>
    </xf>
    <xf numFmtId="0" fontId="11" fillId="24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>
      <alignment/>
      <protection/>
    </xf>
  </cellStyleXfs>
  <cellXfs count="671">
    <xf numFmtId="0" fontId="0" fillId="0" borderId="0" xfId="0" applyAlignment="1">
      <alignment/>
    </xf>
    <xf numFmtId="0" fontId="4" fillId="0" borderId="17" xfId="902" applyFont="1" applyBorder="1">
      <alignment/>
      <protection/>
    </xf>
    <xf numFmtId="0" fontId="4" fillId="0" borderId="0" xfId="902" applyFont="1">
      <alignment/>
      <protection/>
    </xf>
    <xf numFmtId="0" fontId="5" fillId="0" borderId="0" xfId="902" applyFont="1">
      <alignment/>
      <protection/>
    </xf>
    <xf numFmtId="0" fontId="24" fillId="0" borderId="0" xfId="902" applyFont="1">
      <alignment/>
      <protection/>
    </xf>
    <xf numFmtId="0" fontId="25" fillId="0" borderId="0" xfId="902" applyFont="1">
      <alignment/>
      <protection/>
    </xf>
    <xf numFmtId="0" fontId="4" fillId="0" borderId="7" xfId="902" applyFont="1" applyBorder="1">
      <alignment/>
      <protection/>
    </xf>
    <xf numFmtId="0" fontId="4" fillId="0" borderId="0" xfId="902" applyFont="1" applyBorder="1">
      <alignment/>
      <protection/>
    </xf>
    <xf numFmtId="0" fontId="3" fillId="0" borderId="0" xfId="902" applyFont="1">
      <alignment/>
      <protection/>
    </xf>
    <xf numFmtId="49" fontId="5" fillId="0" borderId="0" xfId="902" applyNumberFormat="1" applyFont="1">
      <alignment/>
      <protection/>
    </xf>
    <xf numFmtId="0" fontId="4" fillId="0" borderId="18" xfId="902" applyFont="1" applyBorder="1">
      <alignment/>
      <protection/>
    </xf>
    <xf numFmtId="0" fontId="4" fillId="0" borderId="19" xfId="902" applyFont="1" applyBorder="1">
      <alignment/>
      <protection/>
    </xf>
    <xf numFmtId="0" fontId="6" fillId="0" borderId="0" xfId="902" applyFont="1">
      <alignment/>
      <protection/>
    </xf>
    <xf numFmtId="0" fontId="26" fillId="0" borderId="0" xfId="0" applyFont="1" applyAlignment="1">
      <alignment/>
    </xf>
    <xf numFmtId="49" fontId="4" fillId="0" borderId="0" xfId="898" applyNumberFormat="1" applyFont="1" applyAlignment="1">
      <alignment horizontal="center"/>
      <protection/>
    </xf>
    <xf numFmtId="49" fontId="4" fillId="0" borderId="0" xfId="898" applyNumberFormat="1" applyFont="1">
      <alignment/>
      <protection/>
    </xf>
    <xf numFmtId="0" fontId="4" fillId="0" borderId="11" xfId="898" applyNumberFormat="1" applyFont="1" applyBorder="1" applyAlignment="1">
      <alignment horizontal="center"/>
      <protection/>
    </xf>
    <xf numFmtId="49" fontId="5" fillId="0" borderId="0" xfId="886" applyNumberFormat="1" applyFont="1">
      <alignment/>
      <protection/>
    </xf>
    <xf numFmtId="49" fontId="40" fillId="0" borderId="0" xfId="886" applyNumberFormat="1" applyFont="1">
      <alignment/>
      <protection/>
    </xf>
    <xf numFmtId="0" fontId="40" fillId="0" borderId="0" xfId="886" applyFont="1">
      <alignment/>
      <protection/>
    </xf>
    <xf numFmtId="49" fontId="40" fillId="0" borderId="0" xfId="898" applyNumberFormat="1" applyFont="1" applyAlignment="1">
      <alignment horizontal="center"/>
      <protection/>
    </xf>
    <xf numFmtId="49" fontId="5" fillId="0" borderId="0" xfId="898" applyNumberFormat="1" applyFont="1">
      <alignment/>
      <protection/>
    </xf>
    <xf numFmtId="49" fontId="4" fillId="0" borderId="0" xfId="878" applyNumberFormat="1" applyFont="1">
      <alignment/>
      <protection/>
    </xf>
    <xf numFmtId="49" fontId="37" fillId="0" borderId="0" xfId="878" applyNumberFormat="1" applyFont="1">
      <alignment/>
      <protection/>
    </xf>
    <xf numFmtId="49" fontId="4" fillId="0" borderId="0" xfId="878" applyNumberFormat="1" applyFont="1" applyAlignment="1">
      <alignment horizontal="center"/>
      <protection/>
    </xf>
    <xf numFmtId="49" fontId="37" fillId="0" borderId="0" xfId="898" applyNumberFormat="1" applyFont="1">
      <alignment/>
      <protection/>
    </xf>
    <xf numFmtId="49" fontId="41" fillId="0" borderId="0" xfId="898" applyNumberFormat="1" applyFont="1" applyAlignment="1">
      <alignment horizontal="right"/>
      <protection/>
    </xf>
    <xf numFmtId="49" fontId="42" fillId="0" borderId="0" xfId="898" applyNumberFormat="1" applyFont="1" applyAlignment="1">
      <alignment horizontal="center"/>
      <protection/>
    </xf>
    <xf numFmtId="49" fontId="42" fillId="0" borderId="0" xfId="898" applyNumberFormat="1" applyFont="1" applyAlignment="1">
      <alignment horizontal="center"/>
      <protection/>
    </xf>
    <xf numFmtId="0" fontId="4" fillId="0" borderId="0" xfId="191" applyFont="1" applyAlignment="1">
      <alignment horizontal="center"/>
      <protection/>
    </xf>
    <xf numFmtId="0" fontId="4" fillId="0" borderId="0" xfId="191" applyFont="1" applyAlignment="1">
      <alignment horizontal="left"/>
      <protection/>
    </xf>
    <xf numFmtId="49" fontId="41" fillId="0" borderId="0" xfId="886" applyNumberFormat="1" applyFont="1" applyAlignment="1">
      <alignment horizontal="right"/>
      <protection/>
    </xf>
    <xf numFmtId="49" fontId="37" fillId="0" borderId="0" xfId="886" applyNumberFormat="1" applyFont="1" applyAlignment="1">
      <alignment horizontal="right"/>
      <protection/>
    </xf>
    <xf numFmtId="0" fontId="4" fillId="0" borderId="11" xfId="191" applyFont="1" applyBorder="1" applyAlignment="1">
      <alignment horizontal="center"/>
      <protection/>
    </xf>
    <xf numFmtId="0" fontId="0" fillId="0" borderId="0" xfId="191" applyAlignment="1">
      <alignment horizontal="center"/>
      <protection/>
    </xf>
    <xf numFmtId="0" fontId="4" fillId="0" borderId="0" xfId="891" applyFont="1" applyAlignment="1">
      <alignment horizontal="center"/>
      <protection/>
    </xf>
    <xf numFmtId="49" fontId="37" fillId="0" borderId="0" xfId="891" applyNumberFormat="1" applyFont="1" applyAlignment="1">
      <alignment horizontal="center"/>
      <protection/>
    </xf>
    <xf numFmtId="49" fontId="37" fillId="0" borderId="0" xfId="891" applyNumberFormat="1" applyFont="1" applyAlignment="1">
      <alignment horizontal="center"/>
      <protection/>
    </xf>
    <xf numFmtId="49" fontId="4" fillId="0" borderId="0" xfId="891" applyNumberFormat="1" applyFont="1" applyAlignment="1">
      <alignment horizontal="center"/>
      <protection/>
    </xf>
    <xf numFmtId="0" fontId="6" fillId="0" borderId="0" xfId="891" applyFont="1" applyAlignment="1">
      <alignment horizontal="center"/>
      <protection/>
    </xf>
    <xf numFmtId="178" fontId="6" fillId="0" borderId="0" xfId="891" applyNumberFormat="1" applyFont="1" applyAlignment="1">
      <alignment horizontal="center"/>
      <protection/>
    </xf>
    <xf numFmtId="0" fontId="6" fillId="0" borderId="11" xfId="891" applyFont="1" applyBorder="1" applyAlignment="1">
      <alignment horizontal="left"/>
      <protection/>
    </xf>
    <xf numFmtId="0" fontId="38" fillId="0" borderId="11" xfId="191" applyNumberFormat="1" applyFont="1" applyFill="1" applyBorder="1" applyAlignment="1">
      <alignment horizontal="center" vertical="center"/>
      <protection/>
    </xf>
    <xf numFmtId="2" fontId="37" fillId="0" borderId="20" xfId="191" applyNumberFormat="1" applyFont="1" applyFill="1" applyBorder="1" applyAlignment="1">
      <alignment horizontal="center" vertical="center"/>
      <protection/>
    </xf>
    <xf numFmtId="178" fontId="6" fillId="0" borderId="11" xfId="891" applyNumberFormat="1" applyFont="1" applyBorder="1" applyAlignment="1">
      <alignment horizontal="center"/>
      <protection/>
    </xf>
    <xf numFmtId="0" fontId="37" fillId="0" borderId="20" xfId="891" applyFont="1" applyBorder="1" applyAlignment="1">
      <alignment horizontal="left"/>
      <protection/>
    </xf>
    <xf numFmtId="0" fontId="4" fillId="0" borderId="21" xfId="891" applyFont="1" applyBorder="1" applyAlignment="1">
      <alignment horizontal="right"/>
      <protection/>
    </xf>
    <xf numFmtId="49" fontId="4" fillId="0" borderId="11" xfId="891" applyNumberFormat="1" applyFont="1" applyBorder="1" applyAlignment="1">
      <alignment horizontal="center"/>
      <protection/>
    </xf>
    <xf numFmtId="49" fontId="4" fillId="0" borderId="0" xfId="887" applyNumberFormat="1" applyFont="1" applyBorder="1">
      <alignment/>
      <protection/>
    </xf>
    <xf numFmtId="49" fontId="37" fillId="0" borderId="0" xfId="887" applyNumberFormat="1" applyFont="1" applyBorder="1">
      <alignment/>
      <protection/>
    </xf>
    <xf numFmtId="49" fontId="37" fillId="0" borderId="0" xfId="887" applyNumberFormat="1" applyFont="1" applyBorder="1" applyAlignment="1">
      <alignment horizontal="center"/>
      <protection/>
    </xf>
    <xf numFmtId="49" fontId="37" fillId="0" borderId="0" xfId="887" applyNumberFormat="1" applyFont="1" applyBorder="1" applyAlignment="1">
      <alignment horizontal="right"/>
      <protection/>
    </xf>
    <xf numFmtId="49" fontId="40" fillId="0" borderId="0" xfId="891" applyNumberFormat="1" applyFont="1" applyAlignment="1">
      <alignment horizontal="center"/>
      <protection/>
    </xf>
    <xf numFmtId="49" fontId="5" fillId="0" borderId="0" xfId="887" applyNumberFormat="1" applyFont="1">
      <alignment/>
      <protection/>
    </xf>
    <xf numFmtId="0" fontId="40" fillId="0" borderId="0" xfId="891" applyFont="1">
      <alignment/>
      <protection/>
    </xf>
    <xf numFmtId="0" fontId="40" fillId="0" borderId="0" xfId="891" applyFont="1" applyAlignment="1">
      <alignment horizontal="center"/>
      <protection/>
    </xf>
    <xf numFmtId="178" fontId="40" fillId="0" borderId="0" xfId="891" applyNumberFormat="1" applyFont="1" applyAlignment="1">
      <alignment horizontal="center"/>
      <protection/>
    </xf>
    <xf numFmtId="0" fontId="5" fillId="0" borderId="0" xfId="891" applyFont="1" applyAlignment="1">
      <alignment horizontal="left"/>
      <protection/>
    </xf>
    <xf numFmtId="2" fontId="0" fillId="0" borderId="0" xfId="191" applyNumberFormat="1" applyAlignment="1">
      <alignment horizontal="center"/>
      <protection/>
    </xf>
    <xf numFmtId="0" fontId="42" fillId="0" borderId="0" xfId="890" applyFont="1">
      <alignment/>
      <protection/>
    </xf>
    <xf numFmtId="49" fontId="41" fillId="0" borderId="0" xfId="890" applyNumberFormat="1" applyFont="1" applyAlignment="1">
      <alignment horizontal="right"/>
      <protection/>
    </xf>
    <xf numFmtId="49" fontId="42" fillId="0" borderId="0" xfId="890" applyNumberFormat="1" applyFont="1" applyAlignment="1">
      <alignment horizontal="center"/>
      <protection/>
    </xf>
    <xf numFmtId="49" fontId="42" fillId="0" borderId="0" xfId="890" applyNumberFormat="1" applyFont="1" applyAlignment="1">
      <alignment horizontal="center"/>
      <protection/>
    </xf>
    <xf numFmtId="49" fontId="3" fillId="0" borderId="0" xfId="890" applyNumberFormat="1" applyFont="1" applyAlignment="1">
      <alignment/>
      <protection/>
    </xf>
    <xf numFmtId="0" fontId="4" fillId="0" borderId="0" xfId="890" applyFont="1" applyAlignment="1">
      <alignment horizontal="center"/>
      <protection/>
    </xf>
    <xf numFmtId="49" fontId="4" fillId="0" borderId="0" xfId="890" applyNumberFormat="1" applyFont="1" applyAlignment="1">
      <alignment horizontal="center"/>
      <protection/>
    </xf>
    <xf numFmtId="49" fontId="37" fillId="0" borderId="0" xfId="890" applyNumberFormat="1" applyFont="1" applyAlignment="1">
      <alignment horizontal="center"/>
      <protection/>
    </xf>
    <xf numFmtId="0" fontId="6" fillId="0" borderId="0" xfId="890" applyFont="1" applyAlignment="1">
      <alignment horizontal="center"/>
      <protection/>
    </xf>
    <xf numFmtId="49" fontId="40" fillId="0" borderId="0" xfId="890" applyNumberFormat="1" applyFont="1" applyAlignment="1">
      <alignment horizontal="center"/>
      <protection/>
    </xf>
    <xf numFmtId="0" fontId="40" fillId="0" borderId="0" xfId="890" applyFont="1">
      <alignment/>
      <protection/>
    </xf>
    <xf numFmtId="0" fontId="40" fillId="0" borderId="0" xfId="890" applyFont="1" applyAlignment="1">
      <alignment horizontal="center"/>
      <protection/>
    </xf>
    <xf numFmtId="0" fontId="5" fillId="0" borderId="0" xfId="890" applyFont="1" applyAlignment="1">
      <alignment horizontal="left"/>
      <protection/>
    </xf>
    <xf numFmtId="49" fontId="3" fillId="0" borderId="0" xfId="886" applyNumberFormat="1" applyFont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893" applyFont="1" applyAlignment="1">
      <alignment horizontal="center"/>
      <protection/>
    </xf>
    <xf numFmtId="49" fontId="4" fillId="0" borderId="0" xfId="893" applyNumberFormat="1" applyFont="1" applyAlignment="1">
      <alignment horizontal="center"/>
      <protection/>
    </xf>
    <xf numFmtId="49" fontId="37" fillId="0" borderId="0" xfId="893" applyNumberFormat="1" applyFont="1" applyAlignment="1">
      <alignment horizontal="center"/>
      <protection/>
    </xf>
    <xf numFmtId="0" fontId="6" fillId="0" borderId="0" xfId="893" applyFont="1" applyAlignment="1">
      <alignment horizontal="center"/>
      <protection/>
    </xf>
    <xf numFmtId="0" fontId="38" fillId="0" borderId="11" xfId="0" applyNumberFormat="1" applyFont="1" applyFill="1" applyBorder="1" applyAlignment="1">
      <alignment horizontal="center" vertical="center"/>
    </xf>
    <xf numFmtId="2" fontId="37" fillId="0" borderId="20" xfId="0" applyNumberFormat="1" applyFont="1" applyBorder="1" applyAlignment="1">
      <alignment horizontal="center" vertical="center"/>
    </xf>
    <xf numFmtId="0" fontId="43" fillId="0" borderId="11" xfId="893" applyFont="1" applyBorder="1" applyAlignment="1">
      <alignment horizontal="left"/>
      <protection/>
    </xf>
    <xf numFmtId="178" fontId="6" fillId="0" borderId="11" xfId="893" applyNumberFormat="1" applyFont="1" applyBorder="1" applyAlignment="1">
      <alignment horizontal="center"/>
      <protection/>
    </xf>
    <xf numFmtId="0" fontId="37" fillId="0" borderId="20" xfId="893" applyFont="1" applyBorder="1" applyAlignment="1">
      <alignment horizontal="left"/>
      <protection/>
    </xf>
    <xf numFmtId="0" fontId="4" fillId="0" borderId="21" xfId="893" applyFont="1" applyBorder="1" applyAlignment="1">
      <alignment horizontal="right"/>
      <protection/>
    </xf>
    <xf numFmtId="0" fontId="4" fillId="0" borderId="11" xfId="893" applyFont="1" applyBorder="1" applyAlignment="1">
      <alignment horizontal="center"/>
      <protection/>
    </xf>
    <xf numFmtId="0" fontId="37" fillId="0" borderId="0" xfId="893" applyFont="1" applyAlignment="1">
      <alignment horizontal="center"/>
      <protection/>
    </xf>
    <xf numFmtId="0" fontId="4" fillId="0" borderId="0" xfId="892" applyFont="1" applyAlignment="1">
      <alignment horizontal="center"/>
      <protection/>
    </xf>
    <xf numFmtId="49" fontId="4" fillId="0" borderId="0" xfId="892" applyNumberFormat="1" applyFont="1" applyAlignment="1">
      <alignment horizontal="center"/>
      <protection/>
    </xf>
    <xf numFmtId="49" fontId="37" fillId="0" borderId="0" xfId="892" applyNumberFormat="1" applyFont="1" applyAlignment="1">
      <alignment horizontal="center"/>
      <protection/>
    </xf>
    <xf numFmtId="0" fontId="6" fillId="0" borderId="0" xfId="892" applyFont="1" applyAlignment="1">
      <alignment horizontal="center"/>
      <protection/>
    </xf>
    <xf numFmtId="178" fontId="6" fillId="0" borderId="0" xfId="892" applyNumberFormat="1" applyFont="1" applyAlignment="1">
      <alignment horizontal="center"/>
      <protection/>
    </xf>
    <xf numFmtId="0" fontId="6" fillId="0" borderId="11" xfId="892" applyFont="1" applyBorder="1" applyAlignment="1">
      <alignment horizontal="left"/>
      <protection/>
    </xf>
    <xf numFmtId="0" fontId="43" fillId="0" borderId="11" xfId="892" applyFont="1" applyBorder="1" applyAlignment="1">
      <alignment horizontal="left"/>
      <protection/>
    </xf>
    <xf numFmtId="178" fontId="6" fillId="0" borderId="11" xfId="892" applyNumberFormat="1" applyFont="1" applyBorder="1" applyAlignment="1">
      <alignment horizontal="center"/>
      <protection/>
    </xf>
    <xf numFmtId="0" fontId="37" fillId="0" borderId="20" xfId="892" applyFont="1" applyBorder="1" applyAlignment="1">
      <alignment horizontal="left"/>
      <protection/>
    </xf>
    <xf numFmtId="0" fontId="4" fillId="0" borderId="21" xfId="892" applyFont="1" applyBorder="1" applyAlignment="1">
      <alignment horizontal="right"/>
      <protection/>
    </xf>
    <xf numFmtId="0" fontId="37" fillId="0" borderId="0" xfId="892" applyFont="1" applyAlignment="1">
      <alignment horizontal="center"/>
      <protection/>
    </xf>
    <xf numFmtId="0" fontId="40" fillId="0" borderId="0" xfId="892" applyFont="1" applyAlignment="1">
      <alignment horizontal="center"/>
      <protection/>
    </xf>
    <xf numFmtId="178" fontId="40" fillId="0" borderId="0" xfId="892" applyNumberFormat="1" applyFont="1" applyAlignment="1">
      <alignment horizontal="center"/>
      <protection/>
    </xf>
    <xf numFmtId="0" fontId="5" fillId="0" borderId="0" xfId="892" applyFont="1" applyAlignment="1">
      <alignment horizontal="left"/>
      <protection/>
    </xf>
    <xf numFmtId="0" fontId="0" fillId="0" borderId="0" xfId="0" applyFont="1" applyAlignment="1">
      <alignment horizontal="center"/>
    </xf>
    <xf numFmtId="49" fontId="4" fillId="0" borderId="11" xfId="892" applyNumberFormat="1" applyFont="1" applyBorder="1" applyAlignment="1">
      <alignment horizontal="center"/>
      <protection/>
    </xf>
    <xf numFmtId="0" fontId="43" fillId="0" borderId="21" xfId="891" applyFont="1" applyBorder="1" applyAlignment="1">
      <alignment horizontal="left"/>
      <protection/>
    </xf>
    <xf numFmtId="49" fontId="4" fillId="0" borderId="22" xfId="891" applyNumberFormat="1" applyFont="1" applyBorder="1" applyAlignment="1">
      <alignment horizontal="center"/>
      <protection/>
    </xf>
    <xf numFmtId="49" fontId="4" fillId="0" borderId="23" xfId="891" applyNumberFormat="1" applyFont="1" applyBorder="1" applyAlignment="1">
      <alignment horizontal="center"/>
      <protection/>
    </xf>
    <xf numFmtId="49" fontId="4" fillId="0" borderId="22" xfId="892" applyNumberFormat="1" applyFont="1" applyBorder="1" applyAlignment="1">
      <alignment horizontal="center"/>
      <protection/>
    </xf>
    <xf numFmtId="49" fontId="4" fillId="0" borderId="23" xfId="892" applyNumberFormat="1" applyFont="1" applyBorder="1" applyAlignment="1">
      <alignment horizontal="center"/>
      <protection/>
    </xf>
    <xf numFmtId="49" fontId="4" fillId="0" borderId="24" xfId="891" applyNumberFormat="1" applyFont="1" applyBorder="1" applyAlignment="1">
      <alignment horizontal="center"/>
      <protection/>
    </xf>
    <xf numFmtId="49" fontId="4" fillId="0" borderId="19" xfId="891" applyNumberFormat="1" applyFont="1" applyBorder="1" applyAlignment="1">
      <alignment horizontal="center"/>
      <protection/>
    </xf>
    <xf numFmtId="49" fontId="4" fillId="0" borderId="25" xfId="891" applyNumberFormat="1" applyFont="1" applyBorder="1" applyAlignment="1">
      <alignment horizontal="center"/>
      <protection/>
    </xf>
    <xf numFmtId="49" fontId="37" fillId="0" borderId="0" xfId="886" applyNumberFormat="1" applyFont="1">
      <alignment/>
      <protection/>
    </xf>
    <xf numFmtId="49" fontId="42" fillId="0" borderId="0" xfId="886" applyNumberFormat="1" applyFont="1" applyAlignment="1">
      <alignment horizontal="center"/>
      <protection/>
    </xf>
    <xf numFmtId="49" fontId="4" fillId="0" borderId="0" xfId="887" applyNumberFormat="1" applyFont="1">
      <alignment/>
      <protection/>
    </xf>
    <xf numFmtId="49" fontId="4" fillId="0" borderId="0" xfId="887" applyNumberFormat="1" applyFont="1" applyAlignment="1">
      <alignment horizontal="center"/>
      <protection/>
    </xf>
    <xf numFmtId="49" fontId="37" fillId="0" borderId="0" xfId="887" applyNumberFormat="1" applyFont="1">
      <alignment/>
      <protection/>
    </xf>
    <xf numFmtId="49" fontId="40" fillId="0" borderId="0" xfId="889" applyNumberFormat="1" applyFont="1">
      <alignment/>
      <protection/>
    </xf>
    <xf numFmtId="49" fontId="40" fillId="0" borderId="0" xfId="888" applyNumberFormat="1" applyFont="1">
      <alignment/>
      <protection/>
    </xf>
    <xf numFmtId="49" fontId="5" fillId="0" borderId="0" xfId="888" applyNumberFormat="1" applyFont="1">
      <alignment/>
      <protection/>
    </xf>
    <xf numFmtId="0" fontId="0" fillId="0" borderId="0" xfId="191" applyFont="1" applyAlignment="1">
      <alignment horizontal="center"/>
      <protection/>
    </xf>
    <xf numFmtId="0" fontId="40" fillId="0" borderId="0" xfId="886" applyFont="1" applyAlignment="1">
      <alignment horizontal="center"/>
      <protection/>
    </xf>
    <xf numFmtId="0" fontId="40" fillId="0" borderId="0" xfId="888" applyFont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37" fillId="0" borderId="20" xfId="0" applyFont="1" applyBorder="1" applyAlignment="1">
      <alignment horizontal="left"/>
    </xf>
    <xf numFmtId="178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37" fillId="0" borderId="11" xfId="879" applyNumberFormat="1" applyFont="1" applyBorder="1" applyAlignment="1">
      <alignment horizontal="center"/>
      <protection/>
    </xf>
    <xf numFmtId="49" fontId="4" fillId="0" borderId="21" xfId="898" applyNumberFormat="1" applyFont="1" applyFill="1" applyBorder="1" applyAlignment="1">
      <alignment horizontal="right"/>
      <protection/>
    </xf>
    <xf numFmtId="49" fontId="37" fillId="0" borderId="7" xfId="898" applyNumberFormat="1" applyFont="1" applyFill="1" applyBorder="1" applyAlignment="1">
      <alignment horizontal="left"/>
      <protection/>
    </xf>
    <xf numFmtId="178" fontId="6" fillId="0" borderId="11" xfId="898" applyNumberFormat="1" applyFont="1" applyFill="1" applyBorder="1" applyAlignment="1">
      <alignment horizontal="center"/>
      <protection/>
    </xf>
    <xf numFmtId="2" fontId="4" fillId="0" borderId="11" xfId="898" applyNumberFormat="1" applyFont="1" applyFill="1" applyBorder="1" applyAlignment="1">
      <alignment horizontal="center"/>
      <protection/>
    </xf>
    <xf numFmtId="2" fontId="3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2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37" fillId="0" borderId="7" xfId="0" applyFont="1" applyBorder="1" applyAlignment="1">
      <alignment horizontal="right"/>
    </xf>
    <xf numFmtId="0" fontId="37" fillId="0" borderId="20" xfId="0" applyFont="1" applyBorder="1" applyAlignment="1">
      <alignment horizontal="left"/>
    </xf>
    <xf numFmtId="0" fontId="44" fillId="0" borderId="21" xfId="0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7" fillId="0" borderId="0" xfId="898" applyNumberFormat="1" applyFont="1">
      <alignment/>
      <protection/>
    </xf>
    <xf numFmtId="49" fontId="39" fillId="0" borderId="0" xfId="898" applyNumberFormat="1" applyFont="1" applyAlignment="1">
      <alignment horizontal="right"/>
      <protection/>
    </xf>
    <xf numFmtId="49" fontId="6" fillId="0" borderId="11" xfId="898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49" fontId="37" fillId="0" borderId="0" xfId="900" applyNumberFormat="1" applyFont="1">
      <alignment/>
      <protection/>
    </xf>
    <xf numFmtId="49" fontId="37" fillId="0" borderId="0" xfId="900" applyNumberFormat="1" applyFont="1">
      <alignment/>
      <protection/>
    </xf>
    <xf numFmtId="49" fontId="4" fillId="0" borderId="0" xfId="900" applyNumberFormat="1" applyFont="1">
      <alignment/>
      <protection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49" fontId="37" fillId="0" borderId="20" xfId="878" applyNumberFormat="1" applyFont="1" applyBorder="1" applyAlignment="1">
      <alignment horizontal="left"/>
      <protection/>
    </xf>
    <xf numFmtId="49" fontId="6" fillId="0" borderId="11" xfId="878" applyNumberFormat="1" applyFont="1" applyBorder="1" applyAlignment="1">
      <alignment horizontal="left"/>
      <protection/>
    </xf>
    <xf numFmtId="49" fontId="37" fillId="0" borderId="0" xfId="900" applyNumberFormat="1" applyFont="1" applyAlignment="1">
      <alignment horizontal="right"/>
      <protection/>
    </xf>
    <xf numFmtId="0" fontId="4" fillId="0" borderId="0" xfId="191" applyFont="1">
      <alignment/>
      <protection/>
    </xf>
    <xf numFmtId="0" fontId="5" fillId="0" borderId="0" xfId="191" applyFont="1">
      <alignment/>
      <protection/>
    </xf>
    <xf numFmtId="0" fontId="44" fillId="0" borderId="0" xfId="191" applyFont="1">
      <alignment/>
      <protection/>
    </xf>
    <xf numFmtId="2" fontId="4" fillId="0" borderId="0" xfId="191" applyNumberFormat="1" applyFont="1">
      <alignment/>
      <protection/>
    </xf>
    <xf numFmtId="49" fontId="4" fillId="0" borderId="0" xfId="191" applyNumberFormat="1" applyFont="1" applyFill="1">
      <alignment/>
      <protection/>
    </xf>
    <xf numFmtId="0" fontId="6" fillId="0" borderId="0" xfId="191" applyFont="1">
      <alignment/>
      <protection/>
    </xf>
    <xf numFmtId="0" fontId="46" fillId="0" borderId="0" xfId="191" applyFont="1">
      <alignment/>
      <protection/>
    </xf>
    <xf numFmtId="0" fontId="4" fillId="0" borderId="0" xfId="191" applyFont="1">
      <alignment/>
      <protection/>
    </xf>
    <xf numFmtId="0" fontId="6" fillId="0" borderId="11" xfId="0" applyFont="1" applyBorder="1" applyAlignment="1">
      <alignment horizontal="center"/>
    </xf>
    <xf numFmtId="0" fontId="4" fillId="0" borderId="21" xfId="191" applyFont="1" applyBorder="1" applyAlignment="1">
      <alignment horizontal="right"/>
      <protection/>
    </xf>
    <xf numFmtId="0" fontId="37" fillId="0" borderId="20" xfId="191" applyFont="1" applyBorder="1" applyAlignment="1">
      <alignment horizontal="left"/>
      <protection/>
    </xf>
    <xf numFmtId="178" fontId="6" fillId="0" borderId="11" xfId="191" applyNumberFormat="1" applyFont="1" applyBorder="1" applyAlignment="1">
      <alignment horizontal="left"/>
      <protection/>
    </xf>
    <xf numFmtId="49" fontId="40" fillId="0" borderId="0" xfId="887" applyNumberFormat="1" applyFont="1">
      <alignment/>
      <protection/>
    </xf>
    <xf numFmtId="0" fontId="4" fillId="0" borderId="7" xfId="191" applyFont="1" applyBorder="1" applyAlignment="1">
      <alignment horizontal="right"/>
      <protection/>
    </xf>
    <xf numFmtId="0" fontId="6" fillId="0" borderId="11" xfId="191" applyFont="1" applyBorder="1" applyAlignment="1">
      <alignment horizontal="left"/>
      <protection/>
    </xf>
    <xf numFmtId="0" fontId="40" fillId="0" borderId="0" xfId="889" applyFont="1" applyAlignment="1">
      <alignment horizontal="center"/>
      <protection/>
    </xf>
    <xf numFmtId="49" fontId="4" fillId="0" borderId="0" xfId="882" applyNumberFormat="1" applyFont="1">
      <alignment/>
      <protection/>
    </xf>
    <xf numFmtId="47" fontId="0" fillId="0" borderId="0" xfId="191" applyNumberFormat="1" applyAlignment="1">
      <alignment horizontal="center"/>
      <protection/>
    </xf>
    <xf numFmtId="49" fontId="5" fillId="0" borderId="0" xfId="885" applyNumberFormat="1" applyFont="1">
      <alignment/>
      <protection/>
    </xf>
    <xf numFmtId="49" fontId="40" fillId="0" borderId="0" xfId="885" applyNumberFormat="1" applyFont="1">
      <alignment/>
      <protection/>
    </xf>
    <xf numFmtId="49" fontId="4" fillId="0" borderId="0" xfId="885" applyNumberFormat="1" applyFont="1">
      <alignment/>
      <protection/>
    </xf>
    <xf numFmtId="179" fontId="4" fillId="0" borderId="0" xfId="191" applyNumberFormat="1" applyFont="1">
      <alignment/>
      <protection/>
    </xf>
    <xf numFmtId="49" fontId="37" fillId="0" borderId="21" xfId="879" applyNumberFormat="1" applyFont="1" applyBorder="1" applyAlignment="1">
      <alignment horizontal="center"/>
      <protection/>
    </xf>
    <xf numFmtId="49" fontId="37" fillId="0" borderId="21" xfId="879" applyNumberFormat="1" applyFont="1" applyBorder="1" applyAlignment="1">
      <alignment horizontal="right"/>
      <protection/>
    </xf>
    <xf numFmtId="49" fontId="37" fillId="0" borderId="20" xfId="879" applyNumberFormat="1" applyFont="1" applyBorder="1" applyAlignment="1">
      <alignment horizontal="left"/>
      <protection/>
    </xf>
    <xf numFmtId="178" fontId="37" fillId="0" borderId="11" xfId="879" applyNumberFormat="1" applyFont="1" applyBorder="1" applyAlignment="1">
      <alignment horizontal="center"/>
      <protection/>
    </xf>
    <xf numFmtId="49" fontId="44" fillId="0" borderId="11" xfId="879" applyNumberFormat="1" applyFont="1" applyBorder="1" applyAlignment="1">
      <alignment horizontal="center"/>
      <protection/>
    </xf>
    <xf numFmtId="49" fontId="4" fillId="0" borderId="11" xfId="191" applyNumberFormat="1" applyFont="1" applyFill="1" applyBorder="1" applyAlignment="1">
      <alignment horizontal="center"/>
      <protection/>
    </xf>
    <xf numFmtId="49" fontId="5" fillId="0" borderId="0" xfId="883" applyNumberFormat="1" applyFont="1">
      <alignment/>
      <protection/>
    </xf>
    <xf numFmtId="49" fontId="40" fillId="0" borderId="0" xfId="883" applyNumberFormat="1" applyFont="1">
      <alignment/>
      <protection/>
    </xf>
    <xf numFmtId="178" fontId="40" fillId="0" borderId="0" xfId="887" applyNumberFormat="1" applyFont="1" applyAlignment="1">
      <alignment horizontal="center"/>
      <protection/>
    </xf>
    <xf numFmtId="49" fontId="4" fillId="0" borderId="0" xfId="883" applyNumberFormat="1" applyFont="1">
      <alignment/>
      <protection/>
    </xf>
    <xf numFmtId="49" fontId="37" fillId="0" borderId="0" xfId="882" applyNumberFormat="1" applyFont="1">
      <alignment/>
      <protection/>
    </xf>
    <xf numFmtId="49" fontId="5" fillId="0" borderId="0" xfId="884" applyNumberFormat="1" applyFont="1">
      <alignment/>
      <protection/>
    </xf>
    <xf numFmtId="49" fontId="40" fillId="0" borderId="0" xfId="884" applyNumberFormat="1" applyFont="1">
      <alignment/>
      <protection/>
    </xf>
    <xf numFmtId="49" fontId="37" fillId="0" borderId="0" xfId="899" applyNumberFormat="1" applyFont="1">
      <alignment/>
      <protection/>
    </xf>
    <xf numFmtId="49" fontId="37" fillId="0" borderId="0" xfId="899" applyNumberFormat="1" applyFont="1">
      <alignment/>
      <protection/>
    </xf>
    <xf numFmtId="49" fontId="39" fillId="0" borderId="0" xfId="899" applyNumberFormat="1" applyFont="1" applyAlignment="1">
      <alignment horizontal="right"/>
      <protection/>
    </xf>
    <xf numFmtId="49" fontId="4" fillId="0" borderId="0" xfId="899" applyNumberFormat="1" applyFont="1">
      <alignment/>
      <protection/>
    </xf>
    <xf numFmtId="49" fontId="37" fillId="0" borderId="0" xfId="901" applyNumberFormat="1" applyFont="1">
      <alignment/>
      <protection/>
    </xf>
    <xf numFmtId="49" fontId="37" fillId="0" borderId="0" xfId="901" applyNumberFormat="1" applyFont="1">
      <alignment/>
      <protection/>
    </xf>
    <xf numFmtId="49" fontId="39" fillId="0" borderId="0" xfId="901" applyNumberFormat="1" applyFont="1" applyAlignment="1">
      <alignment horizontal="right"/>
      <protection/>
    </xf>
    <xf numFmtId="49" fontId="4" fillId="0" borderId="0" xfId="901" applyNumberFormat="1" applyFont="1">
      <alignment/>
      <protection/>
    </xf>
    <xf numFmtId="49" fontId="6" fillId="0" borderId="11" xfId="901" applyNumberFormat="1" applyFont="1" applyBorder="1">
      <alignment/>
      <protection/>
    </xf>
    <xf numFmtId="49" fontId="5" fillId="0" borderId="0" xfId="879" applyNumberFormat="1" applyFont="1">
      <alignment/>
      <protection/>
    </xf>
    <xf numFmtId="0" fontId="4" fillId="0" borderId="0" xfId="0" applyFont="1" applyAlignment="1">
      <alignment horizontal="center"/>
    </xf>
    <xf numFmtId="2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37" fillId="0" borderId="7" xfId="0" applyFont="1" applyBorder="1" applyAlignment="1">
      <alignment horizontal="left"/>
    </xf>
    <xf numFmtId="178" fontId="6" fillId="0" borderId="11" xfId="0" applyNumberFormat="1" applyFont="1" applyBorder="1" applyAlignment="1">
      <alignment/>
    </xf>
    <xf numFmtId="0" fontId="43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9" fontId="4" fillId="0" borderId="0" xfId="191" applyNumberFormat="1" applyFont="1" applyFill="1" applyAlignment="1">
      <alignment horizontal="center"/>
      <protection/>
    </xf>
    <xf numFmtId="0" fontId="45" fillId="0" borderId="0" xfId="191" applyFont="1">
      <alignment/>
      <protection/>
    </xf>
    <xf numFmtId="0" fontId="45" fillId="0" borderId="0" xfId="191" applyFont="1" applyAlignment="1">
      <alignment horizontal="left"/>
      <protection/>
    </xf>
    <xf numFmtId="0" fontId="4" fillId="0" borderId="0" xfId="191" applyFont="1" applyAlignment="1">
      <alignment horizontal="center"/>
      <protection/>
    </xf>
    <xf numFmtId="0" fontId="45" fillId="0" borderId="11" xfId="191" applyFont="1" applyBorder="1" applyAlignment="1">
      <alignment horizontal="center"/>
      <protection/>
    </xf>
    <xf numFmtId="0" fontId="37" fillId="0" borderId="7" xfId="191" applyFont="1" applyBorder="1" applyAlignment="1">
      <alignment horizontal="right"/>
      <protection/>
    </xf>
    <xf numFmtId="0" fontId="37" fillId="0" borderId="20" xfId="191" applyFont="1" applyBorder="1" applyAlignment="1">
      <alignment horizontal="left"/>
      <protection/>
    </xf>
    <xf numFmtId="0" fontId="44" fillId="0" borderId="21" xfId="191" applyFont="1" applyBorder="1" applyAlignment="1">
      <alignment horizontal="center"/>
      <protection/>
    </xf>
    <xf numFmtId="2" fontId="44" fillId="0" borderId="11" xfId="191" applyNumberFormat="1" applyFont="1" applyBorder="1" applyAlignment="1">
      <alignment horizontal="center"/>
      <protection/>
    </xf>
    <xf numFmtId="0" fontId="44" fillId="0" borderId="11" xfId="191" applyFont="1" applyBorder="1" applyAlignment="1">
      <alignment horizontal="center"/>
      <protection/>
    </xf>
    <xf numFmtId="49" fontId="4" fillId="0" borderId="0" xfId="889" applyNumberFormat="1" applyFont="1">
      <alignment/>
      <protection/>
    </xf>
    <xf numFmtId="49" fontId="37" fillId="0" borderId="0" xfId="889" applyNumberFormat="1" applyFont="1">
      <alignment/>
      <protection/>
    </xf>
    <xf numFmtId="49" fontId="37" fillId="0" borderId="0" xfId="889" applyNumberFormat="1" applyFont="1" applyAlignment="1">
      <alignment horizontal="left"/>
      <protection/>
    </xf>
    <xf numFmtId="49" fontId="5" fillId="0" borderId="0" xfId="889" applyNumberFormat="1" applyFont="1">
      <alignment/>
      <protection/>
    </xf>
    <xf numFmtId="49" fontId="4" fillId="0" borderId="0" xfId="888" applyNumberFormat="1" applyFont="1">
      <alignment/>
      <protection/>
    </xf>
    <xf numFmtId="0" fontId="4" fillId="0" borderId="11" xfId="0" applyFont="1" applyBorder="1" applyAlignment="1">
      <alignment/>
    </xf>
    <xf numFmtId="0" fontId="4" fillId="0" borderId="21" xfId="191" applyFont="1" applyBorder="1" applyAlignment="1">
      <alignment horizontal="center"/>
      <protection/>
    </xf>
    <xf numFmtId="49" fontId="3" fillId="0" borderId="0" xfId="886" applyNumberFormat="1" applyFont="1" applyAlignment="1">
      <alignment horizontal="left"/>
      <protection/>
    </xf>
    <xf numFmtId="0" fontId="6" fillId="0" borderId="0" xfId="0" applyFont="1" applyAlignment="1">
      <alignment horizontal="center"/>
    </xf>
    <xf numFmtId="49" fontId="4" fillId="0" borderId="0" xfId="191" applyNumberFormat="1" applyFont="1" applyFill="1" applyAlignment="1">
      <alignment horizontal="center"/>
      <protection/>
    </xf>
    <xf numFmtId="49" fontId="4" fillId="0" borderId="0" xfId="887" applyNumberFormat="1" applyFont="1">
      <alignment/>
      <protection/>
    </xf>
    <xf numFmtId="49" fontId="5" fillId="0" borderId="0" xfId="888" applyNumberFormat="1" applyFont="1">
      <alignment/>
      <protection/>
    </xf>
    <xf numFmtId="49" fontId="44" fillId="0" borderId="11" xfId="191" applyNumberFormat="1" applyFont="1" applyFill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49" fontId="5" fillId="0" borderId="0" xfId="880" applyNumberFormat="1" applyFont="1">
      <alignment/>
      <protection/>
    </xf>
    <xf numFmtId="178" fontId="40" fillId="0" borderId="0" xfId="886" applyNumberFormat="1" applyFont="1" applyAlignment="1">
      <alignment horizontal="center"/>
      <protection/>
    </xf>
    <xf numFmtId="49" fontId="4" fillId="0" borderId="0" xfId="879" applyNumberFormat="1" applyFont="1">
      <alignment/>
      <protection/>
    </xf>
    <xf numFmtId="177" fontId="6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49" fontId="40" fillId="0" borderId="0" xfId="886" applyNumberFormat="1" applyFont="1" applyAlignment="1">
      <alignment horizontal="right"/>
      <protection/>
    </xf>
    <xf numFmtId="49" fontId="4" fillId="0" borderId="0" xfId="876" applyNumberFormat="1" applyFont="1">
      <alignment/>
      <protection/>
    </xf>
    <xf numFmtId="178" fontId="4" fillId="0" borderId="0" xfId="876" applyNumberFormat="1" applyFont="1" applyAlignment="1">
      <alignment horizontal="center"/>
      <protection/>
    </xf>
    <xf numFmtId="49" fontId="37" fillId="0" borderId="0" xfId="876" applyNumberFormat="1" applyFont="1" applyAlignment="1">
      <alignment horizontal="center"/>
      <protection/>
    </xf>
    <xf numFmtId="49" fontId="5" fillId="0" borderId="0" xfId="886" applyNumberFormat="1" applyFont="1" applyAlignment="1">
      <alignment horizontal="left"/>
      <protection/>
    </xf>
    <xf numFmtId="49" fontId="37" fillId="0" borderId="11" xfId="0" applyNumberFormat="1" applyFont="1" applyFill="1" applyBorder="1" applyAlignment="1">
      <alignment horizontal="center"/>
    </xf>
    <xf numFmtId="49" fontId="37" fillId="0" borderId="21" xfId="876" applyNumberFormat="1" applyFont="1" applyBorder="1" applyAlignment="1">
      <alignment horizontal="right"/>
      <protection/>
    </xf>
    <xf numFmtId="49" fontId="37" fillId="0" borderId="20" xfId="876" applyNumberFormat="1" applyFont="1" applyBorder="1" applyAlignment="1">
      <alignment horizontal="left"/>
      <protection/>
    </xf>
    <xf numFmtId="178" fontId="37" fillId="0" borderId="11" xfId="876" applyNumberFormat="1" applyFont="1" applyBorder="1" applyAlignment="1">
      <alignment horizontal="center"/>
      <protection/>
    </xf>
    <xf numFmtId="49" fontId="37" fillId="0" borderId="11" xfId="876" applyNumberFormat="1" applyFont="1" applyBorder="1" applyAlignment="1">
      <alignment horizontal="center"/>
      <protection/>
    </xf>
    <xf numFmtId="49" fontId="44" fillId="0" borderId="11" xfId="876" applyNumberFormat="1" applyFont="1" applyBorder="1" applyAlignment="1">
      <alignment horizontal="center"/>
      <protection/>
    </xf>
    <xf numFmtId="49" fontId="44" fillId="0" borderId="11" xfId="876" applyNumberFormat="1" applyFont="1" applyBorder="1" applyAlignment="1">
      <alignment horizontal="center"/>
      <protection/>
    </xf>
    <xf numFmtId="0" fontId="4" fillId="0" borderId="11" xfId="878" applyNumberFormat="1" applyFont="1" applyBorder="1" applyAlignment="1">
      <alignment horizontal="center"/>
      <protection/>
    </xf>
    <xf numFmtId="49" fontId="4" fillId="0" borderId="21" xfId="878" applyNumberFormat="1" applyFont="1" applyBorder="1" applyAlignment="1">
      <alignment horizontal="center"/>
      <protection/>
    </xf>
    <xf numFmtId="49" fontId="4" fillId="0" borderId="21" xfId="878" applyNumberFormat="1" applyFont="1" applyBorder="1" applyAlignment="1">
      <alignment horizontal="right"/>
      <protection/>
    </xf>
    <xf numFmtId="178" fontId="6" fillId="0" borderId="11" xfId="878" applyNumberFormat="1" applyFont="1" applyBorder="1" applyAlignment="1">
      <alignment horizontal="center"/>
      <protection/>
    </xf>
    <xf numFmtId="49" fontId="4" fillId="0" borderId="21" xfId="877" applyNumberFormat="1" applyFont="1" applyBorder="1" applyAlignment="1">
      <alignment horizontal="center"/>
      <protection/>
    </xf>
    <xf numFmtId="49" fontId="4" fillId="0" borderId="21" xfId="877" applyNumberFormat="1" applyFont="1" applyBorder="1" applyAlignment="1">
      <alignment horizontal="right"/>
      <protection/>
    </xf>
    <xf numFmtId="49" fontId="37" fillId="0" borderId="20" xfId="877" applyNumberFormat="1" applyFont="1" applyBorder="1" applyAlignment="1">
      <alignment horizontal="left"/>
      <protection/>
    </xf>
    <xf numFmtId="178" fontId="6" fillId="0" borderId="11" xfId="877" applyNumberFormat="1" applyFont="1" applyBorder="1" applyAlignment="1">
      <alignment horizontal="center"/>
      <protection/>
    </xf>
    <xf numFmtId="49" fontId="6" fillId="0" borderId="11" xfId="877" applyNumberFormat="1" applyFont="1" applyBorder="1" applyAlignment="1">
      <alignment horizontal="left"/>
      <protection/>
    </xf>
    <xf numFmtId="49" fontId="4" fillId="0" borderId="0" xfId="875" applyNumberFormat="1" applyFont="1">
      <alignment/>
      <protection/>
    </xf>
    <xf numFmtId="49" fontId="4" fillId="0" borderId="0" xfId="875" applyNumberFormat="1" applyFont="1" applyAlignment="1">
      <alignment horizontal="center"/>
      <protection/>
    </xf>
    <xf numFmtId="49" fontId="37" fillId="0" borderId="0" xfId="875" applyNumberFormat="1" applyFont="1" applyAlignment="1">
      <alignment horizontal="center"/>
      <protection/>
    </xf>
    <xf numFmtId="49" fontId="5" fillId="0" borderId="0" xfId="875" applyNumberFormat="1" applyFont="1">
      <alignment/>
      <protection/>
    </xf>
    <xf numFmtId="49" fontId="40" fillId="0" borderId="0" xfId="875" applyNumberFormat="1" applyFont="1">
      <alignment/>
      <protection/>
    </xf>
    <xf numFmtId="49" fontId="5" fillId="0" borderId="0" xfId="886" applyNumberFormat="1" applyFont="1" applyAlignment="1">
      <alignment horizontal="center"/>
      <protection/>
    </xf>
    <xf numFmtId="49" fontId="37" fillId="0" borderId="21" xfId="875" applyNumberFormat="1" applyFont="1" applyBorder="1" applyAlignment="1">
      <alignment horizontal="center"/>
      <protection/>
    </xf>
    <xf numFmtId="49" fontId="37" fillId="0" borderId="21" xfId="875" applyNumberFormat="1" applyFont="1" applyBorder="1" applyAlignment="1">
      <alignment horizontal="right"/>
      <protection/>
    </xf>
    <xf numFmtId="49" fontId="37" fillId="0" borderId="20" xfId="875" applyNumberFormat="1" applyFont="1" applyBorder="1" applyAlignment="1">
      <alignment horizontal="left"/>
      <protection/>
    </xf>
    <xf numFmtId="49" fontId="37" fillId="0" borderId="11" xfId="875" applyNumberFormat="1" applyFont="1" applyBorder="1" applyAlignment="1">
      <alignment horizontal="center"/>
      <protection/>
    </xf>
    <xf numFmtId="49" fontId="44" fillId="0" borderId="11" xfId="875" applyNumberFormat="1" applyFont="1" applyBorder="1" applyAlignment="1">
      <alignment horizontal="center"/>
      <protection/>
    </xf>
    <xf numFmtId="49" fontId="44" fillId="0" borderId="11" xfId="875" applyNumberFormat="1" applyFont="1" applyBorder="1" applyAlignment="1">
      <alignment horizontal="center"/>
      <protection/>
    </xf>
    <xf numFmtId="0" fontId="4" fillId="0" borderId="11" xfId="877" applyNumberFormat="1" applyFont="1" applyBorder="1" applyAlignment="1">
      <alignment horizontal="center"/>
      <protection/>
    </xf>
    <xf numFmtId="49" fontId="4" fillId="0" borderId="0" xfId="877" applyNumberFormat="1" applyFont="1">
      <alignment/>
      <protection/>
    </xf>
    <xf numFmtId="49" fontId="5" fillId="0" borderId="0" xfId="878" applyNumberFormat="1" applyFont="1">
      <alignment/>
      <protection/>
    </xf>
    <xf numFmtId="49" fontId="40" fillId="0" borderId="0" xfId="878" applyNumberFormat="1" applyFont="1">
      <alignment/>
      <protection/>
    </xf>
    <xf numFmtId="49" fontId="40" fillId="0" borderId="0" xfId="878" applyNumberFormat="1" applyFont="1" applyAlignment="1">
      <alignment horizontal="center"/>
      <protection/>
    </xf>
    <xf numFmtId="0" fontId="40" fillId="0" borderId="0" xfId="889" applyFont="1">
      <alignment/>
      <protection/>
    </xf>
    <xf numFmtId="49" fontId="5" fillId="0" borderId="0" xfId="888" applyNumberFormat="1" applyFont="1">
      <alignment/>
      <protection/>
    </xf>
    <xf numFmtId="49" fontId="37" fillId="0" borderId="21" xfId="878" applyNumberFormat="1" applyFont="1" applyBorder="1" applyAlignment="1">
      <alignment horizontal="center"/>
      <protection/>
    </xf>
    <xf numFmtId="49" fontId="37" fillId="0" borderId="21" xfId="878" applyNumberFormat="1" applyFont="1" applyBorder="1" applyAlignment="1">
      <alignment horizontal="right"/>
      <protection/>
    </xf>
    <xf numFmtId="49" fontId="37" fillId="0" borderId="11" xfId="878" applyNumberFormat="1" applyFont="1" applyBorder="1" applyAlignment="1">
      <alignment horizontal="center"/>
      <protection/>
    </xf>
    <xf numFmtId="49" fontId="44" fillId="0" borderId="11" xfId="878" applyNumberFormat="1" applyFont="1" applyBorder="1" applyAlignment="1">
      <alignment horizontal="center"/>
      <protection/>
    </xf>
    <xf numFmtId="49" fontId="44" fillId="0" borderId="11" xfId="878" applyNumberFormat="1" applyFont="1" applyBorder="1" applyAlignment="1">
      <alignment horizontal="center"/>
      <protection/>
    </xf>
    <xf numFmtId="49" fontId="4" fillId="0" borderId="0" xfId="877" applyNumberFormat="1" applyFont="1" applyAlignment="1">
      <alignment horizontal="center"/>
      <protection/>
    </xf>
    <xf numFmtId="49" fontId="5" fillId="0" borderId="0" xfId="877" applyNumberFormat="1" applyFont="1">
      <alignment/>
      <protection/>
    </xf>
    <xf numFmtId="49" fontId="40" fillId="0" borderId="0" xfId="877" applyNumberFormat="1" applyFont="1">
      <alignment/>
      <protection/>
    </xf>
    <xf numFmtId="49" fontId="5" fillId="0" borderId="0" xfId="888" applyNumberFormat="1" applyFont="1" applyAlignment="1">
      <alignment horizontal="center"/>
      <protection/>
    </xf>
    <xf numFmtId="49" fontId="37" fillId="0" borderId="21" xfId="877" applyNumberFormat="1" applyFont="1" applyBorder="1" applyAlignment="1">
      <alignment horizontal="center"/>
      <protection/>
    </xf>
    <xf numFmtId="49" fontId="37" fillId="0" borderId="21" xfId="877" applyNumberFormat="1" applyFont="1" applyBorder="1" applyAlignment="1">
      <alignment horizontal="right"/>
      <protection/>
    </xf>
    <xf numFmtId="49" fontId="37" fillId="0" borderId="11" xfId="877" applyNumberFormat="1" applyFont="1" applyBorder="1" applyAlignment="1">
      <alignment horizontal="center"/>
      <protection/>
    </xf>
    <xf numFmtId="49" fontId="44" fillId="0" borderId="11" xfId="877" applyNumberFormat="1" applyFont="1" applyBorder="1" applyAlignment="1">
      <alignment horizontal="center"/>
      <protection/>
    </xf>
    <xf numFmtId="49" fontId="4" fillId="0" borderId="21" xfId="878" applyNumberFormat="1" applyFont="1" applyFill="1" applyBorder="1" applyAlignment="1">
      <alignment horizontal="center"/>
      <protection/>
    </xf>
    <xf numFmtId="49" fontId="3" fillId="0" borderId="0" xfId="881" applyNumberFormat="1" applyFont="1" applyAlignment="1">
      <alignment horizontal="left"/>
      <protection/>
    </xf>
    <xf numFmtId="0" fontId="37" fillId="0" borderId="0" xfId="191" applyFont="1">
      <alignment/>
      <protection/>
    </xf>
    <xf numFmtId="0" fontId="47" fillId="0" borderId="0" xfId="191" applyFont="1" applyAlignment="1">
      <alignment horizontal="right"/>
      <protection/>
    </xf>
    <xf numFmtId="49" fontId="0" fillId="0" borderId="0" xfId="191" applyNumberFormat="1" applyFont="1" applyAlignment="1">
      <alignment horizontal="center"/>
      <protection/>
    </xf>
    <xf numFmtId="47" fontId="0" fillId="0" borderId="0" xfId="191" applyNumberFormat="1" applyFont="1" applyAlignment="1">
      <alignment horizontal="right"/>
      <protection/>
    </xf>
    <xf numFmtId="0" fontId="0" fillId="0" borderId="0" xfId="191" applyFont="1" applyAlignment="1">
      <alignment horizontal="right"/>
      <protection/>
    </xf>
    <xf numFmtId="0" fontId="48" fillId="0" borderId="0" xfId="881" applyFont="1">
      <alignment/>
      <protection/>
    </xf>
    <xf numFmtId="0" fontId="5" fillId="0" borderId="0" xfId="881" applyFont="1">
      <alignment/>
      <protection/>
    </xf>
    <xf numFmtId="0" fontId="37" fillId="0" borderId="0" xfId="881" applyFont="1">
      <alignment/>
      <protection/>
    </xf>
    <xf numFmtId="178" fontId="4" fillId="0" borderId="0" xfId="881" applyNumberFormat="1" applyFont="1" applyAlignment="1">
      <alignment horizontal="center"/>
      <protection/>
    </xf>
    <xf numFmtId="49" fontId="48" fillId="0" borderId="0" xfId="881" applyNumberFormat="1" applyFont="1">
      <alignment/>
      <protection/>
    </xf>
    <xf numFmtId="49" fontId="49" fillId="0" borderId="0" xfId="881" applyNumberFormat="1" applyFont="1">
      <alignment/>
      <protection/>
    </xf>
    <xf numFmtId="0" fontId="0" fillId="0" borderId="0" xfId="881">
      <alignment/>
      <protection/>
    </xf>
    <xf numFmtId="49" fontId="4" fillId="0" borderId="0" xfId="191" applyNumberFormat="1" applyFont="1" applyAlignment="1">
      <alignment horizontal="center"/>
      <protection/>
    </xf>
    <xf numFmtId="49" fontId="4" fillId="0" borderId="21" xfId="897" applyNumberFormat="1" applyFont="1" applyBorder="1" applyAlignment="1">
      <alignment horizontal="right"/>
      <protection/>
    </xf>
    <xf numFmtId="49" fontId="37" fillId="0" borderId="20" xfId="897" applyNumberFormat="1" applyFont="1" applyBorder="1" applyAlignment="1">
      <alignment horizontal="left"/>
      <protection/>
    </xf>
    <xf numFmtId="178" fontId="6" fillId="0" borderId="11" xfId="897" applyNumberFormat="1" applyFont="1" applyBorder="1" applyAlignment="1">
      <alignment horizontal="center"/>
      <protection/>
    </xf>
    <xf numFmtId="0" fontId="4" fillId="25" borderId="11" xfId="0" applyFont="1" applyFill="1" applyBorder="1" applyAlignment="1">
      <alignment horizontal="right"/>
    </xf>
    <xf numFmtId="0" fontId="37" fillId="25" borderId="11" xfId="0" applyFont="1" applyFill="1" applyBorder="1" applyAlignment="1">
      <alignment/>
    </xf>
    <xf numFmtId="178" fontId="6" fillId="25" borderId="20" xfId="0" applyNumberFormat="1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37" fillId="0" borderId="11" xfId="0" applyFont="1" applyFill="1" applyBorder="1" applyAlignment="1">
      <alignment/>
    </xf>
    <xf numFmtId="178" fontId="6" fillId="0" borderId="2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4" fillId="0" borderId="0" xfId="191" applyNumberFormat="1" applyFont="1" applyAlignment="1">
      <alignment horizontal="left"/>
      <protection/>
    </xf>
    <xf numFmtId="0" fontId="4" fillId="0" borderId="0" xfId="191" applyNumberFormat="1" applyFont="1" applyAlignment="1">
      <alignment horizontal="left"/>
      <protection/>
    </xf>
    <xf numFmtId="179" fontId="4" fillId="0" borderId="0" xfId="191" applyNumberFormat="1" applyFont="1" applyAlignment="1">
      <alignment horizontal="center"/>
      <protection/>
    </xf>
    <xf numFmtId="0" fontId="4" fillId="0" borderId="0" xfId="191" applyFont="1" applyFill="1" applyAlignment="1">
      <alignment horizontal="center"/>
      <protection/>
    </xf>
    <xf numFmtId="0" fontId="44" fillId="0" borderId="0" xfId="191" applyFont="1" applyAlignment="1">
      <alignment horizontal="center"/>
      <protection/>
    </xf>
    <xf numFmtId="0" fontId="50" fillId="0" borderId="0" xfId="191" applyFont="1">
      <alignment/>
      <protection/>
    </xf>
    <xf numFmtId="0" fontId="6" fillId="0" borderId="0" xfId="191" applyFont="1">
      <alignment/>
      <protection/>
    </xf>
    <xf numFmtId="49" fontId="6" fillId="0" borderId="0" xfId="191" applyNumberFormat="1" applyFont="1">
      <alignment/>
      <protection/>
    </xf>
    <xf numFmtId="0" fontId="4" fillId="0" borderId="0" xfId="191" applyFont="1" applyBorder="1" applyAlignment="1">
      <alignment horizontal="right"/>
      <protection/>
    </xf>
    <xf numFmtId="0" fontId="37" fillId="0" borderId="0" xfId="191" applyFont="1" applyBorder="1" applyAlignment="1">
      <alignment horizontal="left"/>
      <protection/>
    </xf>
    <xf numFmtId="178" fontId="6" fillId="0" borderId="0" xfId="191" applyNumberFormat="1" applyFont="1" applyBorder="1" applyAlignment="1">
      <alignment horizontal="left"/>
      <protection/>
    </xf>
    <xf numFmtId="2" fontId="4" fillId="0" borderId="20" xfId="0" applyNumberFormat="1" applyFont="1" applyBorder="1" applyAlignment="1">
      <alignment horizontal="center"/>
    </xf>
    <xf numFmtId="0" fontId="4" fillId="0" borderId="0" xfId="191" applyFont="1" applyAlignment="1">
      <alignment horizontal="right"/>
      <protection/>
    </xf>
    <xf numFmtId="179" fontId="4" fillId="0" borderId="11" xfId="191" applyNumberFormat="1" applyFont="1" applyFill="1" applyBorder="1" applyAlignment="1">
      <alignment horizontal="center"/>
      <protection/>
    </xf>
    <xf numFmtId="49" fontId="4" fillId="0" borderId="0" xfId="0" applyNumberFormat="1" applyFont="1" applyFill="1" applyAlignment="1">
      <alignment horizontal="center"/>
    </xf>
    <xf numFmtId="179" fontId="4" fillId="0" borderId="11" xfId="0" applyNumberFormat="1" applyFont="1" applyFill="1" applyBorder="1" applyAlignment="1">
      <alignment horizontal="center"/>
    </xf>
    <xf numFmtId="49" fontId="0" fillId="0" borderId="0" xfId="191" applyNumberFormat="1" applyAlignment="1">
      <alignment horizontal="center"/>
      <protection/>
    </xf>
    <xf numFmtId="49" fontId="0" fillId="0" borderId="0" xfId="0" applyNumberFormat="1" applyFont="1" applyAlignment="1">
      <alignment horizontal="center"/>
    </xf>
    <xf numFmtId="0" fontId="5" fillId="0" borderId="18" xfId="191" applyFont="1" applyBorder="1">
      <alignment/>
      <protection/>
    </xf>
    <xf numFmtId="0" fontId="4" fillId="0" borderId="18" xfId="191" applyFont="1" applyBorder="1">
      <alignment/>
      <protection/>
    </xf>
    <xf numFmtId="0" fontId="44" fillId="0" borderId="18" xfId="191" applyFont="1" applyBorder="1">
      <alignment/>
      <protection/>
    </xf>
    <xf numFmtId="2" fontId="4" fillId="0" borderId="18" xfId="191" applyNumberFormat="1" applyFont="1" applyBorder="1">
      <alignment/>
      <protection/>
    </xf>
    <xf numFmtId="49" fontId="4" fillId="0" borderId="18" xfId="191" applyNumberFormat="1" applyFont="1" applyFill="1" applyBorder="1">
      <alignment/>
      <protection/>
    </xf>
    <xf numFmtId="0" fontId="44" fillId="0" borderId="27" xfId="191" applyFont="1" applyBorder="1" applyAlignment="1">
      <alignment horizontal="right"/>
      <protection/>
    </xf>
    <xf numFmtId="0" fontId="44" fillId="0" borderId="28" xfId="191" applyFont="1" applyBorder="1" applyAlignment="1">
      <alignment horizontal="left"/>
      <protection/>
    </xf>
    <xf numFmtId="49" fontId="6" fillId="0" borderId="17" xfId="191" applyNumberFormat="1" applyFont="1" applyBorder="1" applyAlignment="1">
      <alignment horizontal="left"/>
      <protection/>
    </xf>
    <xf numFmtId="179" fontId="44" fillId="0" borderId="17" xfId="191" applyNumberFormat="1" applyFont="1" applyBorder="1" applyAlignment="1">
      <alignment horizontal="center"/>
      <protection/>
    </xf>
    <xf numFmtId="0" fontId="44" fillId="0" borderId="17" xfId="191" applyFont="1" applyFill="1" applyBorder="1" applyAlignment="1">
      <alignment horizontal="center"/>
      <protection/>
    </xf>
    <xf numFmtId="0" fontId="6" fillId="0" borderId="11" xfId="881" applyFont="1" applyBorder="1" applyAlignment="1">
      <alignment horizontal="left"/>
      <protection/>
    </xf>
    <xf numFmtId="0" fontId="4" fillId="0" borderId="29" xfId="191" applyFont="1" applyBorder="1" applyAlignment="1">
      <alignment horizontal="right"/>
      <protection/>
    </xf>
    <xf numFmtId="0" fontId="37" fillId="0" borderId="30" xfId="191" applyFont="1" applyBorder="1" applyAlignment="1">
      <alignment horizontal="left"/>
      <protection/>
    </xf>
    <xf numFmtId="178" fontId="6" fillId="0" borderId="19" xfId="191" applyNumberFormat="1" applyFont="1" applyBorder="1" applyAlignment="1">
      <alignment horizontal="left"/>
      <protection/>
    </xf>
    <xf numFmtId="0" fontId="44" fillId="0" borderId="31" xfId="191" applyFont="1" applyBorder="1" applyAlignment="1">
      <alignment horizontal="center"/>
      <protection/>
    </xf>
    <xf numFmtId="0" fontId="44" fillId="0" borderId="21" xfId="191" applyFont="1" applyBorder="1" applyAlignment="1">
      <alignment horizontal="right"/>
      <protection/>
    </xf>
    <xf numFmtId="0" fontId="44" fillId="0" borderId="20" xfId="191" applyFont="1" applyBorder="1" applyAlignment="1">
      <alignment horizontal="left"/>
      <protection/>
    </xf>
    <xf numFmtId="49" fontId="6" fillId="0" borderId="11" xfId="191" applyNumberFormat="1" applyFont="1" applyBorder="1" applyAlignment="1">
      <alignment horizontal="left"/>
      <protection/>
    </xf>
    <xf numFmtId="0" fontId="6" fillId="0" borderId="11" xfId="191" applyNumberFormat="1" applyFont="1" applyBorder="1" applyAlignment="1">
      <alignment horizontal="left"/>
      <protection/>
    </xf>
    <xf numFmtId="179" fontId="44" fillId="0" borderId="11" xfId="191" applyNumberFormat="1" applyFont="1" applyBorder="1" applyAlignment="1">
      <alignment horizontal="center"/>
      <protection/>
    </xf>
    <xf numFmtId="0" fontId="44" fillId="0" borderId="11" xfId="191" applyFont="1" applyFill="1" applyBorder="1" applyAlignment="1">
      <alignment horizontal="center"/>
      <protection/>
    </xf>
    <xf numFmtId="0" fontId="44" fillId="0" borderId="11" xfId="191" applyFont="1" applyBorder="1" applyAlignment="1">
      <alignment horizontal="center"/>
      <protection/>
    </xf>
    <xf numFmtId="0" fontId="6" fillId="0" borderId="30" xfId="881" applyFont="1" applyBorder="1" applyAlignment="1">
      <alignment horizontal="left"/>
      <protection/>
    </xf>
    <xf numFmtId="0" fontId="6" fillId="0" borderId="20" xfId="881" applyFont="1" applyBorder="1" applyAlignment="1">
      <alignment horizontal="left"/>
      <protection/>
    </xf>
    <xf numFmtId="49" fontId="4" fillId="0" borderId="18" xfId="887" applyNumberFormat="1" applyFont="1" applyBorder="1">
      <alignment/>
      <protection/>
    </xf>
    <xf numFmtId="49" fontId="4" fillId="0" borderId="20" xfId="891" applyNumberFormat="1" applyFont="1" applyBorder="1" applyAlignment="1">
      <alignment horizontal="center"/>
      <protection/>
    </xf>
    <xf numFmtId="49" fontId="4" fillId="0" borderId="21" xfId="891" applyNumberFormat="1" applyFont="1" applyBorder="1" applyAlignment="1">
      <alignment horizontal="center"/>
      <protection/>
    </xf>
    <xf numFmtId="0" fontId="38" fillId="0" borderId="20" xfId="191" applyNumberFormat="1" applyFont="1" applyFill="1" applyBorder="1" applyAlignment="1">
      <alignment horizontal="center" vertical="center"/>
      <protection/>
    </xf>
    <xf numFmtId="0" fontId="43" fillId="0" borderId="23" xfId="891" applyFont="1" applyBorder="1" applyAlignment="1">
      <alignment horizontal="left"/>
      <protection/>
    </xf>
    <xf numFmtId="49" fontId="37" fillId="0" borderId="18" xfId="887" applyNumberFormat="1" applyFont="1" applyBorder="1">
      <alignment/>
      <protection/>
    </xf>
    <xf numFmtId="49" fontId="37" fillId="0" borderId="18" xfId="887" applyNumberFormat="1" applyFont="1" applyBorder="1" applyAlignment="1">
      <alignment horizontal="center"/>
      <protection/>
    </xf>
    <xf numFmtId="49" fontId="37" fillId="0" borderId="18" xfId="887" applyNumberFormat="1" applyFont="1" applyBorder="1" applyAlignment="1">
      <alignment horizontal="right"/>
      <protection/>
    </xf>
    <xf numFmtId="0" fontId="4" fillId="0" borderId="19" xfId="892" applyFont="1" applyBorder="1" applyAlignment="1">
      <alignment horizontal="center"/>
      <protection/>
    </xf>
    <xf numFmtId="0" fontId="38" fillId="0" borderId="19" xfId="0" applyNumberFormat="1" applyFont="1" applyFill="1" applyBorder="1" applyAlignment="1">
      <alignment horizontal="center" vertical="center"/>
    </xf>
    <xf numFmtId="0" fontId="6" fillId="0" borderId="11" xfId="893" applyFont="1" applyBorder="1" applyAlignment="1">
      <alignment horizontal="left"/>
      <protection/>
    </xf>
    <xf numFmtId="49" fontId="4" fillId="0" borderId="18" xfId="898" applyNumberFormat="1" applyFont="1" applyBorder="1">
      <alignment/>
      <protection/>
    </xf>
    <xf numFmtId="49" fontId="4" fillId="0" borderId="18" xfId="898" applyNumberFormat="1" applyFont="1" applyBorder="1" applyAlignment="1">
      <alignment horizontal="center"/>
      <protection/>
    </xf>
    <xf numFmtId="49" fontId="4" fillId="0" borderId="32" xfId="898" applyNumberFormat="1" applyFont="1" applyBorder="1">
      <alignment/>
      <protection/>
    </xf>
    <xf numFmtId="0" fontId="4" fillId="0" borderId="19" xfId="898" applyNumberFormat="1" applyFont="1" applyBorder="1" applyAlignment="1">
      <alignment horizontal="center"/>
      <protection/>
    </xf>
    <xf numFmtId="49" fontId="4" fillId="0" borderId="29" xfId="898" applyNumberFormat="1" applyFont="1" applyFill="1" applyBorder="1" applyAlignment="1">
      <alignment horizontal="right"/>
      <protection/>
    </xf>
    <xf numFmtId="49" fontId="37" fillId="0" borderId="18" xfId="898" applyNumberFormat="1" applyFont="1" applyFill="1" applyBorder="1" applyAlignment="1">
      <alignment horizontal="left"/>
      <protection/>
    </xf>
    <xf numFmtId="178" fontId="6" fillId="0" borderId="19" xfId="898" applyNumberFormat="1" applyFont="1" applyFill="1" applyBorder="1" applyAlignment="1">
      <alignment horizontal="center"/>
      <protection/>
    </xf>
    <xf numFmtId="49" fontId="37" fillId="0" borderId="22" xfId="898" applyNumberFormat="1" applyFont="1" applyBorder="1" applyAlignment="1">
      <alignment horizontal="center"/>
      <protection/>
    </xf>
    <xf numFmtId="49" fontId="37" fillId="0" borderId="21" xfId="898" applyNumberFormat="1" applyFont="1" applyBorder="1" applyAlignment="1">
      <alignment horizontal="right"/>
      <protection/>
    </xf>
    <xf numFmtId="49" fontId="37" fillId="0" borderId="20" xfId="898" applyNumberFormat="1" applyFont="1" applyBorder="1" applyAlignment="1">
      <alignment horizontal="left"/>
      <protection/>
    </xf>
    <xf numFmtId="49" fontId="37" fillId="0" borderId="11" xfId="898" applyNumberFormat="1" applyFont="1" applyBorder="1" applyAlignment="1">
      <alignment horizontal="center"/>
      <protection/>
    </xf>
    <xf numFmtId="49" fontId="37" fillId="0" borderId="23" xfId="898" applyNumberFormat="1" applyFont="1" applyBorder="1" applyAlignment="1">
      <alignment horizontal="center"/>
      <protection/>
    </xf>
    <xf numFmtId="49" fontId="37" fillId="0" borderId="7" xfId="898" applyNumberFormat="1" applyFont="1" applyBorder="1" applyAlignment="1">
      <alignment horizontal="center"/>
      <protection/>
    </xf>
    <xf numFmtId="49" fontId="37" fillId="0" borderId="33" xfId="898" applyNumberFormat="1" applyFont="1" applyBorder="1" applyAlignment="1">
      <alignment horizontal="center"/>
      <protection/>
    </xf>
    <xf numFmtId="49" fontId="37" fillId="0" borderId="34" xfId="898" applyNumberFormat="1" applyFont="1" applyBorder="1" applyAlignment="1">
      <alignment horizontal="center"/>
      <protection/>
    </xf>
    <xf numFmtId="2" fontId="4" fillId="0" borderId="20" xfId="898" applyNumberFormat="1" applyFont="1" applyFill="1" applyBorder="1" applyAlignment="1">
      <alignment horizontal="center"/>
      <protection/>
    </xf>
    <xf numFmtId="49" fontId="6" fillId="0" borderId="23" xfId="898" applyNumberFormat="1" applyFont="1" applyFill="1" applyBorder="1" applyAlignment="1">
      <alignment horizontal="left"/>
      <protection/>
    </xf>
    <xf numFmtId="49" fontId="37" fillId="0" borderId="20" xfId="898" applyNumberFormat="1" applyFont="1" applyBorder="1" applyAlignment="1">
      <alignment horizontal="center"/>
      <protection/>
    </xf>
    <xf numFmtId="2" fontId="37" fillId="0" borderId="20" xfId="898" applyNumberFormat="1" applyFont="1" applyFill="1" applyBorder="1" applyAlignment="1">
      <alignment horizontal="center"/>
      <protection/>
    </xf>
    <xf numFmtId="49" fontId="37" fillId="0" borderId="35" xfId="898" applyNumberFormat="1" applyFont="1" applyBorder="1" applyAlignment="1">
      <alignment horizontal="center"/>
      <protection/>
    </xf>
    <xf numFmtId="2" fontId="4" fillId="0" borderId="23" xfId="898" applyNumberFormat="1" applyFont="1" applyFill="1" applyBorder="1" applyAlignment="1">
      <alignment horizontal="center"/>
      <protection/>
    </xf>
    <xf numFmtId="49" fontId="4" fillId="0" borderId="0" xfId="898" applyNumberFormat="1" applyFont="1" applyBorder="1">
      <alignment/>
      <protection/>
    </xf>
    <xf numFmtId="49" fontId="37" fillId="0" borderId="18" xfId="898" applyNumberFormat="1" applyFont="1" applyBorder="1">
      <alignment/>
      <protection/>
    </xf>
    <xf numFmtId="49" fontId="4" fillId="0" borderId="36" xfId="898" applyNumberFormat="1" applyFont="1" applyBorder="1">
      <alignment/>
      <protection/>
    </xf>
    <xf numFmtId="2" fontId="37" fillId="0" borderId="20" xfId="901" applyNumberFormat="1" applyFont="1" applyFill="1" applyBorder="1" applyAlignment="1">
      <alignment horizontal="center"/>
      <protection/>
    </xf>
    <xf numFmtId="49" fontId="6" fillId="0" borderId="25" xfId="898" applyNumberFormat="1" applyFont="1" applyFill="1" applyBorder="1" applyAlignment="1">
      <alignment horizontal="left"/>
      <protection/>
    </xf>
    <xf numFmtId="2" fontId="4" fillId="0" borderId="30" xfId="898" applyNumberFormat="1" applyFont="1" applyFill="1" applyBorder="1" applyAlignment="1">
      <alignment horizontal="center"/>
      <protection/>
    </xf>
    <xf numFmtId="2" fontId="4" fillId="0" borderId="19" xfId="898" applyNumberFormat="1" applyFont="1" applyFill="1" applyBorder="1" applyAlignment="1">
      <alignment horizontal="center"/>
      <protection/>
    </xf>
    <xf numFmtId="2" fontId="4" fillId="0" borderId="25" xfId="898" applyNumberFormat="1" applyFont="1" applyFill="1" applyBorder="1" applyAlignment="1">
      <alignment horizontal="center"/>
      <protection/>
    </xf>
    <xf numFmtId="2" fontId="38" fillId="0" borderId="19" xfId="0" applyNumberFormat="1" applyFont="1" applyFill="1" applyBorder="1" applyAlignment="1">
      <alignment horizontal="center"/>
    </xf>
    <xf numFmtId="49" fontId="6" fillId="0" borderId="19" xfId="899" applyNumberFormat="1" applyFont="1" applyFill="1" applyBorder="1">
      <alignment/>
      <protection/>
    </xf>
    <xf numFmtId="0" fontId="37" fillId="0" borderId="11" xfId="890" applyFont="1" applyBorder="1" applyAlignment="1">
      <alignment horizontal="center" vertical="center"/>
      <protection/>
    </xf>
    <xf numFmtId="49" fontId="37" fillId="0" borderId="22" xfId="899" applyNumberFormat="1" applyFont="1" applyBorder="1" applyAlignment="1">
      <alignment horizontal="center"/>
      <protection/>
    </xf>
    <xf numFmtId="49" fontId="37" fillId="0" borderId="7" xfId="899" applyNumberFormat="1" applyFont="1" applyBorder="1" applyAlignment="1">
      <alignment horizontal="center"/>
      <protection/>
    </xf>
    <xf numFmtId="49" fontId="37" fillId="0" borderId="11" xfId="899" applyNumberFormat="1" applyFont="1" applyBorder="1" applyAlignment="1">
      <alignment horizontal="center"/>
      <protection/>
    </xf>
    <xf numFmtId="49" fontId="6" fillId="0" borderId="19" xfId="900" applyNumberFormat="1" applyFont="1" applyFill="1" applyBorder="1">
      <alignment/>
      <protection/>
    </xf>
    <xf numFmtId="49" fontId="37" fillId="0" borderId="0" xfId="900" applyNumberFormat="1" applyFont="1" applyBorder="1">
      <alignment/>
      <protection/>
    </xf>
    <xf numFmtId="49" fontId="37" fillId="0" borderId="11" xfId="900" applyNumberFormat="1" applyFont="1" applyBorder="1" applyAlignment="1">
      <alignment horizontal="center"/>
      <protection/>
    </xf>
    <xf numFmtId="49" fontId="37" fillId="0" borderId="7" xfId="900" applyNumberFormat="1" applyFont="1" applyBorder="1" applyAlignment="1">
      <alignment horizontal="center"/>
      <protection/>
    </xf>
    <xf numFmtId="49" fontId="37" fillId="0" borderId="20" xfId="900" applyNumberFormat="1" applyFont="1" applyBorder="1" applyAlignment="1">
      <alignment horizontal="center"/>
      <protection/>
    </xf>
    <xf numFmtId="0" fontId="37" fillId="0" borderId="11" xfId="898" applyNumberFormat="1" applyFont="1" applyBorder="1" applyAlignment="1">
      <alignment horizontal="center"/>
      <protection/>
    </xf>
    <xf numFmtId="49" fontId="37" fillId="0" borderId="22" xfId="901" applyNumberFormat="1" applyFont="1" applyBorder="1" applyAlignment="1">
      <alignment horizontal="center"/>
      <protection/>
    </xf>
    <xf numFmtId="49" fontId="37" fillId="0" borderId="7" xfId="901" applyNumberFormat="1" applyFont="1" applyBorder="1" applyAlignment="1">
      <alignment horizontal="center"/>
      <protection/>
    </xf>
    <xf numFmtId="49" fontId="37" fillId="0" borderId="11" xfId="901" applyNumberFormat="1" applyFont="1" applyBorder="1" applyAlignment="1">
      <alignment horizontal="center"/>
      <protection/>
    </xf>
    <xf numFmtId="49" fontId="4" fillId="0" borderId="36" xfId="898" applyNumberFormat="1" applyFont="1" applyBorder="1" applyAlignment="1">
      <alignment horizontal="center"/>
      <protection/>
    </xf>
    <xf numFmtId="49" fontId="5" fillId="0" borderId="36" xfId="886" applyNumberFormat="1" applyFont="1" applyBorder="1">
      <alignment/>
      <protection/>
    </xf>
    <xf numFmtId="2" fontId="37" fillId="0" borderId="20" xfId="895" applyNumberFormat="1" applyFont="1" applyBorder="1" applyAlignment="1">
      <alignment horizontal="center"/>
      <protection/>
    </xf>
    <xf numFmtId="0" fontId="43" fillId="0" borderId="11" xfId="191" applyFont="1" applyBorder="1" applyAlignment="1">
      <alignment horizontal="left"/>
      <protection/>
    </xf>
    <xf numFmtId="0" fontId="6" fillId="0" borderId="17" xfId="191" applyNumberFormat="1" applyFont="1" applyBorder="1" applyAlignment="1">
      <alignment horizontal="center"/>
      <protection/>
    </xf>
    <xf numFmtId="0" fontId="4" fillId="0" borderId="0" xfId="191" applyFont="1" applyBorder="1" applyAlignment="1">
      <alignment horizontal="center"/>
      <protection/>
    </xf>
    <xf numFmtId="0" fontId="6" fillId="0" borderId="0" xfId="191" applyFont="1" applyBorder="1" applyAlignment="1">
      <alignment horizontal="left"/>
      <protection/>
    </xf>
    <xf numFmtId="203" fontId="4" fillId="0" borderId="0" xfId="191" applyNumberFormat="1" applyFont="1">
      <alignment/>
      <protection/>
    </xf>
    <xf numFmtId="49" fontId="4" fillId="0" borderId="7" xfId="0" applyNumberFormat="1" applyFont="1" applyFill="1" applyBorder="1" applyAlignment="1">
      <alignment horizontal="center" vertical="center"/>
    </xf>
    <xf numFmtId="49" fontId="5" fillId="0" borderId="0" xfId="891" applyNumberFormat="1" applyFont="1" applyAlignment="1">
      <alignment horizontal="center"/>
      <protection/>
    </xf>
    <xf numFmtId="49" fontId="5" fillId="0" borderId="0" xfId="890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center"/>
    </xf>
    <xf numFmtId="2" fontId="4" fillId="8" borderId="37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2" fontId="4" fillId="8" borderId="26" xfId="0" applyNumberFormat="1" applyFont="1" applyFill="1" applyBorder="1" applyAlignment="1">
      <alignment horizontal="center"/>
    </xf>
    <xf numFmtId="2" fontId="4" fillId="0" borderId="37" xfId="0" applyNumberFormat="1" applyFont="1" applyBorder="1" applyAlignment="1">
      <alignment horizontal="center" vertical="center"/>
    </xf>
    <xf numFmtId="49" fontId="5" fillId="0" borderId="0" xfId="887" applyNumberFormat="1" applyFont="1" applyAlignment="1">
      <alignment horizontal="center"/>
      <protection/>
    </xf>
    <xf numFmtId="49" fontId="37" fillId="0" borderId="0" xfId="895" applyNumberFormat="1" applyFont="1">
      <alignment/>
      <protection/>
    </xf>
    <xf numFmtId="49" fontId="37" fillId="0" borderId="0" xfId="895" applyNumberFormat="1" applyFont="1">
      <alignment/>
      <protection/>
    </xf>
    <xf numFmtId="49" fontId="39" fillId="0" borderId="0" xfId="895" applyNumberFormat="1" applyFont="1" applyAlignment="1">
      <alignment horizontal="right"/>
      <protection/>
    </xf>
    <xf numFmtId="49" fontId="4" fillId="0" borderId="0" xfId="895" applyNumberFormat="1" applyFont="1">
      <alignment/>
      <protection/>
    </xf>
    <xf numFmtId="49" fontId="37" fillId="0" borderId="20" xfId="895" applyNumberFormat="1" applyFont="1" applyBorder="1" applyAlignment="1">
      <alignment horizontal="center"/>
      <protection/>
    </xf>
    <xf numFmtId="49" fontId="37" fillId="0" borderId="7" xfId="895" applyNumberFormat="1" applyFont="1" applyBorder="1" applyAlignment="1">
      <alignment horizontal="center"/>
      <protection/>
    </xf>
    <xf numFmtId="49" fontId="37" fillId="0" borderId="11" xfId="895" applyNumberFormat="1" applyFont="1" applyBorder="1" applyAlignment="1">
      <alignment horizontal="center"/>
      <protection/>
    </xf>
    <xf numFmtId="49" fontId="4" fillId="0" borderId="21" xfId="898" applyNumberFormat="1" applyFont="1" applyBorder="1" applyAlignment="1">
      <alignment horizontal="right"/>
      <protection/>
    </xf>
    <xf numFmtId="49" fontId="37" fillId="0" borderId="7" xfId="898" applyNumberFormat="1" applyFont="1" applyBorder="1" applyAlignment="1">
      <alignment horizontal="left"/>
      <protection/>
    </xf>
    <xf numFmtId="178" fontId="6" fillId="0" borderId="11" xfId="898" applyNumberFormat="1" applyFont="1" applyBorder="1" applyAlignment="1">
      <alignment horizontal="center"/>
      <protection/>
    </xf>
    <xf numFmtId="49" fontId="6" fillId="0" borderId="23" xfId="898" applyNumberFormat="1" applyFont="1" applyBorder="1" applyAlignment="1">
      <alignment horizontal="left"/>
      <protection/>
    </xf>
    <xf numFmtId="2" fontId="4" fillId="0" borderId="20" xfId="898" applyNumberFormat="1" applyFont="1" applyBorder="1" applyAlignment="1">
      <alignment horizontal="center"/>
      <protection/>
    </xf>
    <xf numFmtId="2" fontId="4" fillId="0" borderId="11" xfId="898" applyNumberFormat="1" applyFont="1" applyBorder="1" applyAlignment="1">
      <alignment horizontal="center"/>
      <protection/>
    </xf>
    <xf numFmtId="2" fontId="4" fillId="0" borderId="23" xfId="898" applyNumberFormat="1" applyFont="1" applyBorder="1" applyAlignment="1">
      <alignment horizontal="center"/>
      <protection/>
    </xf>
    <xf numFmtId="2" fontId="37" fillId="0" borderId="30" xfId="895" applyNumberFormat="1" applyFont="1" applyBorder="1" applyAlignment="1">
      <alignment horizontal="center"/>
      <protection/>
    </xf>
    <xf numFmtId="1" fontId="4" fillId="0" borderId="18" xfId="568" applyNumberFormat="1" applyFont="1" applyFill="1" applyBorder="1" applyAlignment="1">
      <alignment horizontal="center"/>
      <protection/>
    </xf>
    <xf numFmtId="49" fontId="6" fillId="0" borderId="11" xfId="895" applyNumberFormat="1" applyFont="1" applyBorder="1">
      <alignment/>
      <protection/>
    </xf>
    <xf numFmtId="0" fontId="4" fillId="0" borderId="0" xfId="191" applyFont="1" applyAlignment="1">
      <alignment horizontal="right"/>
      <protection/>
    </xf>
    <xf numFmtId="49" fontId="5" fillId="0" borderId="0" xfId="898" applyNumberFormat="1" applyFont="1" applyAlignment="1">
      <alignment horizontal="center"/>
      <protection/>
    </xf>
    <xf numFmtId="49" fontId="37" fillId="0" borderId="0" xfId="894" applyNumberFormat="1" applyFont="1">
      <alignment/>
      <protection/>
    </xf>
    <xf numFmtId="49" fontId="37" fillId="0" borderId="0" xfId="894" applyNumberFormat="1" applyFont="1">
      <alignment/>
      <protection/>
    </xf>
    <xf numFmtId="49" fontId="39" fillId="0" borderId="0" xfId="894" applyNumberFormat="1" applyFont="1" applyAlignment="1">
      <alignment horizontal="right"/>
      <protection/>
    </xf>
    <xf numFmtId="49" fontId="4" fillId="0" borderId="0" xfId="894" applyNumberFormat="1" applyFont="1">
      <alignment/>
      <protection/>
    </xf>
    <xf numFmtId="49" fontId="4" fillId="0" borderId="0" xfId="898" applyNumberFormat="1" applyFont="1" applyBorder="1" applyAlignment="1">
      <alignment horizontal="center"/>
      <protection/>
    </xf>
    <xf numFmtId="49" fontId="4" fillId="0" borderId="38" xfId="898" applyNumberFormat="1" applyFont="1" applyBorder="1">
      <alignment/>
      <protection/>
    </xf>
    <xf numFmtId="49" fontId="37" fillId="0" borderId="22" xfId="894" applyNumberFormat="1" applyFont="1" applyBorder="1" applyAlignment="1">
      <alignment horizontal="center"/>
      <protection/>
    </xf>
    <xf numFmtId="49" fontId="37" fillId="0" borderId="7" xfId="894" applyNumberFormat="1" applyFont="1" applyBorder="1" applyAlignment="1">
      <alignment horizontal="center"/>
      <protection/>
    </xf>
    <xf numFmtId="49" fontId="37" fillId="0" borderId="11" xfId="894" applyNumberFormat="1" applyFont="1" applyBorder="1" applyAlignment="1">
      <alignment horizontal="center"/>
      <protection/>
    </xf>
    <xf numFmtId="178" fontId="6" fillId="0" borderId="11" xfId="0" applyNumberFormat="1" applyFont="1" applyBorder="1" applyAlignment="1">
      <alignment horizontal="center"/>
    </xf>
    <xf numFmtId="0" fontId="49" fillId="0" borderId="39" xfId="881" applyFont="1" applyBorder="1" applyAlignment="1">
      <alignment horizontal="center" vertical="center"/>
      <protection/>
    </xf>
    <xf numFmtId="0" fontId="49" fillId="0" borderId="27" xfId="881" applyFont="1" applyBorder="1" applyAlignment="1">
      <alignment horizontal="center" vertical="center"/>
      <protection/>
    </xf>
    <xf numFmtId="0" fontId="49" fillId="0" borderId="29" xfId="881" applyFont="1" applyBorder="1" applyAlignment="1">
      <alignment horizontal="center" vertical="center"/>
      <protection/>
    </xf>
    <xf numFmtId="0" fontId="4" fillId="0" borderId="11" xfId="191" applyFont="1" applyBorder="1" applyAlignment="1">
      <alignment horizont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191" applyAlignment="1">
      <alignment horizontal="left"/>
      <protection/>
    </xf>
    <xf numFmtId="0" fontId="40" fillId="0" borderId="0" xfId="887" applyFont="1" applyAlignment="1">
      <alignment horizontal="center"/>
      <protection/>
    </xf>
    <xf numFmtId="49" fontId="44" fillId="0" borderId="11" xfId="191" applyNumberFormat="1" applyFont="1" applyFill="1" applyBorder="1" applyAlignment="1">
      <alignment horizontal="center"/>
      <protection/>
    </xf>
    <xf numFmtId="2" fontId="4" fillId="8" borderId="37" xfId="191" applyNumberFormat="1" applyFont="1" applyFill="1" applyBorder="1" applyAlignment="1">
      <alignment horizontal="center"/>
      <protection/>
    </xf>
    <xf numFmtId="49" fontId="4" fillId="0" borderId="11" xfId="191" applyNumberFormat="1" applyFont="1" applyFill="1" applyBorder="1" applyAlignment="1">
      <alignment horizontal="center"/>
      <protection/>
    </xf>
    <xf numFmtId="177" fontId="6" fillId="0" borderId="11" xfId="191" applyNumberFormat="1" applyFont="1" applyBorder="1" applyAlignment="1">
      <alignment horizontal="left"/>
      <protection/>
    </xf>
    <xf numFmtId="2" fontId="37" fillId="8" borderId="37" xfId="191" applyNumberFormat="1" applyFont="1" applyFill="1" applyBorder="1" applyAlignment="1">
      <alignment horizontal="center"/>
      <protection/>
    </xf>
    <xf numFmtId="183" fontId="4" fillId="0" borderId="0" xfId="191" applyNumberFormat="1" applyFont="1">
      <alignment/>
      <protection/>
    </xf>
    <xf numFmtId="2" fontId="4" fillId="8" borderId="26" xfId="191" applyNumberFormat="1" applyFont="1" applyFill="1" applyBorder="1" applyAlignment="1">
      <alignment horizontal="center"/>
      <protection/>
    </xf>
    <xf numFmtId="2" fontId="37" fillId="8" borderId="26" xfId="191" applyNumberFormat="1" applyFont="1" applyFill="1" applyBorder="1" applyAlignment="1">
      <alignment horizontal="center"/>
      <protection/>
    </xf>
    <xf numFmtId="49" fontId="4" fillId="0" borderId="37" xfId="0" applyNumberFormat="1" applyFont="1" applyFill="1" applyBorder="1" applyAlignment="1">
      <alignment horizontal="center" vertical="center"/>
    </xf>
    <xf numFmtId="2" fontId="37" fillId="0" borderId="37" xfId="191" applyNumberFormat="1" applyFont="1" applyFill="1" applyBorder="1" applyAlignment="1">
      <alignment horizontal="center"/>
      <protection/>
    </xf>
    <xf numFmtId="2" fontId="37" fillId="0" borderId="20" xfId="0" applyNumberFormat="1" applyFont="1" applyBorder="1" applyAlignment="1">
      <alignment horizontal="center"/>
    </xf>
    <xf numFmtId="0" fontId="38" fillId="0" borderId="0" xfId="191" applyFont="1" applyAlignment="1">
      <alignment horizontal="left"/>
      <protection/>
    </xf>
    <xf numFmtId="0" fontId="44" fillId="0" borderId="0" xfId="191" applyFont="1" applyAlignment="1">
      <alignment horizontal="right"/>
      <protection/>
    </xf>
    <xf numFmtId="49" fontId="4" fillId="0" borderId="0" xfId="886" applyNumberFormat="1" applyFont="1">
      <alignment/>
      <protection/>
    </xf>
    <xf numFmtId="0" fontId="6" fillId="0" borderId="0" xfId="191" applyFont="1" applyAlignment="1">
      <alignment horizontal="center"/>
      <protection/>
    </xf>
    <xf numFmtId="2" fontId="4" fillId="8" borderId="0" xfId="191" applyNumberFormat="1" applyFont="1" applyFill="1" applyBorder="1" applyAlignment="1">
      <alignment horizontal="center"/>
      <protection/>
    </xf>
    <xf numFmtId="2" fontId="37" fillId="8" borderId="0" xfId="191" applyNumberFormat="1" applyFont="1" applyFill="1" applyBorder="1" applyAlignment="1">
      <alignment horizontal="center"/>
      <protection/>
    </xf>
    <xf numFmtId="49" fontId="4" fillId="0" borderId="0" xfId="191" applyNumberFormat="1" applyFont="1" applyFill="1" applyBorder="1" applyAlignment="1">
      <alignment horizontal="center"/>
      <protection/>
    </xf>
    <xf numFmtId="49" fontId="37" fillId="0" borderId="0" xfId="896" applyNumberFormat="1" applyFont="1">
      <alignment/>
      <protection/>
    </xf>
    <xf numFmtId="49" fontId="37" fillId="0" borderId="0" xfId="896" applyNumberFormat="1" applyFont="1">
      <alignment/>
      <protection/>
    </xf>
    <xf numFmtId="49" fontId="39" fillId="0" borderId="0" xfId="896" applyNumberFormat="1" applyFont="1" applyAlignment="1">
      <alignment horizontal="right"/>
      <protection/>
    </xf>
    <xf numFmtId="49" fontId="4" fillId="0" borderId="0" xfId="896" applyNumberFormat="1" applyFont="1">
      <alignment/>
      <protection/>
    </xf>
    <xf numFmtId="49" fontId="37" fillId="0" borderId="40" xfId="896" applyNumberFormat="1" applyFont="1" applyBorder="1">
      <alignment/>
      <protection/>
    </xf>
    <xf numFmtId="49" fontId="37" fillId="0" borderId="18" xfId="896" applyNumberFormat="1" applyFont="1" applyBorder="1">
      <alignment/>
      <protection/>
    </xf>
    <xf numFmtId="49" fontId="4" fillId="0" borderId="18" xfId="896" applyNumberFormat="1" applyFont="1" applyBorder="1">
      <alignment/>
      <protection/>
    </xf>
    <xf numFmtId="49" fontId="37" fillId="0" borderId="24" xfId="896" applyNumberFormat="1" applyFont="1" applyBorder="1" applyAlignment="1">
      <alignment horizontal="center"/>
      <protection/>
    </xf>
    <xf numFmtId="49" fontId="37" fillId="0" borderId="18" xfId="896" applyNumberFormat="1" applyFont="1" applyBorder="1" applyAlignment="1">
      <alignment horizontal="center"/>
      <protection/>
    </xf>
    <xf numFmtId="49" fontId="4" fillId="0" borderId="30" xfId="365" applyNumberFormat="1" applyFont="1" applyBorder="1" applyAlignment="1">
      <alignment horizontal="center"/>
      <protection/>
    </xf>
    <xf numFmtId="49" fontId="6" fillId="0" borderId="11" xfId="896" applyNumberFormat="1" applyFont="1" applyBorder="1">
      <alignment/>
      <protection/>
    </xf>
    <xf numFmtId="0" fontId="4" fillId="0" borderId="0" xfId="191" applyNumberFormat="1" applyFont="1">
      <alignment/>
      <protection/>
    </xf>
    <xf numFmtId="0" fontId="4" fillId="0" borderId="11" xfId="191" applyFont="1" applyFill="1" applyBorder="1" applyAlignment="1">
      <alignment horizontal="center"/>
      <protection/>
    </xf>
    <xf numFmtId="0" fontId="4" fillId="0" borderId="0" xfId="191" applyFont="1" applyAlignment="1">
      <alignment horizontal="center" vertical="center"/>
      <protection/>
    </xf>
    <xf numFmtId="0" fontId="0" fillId="0" borderId="0" xfId="191" applyAlignment="1">
      <alignment horizontal="center" vertical="center"/>
      <protection/>
    </xf>
    <xf numFmtId="49" fontId="37" fillId="0" borderId="0" xfId="897" applyNumberFormat="1" applyFont="1">
      <alignment/>
      <protection/>
    </xf>
    <xf numFmtId="49" fontId="37" fillId="0" borderId="0" xfId="897" applyNumberFormat="1" applyFont="1">
      <alignment/>
      <protection/>
    </xf>
    <xf numFmtId="49" fontId="39" fillId="0" borderId="0" xfId="897" applyNumberFormat="1" applyFont="1" applyAlignment="1">
      <alignment horizontal="right"/>
      <protection/>
    </xf>
    <xf numFmtId="49" fontId="4" fillId="0" borderId="0" xfId="897" applyNumberFormat="1" applyFont="1">
      <alignment/>
      <protection/>
    </xf>
    <xf numFmtId="49" fontId="37" fillId="0" borderId="22" xfId="897" applyNumberFormat="1" applyFont="1" applyBorder="1" applyAlignment="1">
      <alignment horizontal="center"/>
      <protection/>
    </xf>
    <xf numFmtId="49" fontId="37" fillId="0" borderId="7" xfId="897" applyNumberFormat="1" applyFont="1" applyBorder="1" applyAlignment="1">
      <alignment horizontal="center"/>
      <protection/>
    </xf>
    <xf numFmtId="49" fontId="37" fillId="0" borderId="11" xfId="897" applyNumberFormat="1" applyFont="1" applyBorder="1" applyAlignment="1">
      <alignment horizontal="center"/>
      <protection/>
    </xf>
    <xf numFmtId="1" fontId="38" fillId="0" borderId="19" xfId="191" applyNumberFormat="1" applyFont="1" applyFill="1" applyBorder="1" applyAlignment="1">
      <alignment horizontal="center"/>
      <protection/>
    </xf>
    <xf numFmtId="49" fontId="4" fillId="0" borderId="29" xfId="898" applyNumberFormat="1" applyFont="1" applyBorder="1" applyAlignment="1">
      <alignment horizontal="right"/>
      <protection/>
    </xf>
    <xf numFmtId="49" fontId="37" fillId="0" borderId="18" xfId="898" applyNumberFormat="1" applyFont="1" applyBorder="1" applyAlignment="1">
      <alignment horizontal="left"/>
      <protection/>
    </xf>
    <xf numFmtId="178" fontId="6" fillId="0" borderId="19" xfId="898" applyNumberFormat="1" applyFont="1" applyBorder="1" applyAlignment="1">
      <alignment horizontal="center"/>
      <protection/>
    </xf>
    <xf numFmtId="2" fontId="4" fillId="0" borderId="30" xfId="898" applyNumberFormat="1" applyFont="1" applyBorder="1" applyAlignment="1">
      <alignment horizontal="center"/>
      <protection/>
    </xf>
    <xf numFmtId="2" fontId="4" fillId="0" borderId="19" xfId="898" applyNumberFormat="1" applyFont="1" applyBorder="1" applyAlignment="1">
      <alignment horizontal="center"/>
      <protection/>
    </xf>
    <xf numFmtId="2" fontId="38" fillId="0" borderId="19" xfId="191" applyNumberFormat="1" applyFont="1" applyFill="1" applyBorder="1" applyAlignment="1">
      <alignment horizontal="center"/>
      <protection/>
    </xf>
    <xf numFmtId="49" fontId="6" fillId="0" borderId="19" xfId="897" applyNumberFormat="1" applyFont="1" applyBorder="1">
      <alignment/>
      <protection/>
    </xf>
    <xf numFmtId="0" fontId="43" fillId="0" borderId="11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2" fontId="4" fillId="0" borderId="20" xfId="0" applyNumberFormat="1" applyFont="1" applyBorder="1" applyAlignment="1">
      <alignment horizontal="center" vertical="center"/>
    </xf>
    <xf numFmtId="49" fontId="4" fillId="0" borderId="11" xfId="877" applyNumberFormat="1" applyFont="1" applyBorder="1" applyAlignment="1">
      <alignment horizontal="center"/>
      <protection/>
    </xf>
    <xf numFmtId="49" fontId="4" fillId="0" borderId="7" xfId="877" applyNumberFormat="1" applyFont="1" applyBorder="1" applyAlignment="1">
      <alignment horizontal="right"/>
      <protection/>
    </xf>
    <xf numFmtId="49" fontId="4" fillId="0" borderId="11" xfId="878" applyNumberFormat="1" applyFont="1" applyBorder="1" applyAlignment="1">
      <alignment horizontal="center"/>
      <protection/>
    </xf>
    <xf numFmtId="49" fontId="4" fillId="0" borderId="7" xfId="878" applyNumberFormat="1" applyFont="1" applyBorder="1" applyAlignment="1">
      <alignment horizontal="right"/>
      <protection/>
    </xf>
    <xf numFmtId="0" fontId="38" fillId="0" borderId="11" xfId="191" applyFont="1" applyBorder="1" applyAlignment="1">
      <alignment horizontal="center"/>
      <protection/>
    </xf>
    <xf numFmtId="0" fontId="61" fillId="0" borderId="0" xfId="191" applyFont="1" applyAlignment="1">
      <alignment horizontal="center"/>
      <protection/>
    </xf>
    <xf numFmtId="2" fontId="61" fillId="0" borderId="0" xfId="191" applyNumberFormat="1" applyFont="1" applyAlignment="1">
      <alignment horizontal="center"/>
      <protection/>
    </xf>
    <xf numFmtId="0" fontId="37" fillId="0" borderId="11" xfId="191" applyFont="1" applyBorder="1" applyAlignment="1">
      <alignment horizontal="center"/>
      <protection/>
    </xf>
    <xf numFmtId="0" fontId="37" fillId="0" borderId="21" xfId="191" applyFont="1" applyBorder="1" applyAlignment="1">
      <alignment horizontal="center"/>
      <protection/>
    </xf>
    <xf numFmtId="0" fontId="4" fillId="0" borderId="7" xfId="0" applyFont="1" applyBorder="1" applyAlignment="1">
      <alignment horizontal="right"/>
    </xf>
    <xf numFmtId="178" fontId="4" fillId="0" borderId="11" xfId="0" applyNumberFormat="1" applyFont="1" applyBorder="1" applyAlignment="1">
      <alignment horizontal="left"/>
    </xf>
    <xf numFmtId="2" fontId="4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38" fillId="0" borderId="0" xfId="191" applyFont="1">
      <alignment/>
      <protection/>
    </xf>
    <xf numFmtId="0" fontId="45" fillId="0" borderId="7" xfId="191" applyFont="1" applyBorder="1" applyAlignment="1">
      <alignment horizontal="right"/>
      <protection/>
    </xf>
    <xf numFmtId="0" fontId="45" fillId="0" borderId="20" xfId="191" applyFont="1" applyBorder="1" applyAlignment="1">
      <alignment horizontal="left"/>
      <protection/>
    </xf>
    <xf numFmtId="49" fontId="37" fillId="0" borderId="0" xfId="889" applyNumberFormat="1" applyFont="1">
      <alignment/>
      <protection/>
    </xf>
    <xf numFmtId="0" fontId="37" fillId="0" borderId="0" xfId="191" applyFont="1">
      <alignment/>
      <protection/>
    </xf>
    <xf numFmtId="49" fontId="44" fillId="0" borderId="0" xfId="886" applyNumberFormat="1" applyFont="1" applyAlignment="1">
      <alignment horizontal="center"/>
      <protection/>
    </xf>
    <xf numFmtId="49" fontId="44" fillId="0" borderId="0" xfId="887" applyNumberFormat="1" applyFont="1">
      <alignment/>
      <protection/>
    </xf>
    <xf numFmtId="0" fontId="6" fillId="0" borderId="0" xfId="191" applyFont="1" applyAlignment="1">
      <alignment horizontal="right"/>
      <protection/>
    </xf>
    <xf numFmtId="0" fontId="45" fillId="0" borderId="21" xfId="191" applyFont="1" applyBorder="1" applyAlignment="1">
      <alignment horizontal="center"/>
      <protection/>
    </xf>
    <xf numFmtId="2" fontId="45" fillId="0" borderId="11" xfId="191" applyNumberFormat="1" applyFont="1" applyBorder="1" applyAlignment="1">
      <alignment horizontal="center"/>
      <protection/>
    </xf>
    <xf numFmtId="49" fontId="45" fillId="0" borderId="11" xfId="191" applyNumberFormat="1" applyFont="1" applyFill="1" applyBorder="1" applyAlignment="1">
      <alignment horizontal="center"/>
      <protection/>
    </xf>
    <xf numFmtId="0" fontId="4" fillId="0" borderId="0" xfId="889" applyFont="1" applyAlignment="1">
      <alignment horizontal="center"/>
      <protection/>
    </xf>
    <xf numFmtId="178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2" fontId="4" fillId="26" borderId="26" xfId="0" applyNumberFormat="1" applyFont="1" applyFill="1" applyBorder="1" applyAlignment="1">
      <alignment horizontal="center" vertical="center"/>
    </xf>
    <xf numFmtId="0" fontId="4" fillId="26" borderId="11" xfId="191" applyFont="1" applyFill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49" fontId="61" fillId="0" borderId="0" xfId="74" applyNumberFormat="1" applyFont="1" applyAlignment="1">
      <alignment horizontal="center" vertical="center"/>
    </xf>
    <xf numFmtId="49" fontId="62" fillId="0" borderId="0" xfId="886" applyNumberFormat="1" applyFont="1">
      <alignment/>
      <protection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49" fontId="64" fillId="0" borderId="0" xfId="886" applyNumberFormat="1" applyFont="1" applyAlignment="1">
      <alignment horizontal="center"/>
      <protection/>
    </xf>
    <xf numFmtId="2" fontId="0" fillId="0" borderId="0" xfId="0" applyNumberFormat="1" applyFont="1" applyAlignment="1">
      <alignment horizontal="center"/>
    </xf>
    <xf numFmtId="0" fontId="61" fillId="0" borderId="0" xfId="191" applyFont="1" applyAlignment="1">
      <alignment horizontal="left"/>
      <protection/>
    </xf>
    <xf numFmtId="49" fontId="63" fillId="0" borderId="0" xfId="878" applyNumberFormat="1" applyFont="1">
      <alignment/>
      <protection/>
    </xf>
    <xf numFmtId="49" fontId="62" fillId="0" borderId="0" xfId="878" applyNumberFormat="1" applyFont="1">
      <alignment/>
      <protection/>
    </xf>
    <xf numFmtId="49" fontId="37" fillId="0" borderId="30" xfId="895" applyNumberFormat="1" applyFont="1" applyBorder="1" applyAlignment="1">
      <alignment horizontal="center"/>
      <protection/>
    </xf>
    <xf numFmtId="49" fontId="37" fillId="0" borderId="11" xfId="896" applyNumberFormat="1" applyFont="1" applyBorder="1" applyAlignment="1">
      <alignment horizontal="center"/>
      <protection/>
    </xf>
    <xf numFmtId="2" fontId="37" fillId="26" borderId="37" xfId="191" applyNumberFormat="1" applyFont="1" applyFill="1" applyBorder="1" applyAlignment="1">
      <alignment horizontal="center"/>
      <protection/>
    </xf>
    <xf numFmtId="0" fontId="4" fillId="26" borderId="20" xfId="0" applyFont="1" applyFill="1" applyBorder="1" applyAlignment="1">
      <alignment horizontal="center"/>
    </xf>
    <xf numFmtId="49" fontId="24" fillId="0" borderId="0" xfId="895" applyNumberFormat="1" applyFont="1" applyAlignment="1">
      <alignment horizontal="left"/>
      <protection/>
    </xf>
    <xf numFmtId="49" fontId="3" fillId="0" borderId="0" xfId="886" applyNumberFormat="1" applyFont="1" applyAlignment="1">
      <alignment horizontal="left"/>
      <protection/>
    </xf>
    <xf numFmtId="49" fontId="3" fillId="0" borderId="0" xfId="881" applyNumberFormat="1" applyFont="1" applyAlignment="1">
      <alignment horizontal="left"/>
      <protection/>
    </xf>
    <xf numFmtId="0" fontId="49" fillId="0" borderId="34" xfId="881" applyFont="1" applyBorder="1" applyAlignment="1">
      <alignment horizontal="center" vertical="center"/>
      <protection/>
    </xf>
    <xf numFmtId="0" fontId="49" fillId="0" borderId="17" xfId="881" applyFont="1" applyBorder="1" applyAlignment="1">
      <alignment horizontal="center" vertical="center"/>
      <protection/>
    </xf>
    <xf numFmtId="0" fontId="49" fillId="0" borderId="19" xfId="881" applyFont="1" applyBorder="1" applyAlignment="1">
      <alignment horizontal="center" vertical="center"/>
      <protection/>
    </xf>
    <xf numFmtId="0" fontId="44" fillId="0" borderId="34" xfId="881" applyFont="1" applyBorder="1" applyAlignment="1">
      <alignment horizontal="center" vertical="center"/>
      <protection/>
    </xf>
    <xf numFmtId="0" fontId="44" fillId="0" borderId="17" xfId="881" applyFont="1" applyBorder="1" applyAlignment="1">
      <alignment horizontal="center" vertical="center"/>
      <protection/>
    </xf>
    <xf numFmtId="0" fontId="44" fillId="0" borderId="19" xfId="881" applyFont="1" applyBorder="1" applyAlignment="1">
      <alignment horizontal="center" vertical="center"/>
      <protection/>
    </xf>
    <xf numFmtId="0" fontId="4" fillId="0" borderId="34" xfId="191" applyFont="1" applyFill="1" applyBorder="1" applyAlignment="1">
      <alignment horizontal="center" vertical="center"/>
      <protection/>
    </xf>
    <xf numFmtId="0" fontId="4" fillId="0" borderId="17" xfId="191" applyFont="1" applyFill="1" applyBorder="1" applyAlignment="1">
      <alignment horizontal="center" vertical="center"/>
      <protection/>
    </xf>
    <xf numFmtId="0" fontId="4" fillId="0" borderId="19" xfId="191" applyFont="1" applyFill="1" applyBorder="1" applyAlignment="1">
      <alignment horizontal="center" vertical="center"/>
      <protection/>
    </xf>
    <xf numFmtId="179" fontId="40" fillId="0" borderId="34" xfId="191" applyNumberFormat="1" applyFont="1" applyBorder="1" applyAlignment="1">
      <alignment horizontal="center" vertical="center"/>
      <protection/>
    </xf>
    <xf numFmtId="179" fontId="40" fillId="0" borderId="17" xfId="191" applyNumberFormat="1" applyFont="1" applyBorder="1" applyAlignment="1">
      <alignment horizontal="center" vertical="center"/>
      <protection/>
    </xf>
    <xf numFmtId="179" fontId="40" fillId="0" borderId="19" xfId="191" applyNumberFormat="1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191" applyFont="1" applyAlignment="1">
      <alignment horizontal="center"/>
      <protection/>
    </xf>
    <xf numFmtId="0" fontId="37" fillId="0" borderId="34" xfId="191" applyFont="1" applyBorder="1" applyAlignment="1">
      <alignment horizontal="center" vertical="center"/>
      <protection/>
    </xf>
    <xf numFmtId="0" fontId="37" fillId="0" borderId="17" xfId="191" applyFont="1" applyBorder="1" applyAlignment="1">
      <alignment horizontal="center" vertical="center"/>
      <protection/>
    </xf>
    <xf numFmtId="0" fontId="37" fillId="0" borderId="19" xfId="191" applyFont="1" applyBorder="1" applyAlignment="1">
      <alignment horizontal="center" vertical="center"/>
      <protection/>
    </xf>
    <xf numFmtId="0" fontId="6" fillId="0" borderId="34" xfId="881" applyFont="1" applyBorder="1" applyAlignment="1">
      <alignment horizontal="center" vertical="center"/>
      <protection/>
    </xf>
    <xf numFmtId="0" fontId="6" fillId="0" borderId="17" xfId="881" applyFont="1" applyBorder="1" applyAlignment="1">
      <alignment horizontal="center" vertical="center"/>
      <protection/>
    </xf>
    <xf numFmtId="0" fontId="6" fillId="0" borderId="19" xfId="881" applyFont="1" applyBorder="1" applyAlignment="1">
      <alignment horizontal="center" vertical="center"/>
      <protection/>
    </xf>
    <xf numFmtId="0" fontId="51" fillId="0" borderId="3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49" fontId="37" fillId="0" borderId="39" xfId="890" applyNumberFormat="1" applyFont="1" applyBorder="1" applyAlignment="1">
      <alignment horizontal="center" vertical="center"/>
      <protection/>
    </xf>
    <xf numFmtId="49" fontId="37" fillId="0" borderId="41" xfId="890" applyNumberFormat="1" applyFont="1" applyBorder="1" applyAlignment="1">
      <alignment horizontal="center" vertical="center"/>
      <protection/>
    </xf>
    <xf numFmtId="49" fontId="37" fillId="0" borderId="42" xfId="890" applyNumberFormat="1" applyFont="1" applyBorder="1" applyAlignment="1">
      <alignment horizontal="center" vertical="center"/>
      <protection/>
    </xf>
    <xf numFmtId="49" fontId="37" fillId="0" borderId="29" xfId="890" applyNumberFormat="1" applyFont="1" applyBorder="1" applyAlignment="1">
      <alignment horizontal="center" vertical="center"/>
      <protection/>
    </xf>
    <xf numFmtId="49" fontId="37" fillId="0" borderId="18" xfId="890" applyNumberFormat="1" applyFont="1" applyBorder="1" applyAlignment="1">
      <alignment horizontal="center" vertical="center"/>
      <protection/>
    </xf>
    <xf numFmtId="49" fontId="37" fillId="0" borderId="30" xfId="890" applyNumberFormat="1" applyFont="1" applyBorder="1" applyAlignment="1">
      <alignment horizontal="center" vertical="center"/>
      <protection/>
    </xf>
    <xf numFmtId="0" fontId="37" fillId="0" borderId="34" xfId="890" applyFont="1" applyBorder="1" applyAlignment="1">
      <alignment horizontal="center" vertical="center"/>
      <protection/>
    </xf>
    <xf numFmtId="0" fontId="37" fillId="0" borderId="19" xfId="890" applyFont="1" applyBorder="1" applyAlignment="1">
      <alignment horizontal="center" vertical="center"/>
      <protection/>
    </xf>
    <xf numFmtId="0" fontId="37" fillId="0" borderId="39" xfId="890" applyFont="1" applyBorder="1" applyAlignment="1">
      <alignment horizontal="right" vertical="center"/>
      <protection/>
    </xf>
    <xf numFmtId="0" fontId="37" fillId="0" borderId="29" xfId="890" applyFont="1" applyBorder="1" applyAlignment="1">
      <alignment horizontal="right" vertical="center"/>
      <protection/>
    </xf>
    <xf numFmtId="0" fontId="37" fillId="0" borderId="42" xfId="890" applyFont="1" applyBorder="1" applyAlignment="1">
      <alignment horizontal="left" vertical="center"/>
      <protection/>
    </xf>
    <xf numFmtId="0" fontId="37" fillId="0" borderId="30" xfId="890" applyFont="1" applyBorder="1" applyAlignment="1">
      <alignment horizontal="left" vertical="center"/>
      <protection/>
    </xf>
    <xf numFmtId="49" fontId="37" fillId="0" borderId="34" xfId="890" applyNumberFormat="1" applyFont="1" applyBorder="1" applyAlignment="1">
      <alignment horizontal="center" vertical="center"/>
      <protection/>
    </xf>
    <xf numFmtId="49" fontId="37" fillId="0" borderId="19" xfId="890" applyNumberFormat="1" applyFont="1" applyBorder="1" applyAlignment="1">
      <alignment horizontal="center" vertical="center"/>
      <protection/>
    </xf>
    <xf numFmtId="49" fontId="37" fillId="0" borderId="41" xfId="890" applyNumberFormat="1" applyFont="1" applyBorder="1" applyAlignment="1">
      <alignment horizontal="center" vertical="center"/>
      <protection/>
    </xf>
    <xf numFmtId="49" fontId="37" fillId="0" borderId="18" xfId="890" applyNumberFormat="1" applyFont="1" applyBorder="1" applyAlignment="1">
      <alignment horizontal="center" vertical="center"/>
      <protection/>
    </xf>
    <xf numFmtId="0" fontId="37" fillId="0" borderId="39" xfId="891" applyFont="1" applyBorder="1" applyAlignment="1">
      <alignment horizontal="right" vertical="center"/>
      <protection/>
    </xf>
    <xf numFmtId="0" fontId="37" fillId="0" borderId="29" xfId="891" applyFont="1" applyBorder="1" applyAlignment="1">
      <alignment horizontal="right" vertical="center"/>
      <protection/>
    </xf>
    <xf numFmtId="0" fontId="37" fillId="0" borderId="42" xfId="891" applyFont="1" applyBorder="1" applyAlignment="1">
      <alignment horizontal="left" vertical="center"/>
      <protection/>
    </xf>
    <xf numFmtId="0" fontId="37" fillId="0" borderId="30" xfId="891" applyFont="1" applyBorder="1" applyAlignment="1">
      <alignment horizontal="left" vertical="center"/>
      <protection/>
    </xf>
    <xf numFmtId="49" fontId="37" fillId="0" borderId="39" xfId="891" applyNumberFormat="1" applyFont="1" applyBorder="1" applyAlignment="1">
      <alignment horizontal="center" vertical="center"/>
      <protection/>
    </xf>
    <xf numFmtId="49" fontId="37" fillId="0" borderId="41" xfId="891" applyNumberFormat="1" applyFont="1" applyBorder="1" applyAlignment="1">
      <alignment horizontal="center" vertical="center"/>
      <protection/>
    </xf>
    <xf numFmtId="49" fontId="37" fillId="0" borderId="42" xfId="891" applyNumberFormat="1" applyFont="1" applyBorder="1" applyAlignment="1">
      <alignment horizontal="center" vertical="center"/>
      <protection/>
    </xf>
    <xf numFmtId="49" fontId="37" fillId="0" borderId="29" xfId="891" applyNumberFormat="1" applyFont="1" applyBorder="1" applyAlignment="1">
      <alignment horizontal="center" vertical="center"/>
      <protection/>
    </xf>
    <xf numFmtId="49" fontId="37" fillId="0" borderId="18" xfId="891" applyNumberFormat="1" applyFont="1" applyBorder="1" applyAlignment="1">
      <alignment horizontal="center" vertical="center"/>
      <protection/>
    </xf>
    <xf numFmtId="49" fontId="37" fillId="0" borderId="30" xfId="891" applyNumberFormat="1" applyFont="1" applyBorder="1" applyAlignment="1">
      <alignment horizontal="center" vertical="center"/>
      <protection/>
    </xf>
    <xf numFmtId="0" fontId="37" fillId="0" borderId="34" xfId="891" applyFont="1" applyBorder="1" applyAlignment="1">
      <alignment horizontal="center" vertical="center"/>
      <protection/>
    </xf>
    <xf numFmtId="0" fontId="37" fillId="0" borderId="19" xfId="891" applyFont="1" applyBorder="1" applyAlignment="1">
      <alignment horizontal="center" vertical="center"/>
      <protection/>
    </xf>
    <xf numFmtId="49" fontId="37" fillId="0" borderId="34" xfId="891" applyNumberFormat="1" applyFont="1" applyBorder="1" applyAlignment="1">
      <alignment horizontal="center" vertical="center"/>
      <protection/>
    </xf>
    <xf numFmtId="49" fontId="37" fillId="0" borderId="19" xfId="891" applyNumberFormat="1" applyFont="1" applyBorder="1" applyAlignment="1">
      <alignment horizontal="center" vertical="center"/>
      <protection/>
    </xf>
    <xf numFmtId="49" fontId="37" fillId="0" borderId="41" xfId="891" applyNumberFormat="1" applyFont="1" applyBorder="1" applyAlignment="1">
      <alignment horizontal="center" vertical="center"/>
      <protection/>
    </xf>
    <xf numFmtId="49" fontId="37" fillId="0" borderId="18" xfId="891" applyNumberFormat="1" applyFont="1" applyBorder="1" applyAlignment="1">
      <alignment horizontal="center" vertical="center"/>
      <protection/>
    </xf>
    <xf numFmtId="49" fontId="37" fillId="0" borderId="39" xfId="892" applyNumberFormat="1" applyFont="1" applyBorder="1" applyAlignment="1">
      <alignment horizontal="center" vertical="center"/>
      <protection/>
    </xf>
    <xf numFmtId="49" fontId="37" fillId="0" borderId="41" xfId="892" applyNumberFormat="1" applyFont="1" applyBorder="1" applyAlignment="1">
      <alignment horizontal="center" vertical="center"/>
      <protection/>
    </xf>
    <xf numFmtId="49" fontId="37" fillId="0" borderId="42" xfId="892" applyNumberFormat="1" applyFont="1" applyBorder="1" applyAlignment="1">
      <alignment horizontal="center" vertical="center"/>
      <protection/>
    </xf>
    <xf numFmtId="49" fontId="37" fillId="0" borderId="29" xfId="892" applyNumberFormat="1" applyFont="1" applyBorder="1" applyAlignment="1">
      <alignment horizontal="center" vertical="center"/>
      <protection/>
    </xf>
    <xf numFmtId="49" fontId="37" fillId="0" borderId="18" xfId="892" applyNumberFormat="1" applyFont="1" applyBorder="1" applyAlignment="1">
      <alignment horizontal="center" vertical="center"/>
      <protection/>
    </xf>
    <xf numFmtId="49" fontId="37" fillId="0" borderId="30" xfId="892" applyNumberFormat="1" applyFont="1" applyBorder="1" applyAlignment="1">
      <alignment horizontal="center" vertical="center"/>
      <protection/>
    </xf>
    <xf numFmtId="49" fontId="37" fillId="0" borderId="34" xfId="892" applyNumberFormat="1" applyFont="1" applyBorder="1" applyAlignment="1">
      <alignment horizontal="center" vertical="center"/>
      <protection/>
    </xf>
    <xf numFmtId="49" fontId="37" fillId="0" borderId="19" xfId="892" applyNumberFormat="1" applyFont="1" applyBorder="1" applyAlignment="1">
      <alignment horizontal="center" vertical="center"/>
      <protection/>
    </xf>
    <xf numFmtId="49" fontId="37" fillId="0" borderId="34" xfId="892" applyNumberFormat="1" applyFont="1" applyBorder="1" applyAlignment="1">
      <alignment horizontal="center" vertical="center"/>
      <protection/>
    </xf>
    <xf numFmtId="49" fontId="37" fillId="0" borderId="19" xfId="892" applyNumberFormat="1" applyFont="1" applyBorder="1" applyAlignment="1">
      <alignment horizontal="center" vertical="center"/>
      <protection/>
    </xf>
    <xf numFmtId="0" fontId="37" fillId="0" borderId="39" xfId="892" applyFont="1" applyBorder="1" applyAlignment="1">
      <alignment horizontal="right" vertical="center"/>
      <protection/>
    </xf>
    <xf numFmtId="0" fontId="37" fillId="0" borderId="29" xfId="892" applyFont="1" applyBorder="1" applyAlignment="1">
      <alignment horizontal="right" vertical="center"/>
      <protection/>
    </xf>
    <xf numFmtId="0" fontId="37" fillId="0" borderId="34" xfId="892" applyFont="1" applyBorder="1" applyAlignment="1">
      <alignment horizontal="center" vertical="center"/>
      <protection/>
    </xf>
    <xf numFmtId="0" fontId="37" fillId="0" borderId="19" xfId="892" applyFont="1" applyBorder="1" applyAlignment="1">
      <alignment horizontal="center" vertical="center"/>
      <protection/>
    </xf>
    <xf numFmtId="0" fontId="37" fillId="0" borderId="42" xfId="892" applyFont="1" applyBorder="1" applyAlignment="1">
      <alignment horizontal="left" vertical="center"/>
      <protection/>
    </xf>
    <xf numFmtId="0" fontId="37" fillId="0" borderId="30" xfId="892" applyFont="1" applyBorder="1" applyAlignment="1">
      <alignment horizontal="left" vertical="center"/>
      <protection/>
    </xf>
    <xf numFmtId="0" fontId="37" fillId="0" borderId="39" xfId="893" applyFont="1" applyBorder="1" applyAlignment="1">
      <alignment horizontal="right" vertical="center"/>
      <protection/>
    </xf>
    <xf numFmtId="0" fontId="37" fillId="0" borderId="29" xfId="893" applyFont="1" applyBorder="1" applyAlignment="1">
      <alignment horizontal="right" vertical="center"/>
      <protection/>
    </xf>
    <xf numFmtId="0" fontId="37" fillId="0" borderId="42" xfId="893" applyFont="1" applyBorder="1" applyAlignment="1">
      <alignment horizontal="left" vertical="center"/>
      <protection/>
    </xf>
    <xf numFmtId="0" fontId="37" fillId="0" borderId="30" xfId="893" applyFont="1" applyBorder="1" applyAlignment="1">
      <alignment horizontal="left" vertical="center"/>
      <protection/>
    </xf>
    <xf numFmtId="0" fontId="37" fillId="0" borderId="39" xfId="893" applyFont="1" applyBorder="1" applyAlignment="1">
      <alignment horizontal="center" vertical="center"/>
      <protection/>
    </xf>
    <xf numFmtId="0" fontId="37" fillId="0" borderId="29" xfId="893" applyFont="1" applyBorder="1" applyAlignment="1">
      <alignment horizontal="center" vertical="center"/>
      <protection/>
    </xf>
    <xf numFmtId="49" fontId="37" fillId="0" borderId="42" xfId="893" applyNumberFormat="1" applyFont="1" applyBorder="1" applyAlignment="1">
      <alignment horizontal="center" vertical="center"/>
      <protection/>
    </xf>
    <xf numFmtId="49" fontId="37" fillId="0" borderId="30" xfId="893" applyNumberFormat="1" applyFont="1" applyBorder="1" applyAlignment="1">
      <alignment horizontal="center" vertical="center"/>
      <protection/>
    </xf>
    <xf numFmtId="49" fontId="37" fillId="0" borderId="34" xfId="893" applyNumberFormat="1" applyFont="1" applyBorder="1" applyAlignment="1">
      <alignment horizontal="center" vertical="center"/>
      <protection/>
    </xf>
    <xf numFmtId="49" fontId="37" fillId="0" borderId="19" xfId="893" applyNumberFormat="1" applyFont="1" applyBorder="1" applyAlignment="1">
      <alignment horizontal="center" vertical="center"/>
      <protection/>
    </xf>
    <xf numFmtId="49" fontId="37" fillId="0" borderId="34" xfId="893" applyNumberFormat="1" applyFont="1" applyBorder="1" applyAlignment="1">
      <alignment horizontal="center" vertical="center"/>
      <protection/>
    </xf>
    <xf numFmtId="49" fontId="37" fillId="0" borderId="19" xfId="893" applyNumberFormat="1" applyFont="1" applyBorder="1" applyAlignment="1">
      <alignment horizontal="center" vertical="center"/>
      <protection/>
    </xf>
    <xf numFmtId="49" fontId="4" fillId="0" borderId="43" xfId="898" applyNumberFormat="1" applyFont="1" applyBorder="1" applyAlignment="1">
      <alignment horizontal="center"/>
      <protection/>
    </xf>
    <xf numFmtId="49" fontId="4" fillId="0" borderId="44" xfId="898" applyNumberFormat="1" applyFont="1" applyBorder="1" applyAlignment="1">
      <alignment horizontal="center"/>
      <protection/>
    </xf>
    <xf numFmtId="49" fontId="4" fillId="0" borderId="45" xfId="898" applyNumberFormat="1" applyFont="1" applyBorder="1" applyAlignment="1">
      <alignment horizontal="center"/>
      <protection/>
    </xf>
    <xf numFmtId="49" fontId="3" fillId="0" borderId="0" xfId="898" applyNumberFormat="1" applyFont="1" applyAlignment="1">
      <alignment horizontal="left"/>
      <protection/>
    </xf>
    <xf numFmtId="49" fontId="4" fillId="0" borderId="46" xfId="898" applyNumberFormat="1" applyFont="1" applyBorder="1" applyAlignment="1">
      <alignment horizontal="center"/>
      <protection/>
    </xf>
    <xf numFmtId="49" fontId="4" fillId="0" borderId="47" xfId="898" applyNumberFormat="1" applyFont="1" applyBorder="1" applyAlignment="1">
      <alignment horizontal="center"/>
      <protection/>
    </xf>
    <xf numFmtId="49" fontId="4" fillId="0" borderId="48" xfId="898" applyNumberFormat="1" applyFont="1" applyBorder="1" applyAlignment="1">
      <alignment horizontal="center"/>
      <protection/>
    </xf>
  </cellXfs>
  <cellStyles count="92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 Currency (0)" xfId="64"/>
    <cellStyle name="Calc Currency (2)" xfId="65"/>
    <cellStyle name="Calc Percent (0)" xfId="66"/>
    <cellStyle name="Calc Percent (1)" xfId="67"/>
    <cellStyle name="Calc Percent (2)" xfId="68"/>
    <cellStyle name="Calc Units (0)" xfId="69"/>
    <cellStyle name="Calc Units (1)" xfId="70"/>
    <cellStyle name="Calc Units (2)" xfId="71"/>
    <cellStyle name="Calculation" xfId="72"/>
    <cellStyle name="Check Cell" xfId="73"/>
    <cellStyle name="Comma" xfId="74"/>
    <cellStyle name="Comma [0]" xfId="75"/>
    <cellStyle name="Comma [00]" xfId="76"/>
    <cellStyle name="Comma 10" xfId="77"/>
    <cellStyle name="Comma 10 2" xfId="78"/>
    <cellStyle name="Comma 11" xfId="79"/>
    <cellStyle name="Comma 11 2" xfId="80"/>
    <cellStyle name="Comma 12" xfId="81"/>
    <cellStyle name="Comma 12 2" xfId="82"/>
    <cellStyle name="Comma 13" xfId="83"/>
    <cellStyle name="Comma 13 2" xfId="84"/>
    <cellStyle name="Comma 14" xfId="85"/>
    <cellStyle name="Comma 14 2" xfId="86"/>
    <cellStyle name="Comma 15" xfId="87"/>
    <cellStyle name="Comma 15 2" xfId="88"/>
    <cellStyle name="Comma 16" xfId="89"/>
    <cellStyle name="Comma 16 2" xfId="90"/>
    <cellStyle name="Comma 17" xfId="91"/>
    <cellStyle name="Comma 17 2" xfId="92"/>
    <cellStyle name="Comma 18" xfId="93"/>
    <cellStyle name="Comma 18 2" xfId="94"/>
    <cellStyle name="Comma 19" xfId="95"/>
    <cellStyle name="Comma 19 2" xfId="96"/>
    <cellStyle name="Comma 2" xfId="97"/>
    <cellStyle name="Comma 2 2" xfId="98"/>
    <cellStyle name="Comma 2 3" xfId="99"/>
    <cellStyle name="Comma 2_DALYVIAI" xfId="100"/>
    <cellStyle name="Comma 20" xfId="101"/>
    <cellStyle name="Comma 20 2" xfId="102"/>
    <cellStyle name="Comma 21" xfId="103"/>
    <cellStyle name="Comma 21 2" xfId="104"/>
    <cellStyle name="Comma 22" xfId="105"/>
    <cellStyle name="Comma 22 2" xfId="106"/>
    <cellStyle name="Comma 23" xfId="107"/>
    <cellStyle name="Comma 23 2" xfId="108"/>
    <cellStyle name="Comma 24" xfId="109"/>
    <cellStyle name="Comma 24 2" xfId="110"/>
    <cellStyle name="Comma 25" xfId="111"/>
    <cellStyle name="Comma 25 2" xfId="112"/>
    <cellStyle name="Comma 26" xfId="113"/>
    <cellStyle name="Comma 26 2" xfId="114"/>
    <cellStyle name="Comma 27" xfId="115"/>
    <cellStyle name="Comma 27 2" xfId="116"/>
    <cellStyle name="Comma 28" xfId="117"/>
    <cellStyle name="Comma 28 2" xfId="118"/>
    <cellStyle name="Comma 29" xfId="119"/>
    <cellStyle name="Comma 29 2" xfId="120"/>
    <cellStyle name="Comma 3" xfId="121"/>
    <cellStyle name="Comma 3 2" xfId="122"/>
    <cellStyle name="Comma 30" xfId="123"/>
    <cellStyle name="Comma 30 2" xfId="124"/>
    <cellStyle name="Comma 30 2 2" xfId="125"/>
    <cellStyle name="Comma 30 3" xfId="126"/>
    <cellStyle name="Comma 30 3 2" xfId="127"/>
    <cellStyle name="Comma 30 4" xfId="128"/>
    <cellStyle name="Comma 31" xfId="129"/>
    <cellStyle name="Comma 31 2" xfId="130"/>
    <cellStyle name="Comma 32" xfId="131"/>
    <cellStyle name="Comma 32 2" xfId="132"/>
    <cellStyle name="Comma 33" xfId="133"/>
    <cellStyle name="Comma 33 2" xfId="134"/>
    <cellStyle name="Comma 34" xfId="135"/>
    <cellStyle name="Comma 34 2" xfId="136"/>
    <cellStyle name="Comma 35" xfId="137"/>
    <cellStyle name="Comma 35 2" xfId="138"/>
    <cellStyle name="Comma 4" xfId="139"/>
    <cellStyle name="Comma 4 2" xfId="140"/>
    <cellStyle name="Comma 5" xfId="141"/>
    <cellStyle name="Comma 5 2" xfId="142"/>
    <cellStyle name="Comma 6" xfId="143"/>
    <cellStyle name="Comma 6 2" xfId="144"/>
    <cellStyle name="Comma 7" xfId="145"/>
    <cellStyle name="Comma 7 2" xfId="146"/>
    <cellStyle name="Comma 8" xfId="147"/>
    <cellStyle name="Comma 8 2" xfId="148"/>
    <cellStyle name="Comma 9" xfId="149"/>
    <cellStyle name="Comma 9 2" xfId="150"/>
    <cellStyle name="Currency" xfId="151"/>
    <cellStyle name="Currency [0]" xfId="152"/>
    <cellStyle name="Currency [00]" xfId="153"/>
    <cellStyle name="Currency 2" xfId="154"/>
    <cellStyle name="Date Short" xfId="155"/>
    <cellStyle name="Dziesiętny [0]_PLDT" xfId="156"/>
    <cellStyle name="Dziesiętny_PLDT" xfId="157"/>
    <cellStyle name="Enter Currency (0)" xfId="158"/>
    <cellStyle name="Enter Currency (2)" xfId="159"/>
    <cellStyle name="Enter Units (0)" xfId="160"/>
    <cellStyle name="Enter Units (1)" xfId="161"/>
    <cellStyle name="Enter Units (2)" xfId="162"/>
    <cellStyle name="Explanatory Text" xfId="163"/>
    <cellStyle name="Followed Hyperlink" xfId="164"/>
    <cellStyle name="Geras" xfId="165"/>
    <cellStyle name="Good" xfId="166"/>
    <cellStyle name="Grey" xfId="167"/>
    <cellStyle name="Header1" xfId="168"/>
    <cellStyle name="Header2" xfId="169"/>
    <cellStyle name="Heading 1" xfId="170"/>
    <cellStyle name="Heading 2" xfId="171"/>
    <cellStyle name="Heading 3" xfId="172"/>
    <cellStyle name="Heading 4" xfId="173"/>
    <cellStyle name="Hiperłącze" xfId="174"/>
    <cellStyle name="Hyperlink" xfId="175"/>
    <cellStyle name="Input" xfId="176"/>
    <cellStyle name="Input [yellow]" xfId="177"/>
    <cellStyle name="Išvestis" xfId="178"/>
    <cellStyle name="Įprastas 2" xfId="179"/>
    <cellStyle name="Įspėjimo tekstas" xfId="180"/>
    <cellStyle name="Įvestis" xfId="181"/>
    <cellStyle name="Link Currency (0)" xfId="182"/>
    <cellStyle name="Link Currency (2)" xfId="183"/>
    <cellStyle name="Link Units (0)" xfId="184"/>
    <cellStyle name="Link Units (1)" xfId="185"/>
    <cellStyle name="Link Units (2)" xfId="186"/>
    <cellStyle name="Linked Cell" xfId="187"/>
    <cellStyle name="Neutral" xfId="188"/>
    <cellStyle name="Neutralus" xfId="189"/>
    <cellStyle name="Normal - Style1" xfId="190"/>
    <cellStyle name="Normal 10" xfId="191"/>
    <cellStyle name="Normal 10 2" xfId="192"/>
    <cellStyle name="Normal 10 2 2" xfId="193"/>
    <cellStyle name="Normal 10 2 2 2" xfId="194"/>
    <cellStyle name="Normal 10 2 2 3" xfId="195"/>
    <cellStyle name="Normal 10 2 2 4" xfId="196"/>
    <cellStyle name="Normal 10 2 2_DALYVIAI" xfId="197"/>
    <cellStyle name="Normal 10 2 3" xfId="198"/>
    <cellStyle name="Normal 10 2 4" xfId="199"/>
    <cellStyle name="Normal 10 2 5" xfId="200"/>
    <cellStyle name="Normal 10 2_+200Mg" xfId="201"/>
    <cellStyle name="Normal 10 3" xfId="202"/>
    <cellStyle name="Normal 10 3 2" xfId="203"/>
    <cellStyle name="Normal 10 3 3" xfId="204"/>
    <cellStyle name="Normal 10 3 4" xfId="205"/>
    <cellStyle name="Normal 10 3_+200Mg" xfId="206"/>
    <cellStyle name="Normal 10 4" xfId="207"/>
    <cellStyle name="Normal 10 5" xfId="208"/>
    <cellStyle name="Normal 10 5 2" xfId="209"/>
    <cellStyle name="Normal 10 5 3" xfId="210"/>
    <cellStyle name="Normal 10 5 4" xfId="211"/>
    <cellStyle name="Normal 10 5_DALYVIAI" xfId="212"/>
    <cellStyle name="Normal 10 6" xfId="213"/>
    <cellStyle name="Normal 10 7" xfId="214"/>
    <cellStyle name="Normal 10_DALYVIAI" xfId="215"/>
    <cellStyle name="Normal 11" xfId="216"/>
    <cellStyle name="Normal 11 2" xfId="217"/>
    <cellStyle name="Normal 11 2 2" xfId="218"/>
    <cellStyle name="Normal 11 2 3" xfId="219"/>
    <cellStyle name="Normal 11 2 4" xfId="220"/>
    <cellStyle name="Normal 11 2_+200Mg" xfId="221"/>
    <cellStyle name="Normal 11 3" xfId="222"/>
    <cellStyle name="Normal 11 3 2" xfId="223"/>
    <cellStyle name="Normal 11 3 3" xfId="224"/>
    <cellStyle name="Normal 11 3 4" xfId="225"/>
    <cellStyle name="Normal 11 3_+200Mg" xfId="226"/>
    <cellStyle name="Normal 11 4" xfId="227"/>
    <cellStyle name="Normal 11 5" xfId="228"/>
    <cellStyle name="Normal 11 5 2" xfId="229"/>
    <cellStyle name="Normal 11 5 3" xfId="230"/>
    <cellStyle name="Normal 11 5 4" xfId="231"/>
    <cellStyle name="Normal 11 5_DALYVIAI" xfId="232"/>
    <cellStyle name="Normal 11 6" xfId="233"/>
    <cellStyle name="Normal 11 7" xfId="234"/>
    <cellStyle name="Normal 11_+200Mg" xfId="235"/>
    <cellStyle name="Normal 12" xfId="236"/>
    <cellStyle name="Normal 12 2" xfId="237"/>
    <cellStyle name="Normal 12 2 2" xfId="238"/>
    <cellStyle name="Normal 12 2 3" xfId="239"/>
    <cellStyle name="Normal 12 2 4" xfId="240"/>
    <cellStyle name="Normal 12 2_+200Mg" xfId="241"/>
    <cellStyle name="Normal 12 3" xfId="242"/>
    <cellStyle name="Normal 12 4" xfId="243"/>
    <cellStyle name="Normal 12 4 2" xfId="244"/>
    <cellStyle name="Normal 12 4 3" xfId="245"/>
    <cellStyle name="Normal 12 4 4" xfId="246"/>
    <cellStyle name="Normal 12 4_DALYVIAI" xfId="247"/>
    <cellStyle name="Normal 12 5" xfId="248"/>
    <cellStyle name="Normal 12 6" xfId="249"/>
    <cellStyle name="Normal 12_+200Mg" xfId="250"/>
    <cellStyle name="Normal 13" xfId="251"/>
    <cellStyle name="Normal 13 2" xfId="252"/>
    <cellStyle name="Normal 13 2 2" xfId="253"/>
    <cellStyle name="Normal 13 2 2 2" xfId="254"/>
    <cellStyle name="Normal 13 2 2 3" xfId="255"/>
    <cellStyle name="Normal 13 2 2 4" xfId="256"/>
    <cellStyle name="Normal 13 2 2_+200Mg" xfId="257"/>
    <cellStyle name="Normal 13 2 3" xfId="258"/>
    <cellStyle name="Normal 13 2 4" xfId="259"/>
    <cellStyle name="Normal 13 2 5" xfId="260"/>
    <cellStyle name="Normal 13 2_DALYVIAI" xfId="261"/>
    <cellStyle name="Normal 13 3" xfId="262"/>
    <cellStyle name="Normal 13 3 2" xfId="263"/>
    <cellStyle name="Normal 13 3 3" xfId="264"/>
    <cellStyle name="Normal 13 3 4" xfId="265"/>
    <cellStyle name="Normal 13 3_DALYVIAI" xfId="266"/>
    <cellStyle name="Normal 13 4" xfId="267"/>
    <cellStyle name="Normal 13 5" xfId="268"/>
    <cellStyle name="Normal 13_+200Mg" xfId="269"/>
    <cellStyle name="Normal 14" xfId="270"/>
    <cellStyle name="Normal 14 2" xfId="271"/>
    <cellStyle name="Normal 14 2 2" xfId="272"/>
    <cellStyle name="Normal 14 2 2 2" xfId="273"/>
    <cellStyle name="Normal 14 2 2 3" xfId="274"/>
    <cellStyle name="Normal 14 2 2 4" xfId="275"/>
    <cellStyle name="Normal 14 2 2_+200Mg" xfId="276"/>
    <cellStyle name="Normal 14 2 3" xfId="277"/>
    <cellStyle name="Normal 14 2 4" xfId="278"/>
    <cellStyle name="Normal 14 2 5" xfId="279"/>
    <cellStyle name="Normal 14 2_DALYVIAI" xfId="280"/>
    <cellStyle name="Normal 14 3" xfId="281"/>
    <cellStyle name="Normal 14 3 2" xfId="282"/>
    <cellStyle name="Normal 14 3 3" xfId="283"/>
    <cellStyle name="Normal 14 3 4" xfId="284"/>
    <cellStyle name="Normal 14 3_DALYVIAI" xfId="285"/>
    <cellStyle name="Normal 14 4" xfId="286"/>
    <cellStyle name="Normal 14 5" xfId="287"/>
    <cellStyle name="Normal 14_+200Mg" xfId="288"/>
    <cellStyle name="Normal 15" xfId="289"/>
    <cellStyle name="Normal 15 2" xfId="290"/>
    <cellStyle name="Normal 15 2 2" xfId="291"/>
    <cellStyle name="Normal 15 2 3" xfId="292"/>
    <cellStyle name="Normal 15 2 4" xfId="293"/>
    <cellStyle name="Normal 15 2_+200Mg" xfId="294"/>
    <cellStyle name="Normal 15 3" xfId="295"/>
    <cellStyle name="Normal 15 4" xfId="296"/>
    <cellStyle name="Normal 15 4 2" xfId="297"/>
    <cellStyle name="Normal 15 4 3" xfId="298"/>
    <cellStyle name="Normal 15 4 4" xfId="299"/>
    <cellStyle name="Normal 15 4_DALYVIAI" xfId="300"/>
    <cellStyle name="Normal 15 5" xfId="301"/>
    <cellStyle name="Normal 15 6" xfId="302"/>
    <cellStyle name="Normal 15_+200Mg" xfId="303"/>
    <cellStyle name="Normal 16" xfId="304"/>
    <cellStyle name="Normal 16 2" xfId="305"/>
    <cellStyle name="Normal 16 2 2" xfId="306"/>
    <cellStyle name="Normal 16 2 3" xfId="307"/>
    <cellStyle name="Normal 16 2 4" xfId="308"/>
    <cellStyle name="Normal 16 2_+200Mg" xfId="309"/>
    <cellStyle name="Normal 16 3" xfId="310"/>
    <cellStyle name="Normal 16_+200Mg" xfId="311"/>
    <cellStyle name="Normal 17" xfId="312"/>
    <cellStyle name="Normal 17 2" xfId="313"/>
    <cellStyle name="Normal 17 2 2" xfId="314"/>
    <cellStyle name="Normal 17 2 3" xfId="315"/>
    <cellStyle name="Normal 17 2 4" xfId="316"/>
    <cellStyle name="Normal 17 2_+200Mg" xfId="317"/>
    <cellStyle name="Normal 17 3" xfId="318"/>
    <cellStyle name="Normal 17 4" xfId="319"/>
    <cellStyle name="Normal 17 4 2" xfId="320"/>
    <cellStyle name="Normal 17 4 3" xfId="321"/>
    <cellStyle name="Normal 17 4 4" xfId="322"/>
    <cellStyle name="Normal 17 4_DALYVIAI" xfId="323"/>
    <cellStyle name="Normal 17 5" xfId="324"/>
    <cellStyle name="Normal 17 6" xfId="325"/>
    <cellStyle name="Normal 17_+200Mg" xfId="326"/>
    <cellStyle name="Normal 18" xfId="327"/>
    <cellStyle name="Normal 18 2" xfId="328"/>
    <cellStyle name="Normal 18 2 2" xfId="329"/>
    <cellStyle name="Normal 18 2 2 2" xfId="330"/>
    <cellStyle name="Normal 18 2 2 3" xfId="331"/>
    <cellStyle name="Normal 18 2 2 4" xfId="332"/>
    <cellStyle name="Normal 18 2 2_+200Mg" xfId="333"/>
    <cellStyle name="Normal 18 2 3" xfId="334"/>
    <cellStyle name="Normal 18 2 4" xfId="335"/>
    <cellStyle name="Normal 18 2 5" xfId="336"/>
    <cellStyle name="Normal 18 2_DALYVIAI" xfId="337"/>
    <cellStyle name="Normal 18 3" xfId="338"/>
    <cellStyle name="Normal 18 3 2" xfId="339"/>
    <cellStyle name="Normal 18 3 3" xfId="340"/>
    <cellStyle name="Normal 18 3 4" xfId="341"/>
    <cellStyle name="Normal 18 3_DALYVIAI" xfId="342"/>
    <cellStyle name="Normal 18 4" xfId="343"/>
    <cellStyle name="Normal 18 5" xfId="344"/>
    <cellStyle name="Normal 18_+200Mg" xfId="345"/>
    <cellStyle name="Normal 19" xfId="346"/>
    <cellStyle name="Normal 19 2" xfId="347"/>
    <cellStyle name="Normal 19 2 2" xfId="348"/>
    <cellStyle name="Normal 19 2 2 2" xfId="349"/>
    <cellStyle name="Normal 19 2 2 3" xfId="350"/>
    <cellStyle name="Normal 19 2 2 4" xfId="351"/>
    <cellStyle name="Normal 19 2 2_+200Mg" xfId="352"/>
    <cellStyle name="Normal 19 2 3" xfId="353"/>
    <cellStyle name="Normal 19 2 4" xfId="354"/>
    <cellStyle name="Normal 19 2 5" xfId="355"/>
    <cellStyle name="Normal 19 2_DALYVIAI" xfId="356"/>
    <cellStyle name="Normal 19 3" xfId="357"/>
    <cellStyle name="Normal 19 3 2" xfId="358"/>
    <cellStyle name="Normal 19 3 3" xfId="359"/>
    <cellStyle name="Normal 19 3 4" xfId="360"/>
    <cellStyle name="Normal 19 3_DALYVIAI" xfId="361"/>
    <cellStyle name="Normal 19 4" xfId="362"/>
    <cellStyle name="Normal 19 5" xfId="363"/>
    <cellStyle name="Normal 19_+200Mg" xfId="364"/>
    <cellStyle name="Normal 2" xfId="365"/>
    <cellStyle name="Normal 2 2" xfId="366"/>
    <cellStyle name="Normal 2 2 10" xfId="367"/>
    <cellStyle name="Normal 2 2 10 2" xfId="368"/>
    <cellStyle name="Normal 2 2 10 3" xfId="369"/>
    <cellStyle name="Normal 2 2 10 4" xfId="370"/>
    <cellStyle name="Normal 2 2 10_DALYVIAI" xfId="371"/>
    <cellStyle name="Normal 2 2 11" xfId="372"/>
    <cellStyle name="Normal 2 2 12" xfId="373"/>
    <cellStyle name="Normal 2 2 2" xfId="374"/>
    <cellStyle name="Normal 2 2 2 2" xfId="375"/>
    <cellStyle name="Normal 2 2 2 2 2" xfId="376"/>
    <cellStyle name="Normal 2 2 2 2 3" xfId="377"/>
    <cellStyle name="Normal 2 2 2 2 4" xfId="378"/>
    <cellStyle name="Normal 2 2 2 2 5" xfId="379"/>
    <cellStyle name="Normal 2 2 2 2 5 2" xfId="380"/>
    <cellStyle name="Normal 2 2 2 2 5 3" xfId="381"/>
    <cellStyle name="Normal 2 2 2 3" xfId="382"/>
    <cellStyle name="Normal 2 2 2 4" xfId="383"/>
    <cellStyle name="Normal 2 2 2 4 2" xfId="384"/>
    <cellStyle name="Normal 2 2 2 4 3" xfId="385"/>
    <cellStyle name="Normal 2 2 2 4 4" xfId="386"/>
    <cellStyle name="Normal 2 2 2 4_+200Mg" xfId="387"/>
    <cellStyle name="Normal 2 2 2 5" xfId="388"/>
    <cellStyle name="Normal 2 2 2 6" xfId="389"/>
    <cellStyle name="Normal 2 2 2_DALYVIAI" xfId="390"/>
    <cellStyle name="Normal 2 2 3" xfId="391"/>
    <cellStyle name="Normal 2 2 3 10" xfId="392"/>
    <cellStyle name="Normal 2 2 3 2" xfId="393"/>
    <cellStyle name="Normal 2 2 3 2 2" xfId="394"/>
    <cellStyle name="Normal 2 2 3 2 2 2" xfId="395"/>
    <cellStyle name="Normal 2 2 3 2 2 2 2" xfId="396"/>
    <cellStyle name="Normal 2 2 3 2 2 2 3" xfId="397"/>
    <cellStyle name="Normal 2 2 3 2 2 2 4" xfId="398"/>
    <cellStyle name="Normal 2 2 3 2 2 2_+200Mg" xfId="399"/>
    <cellStyle name="Normal 2 2 3 2 2 3" xfId="400"/>
    <cellStyle name="Normal 2 2 3 2 2 3 2" xfId="401"/>
    <cellStyle name="Normal 2 2 3 2 2 3 3" xfId="402"/>
    <cellStyle name="Normal 2 2 3 2 2 3 4" xfId="403"/>
    <cellStyle name="Normal 2 2 3 2 2 3_+200Mg" xfId="404"/>
    <cellStyle name="Normal 2 2 3 2 2 4" xfId="405"/>
    <cellStyle name="Normal 2 2 3 2 2 4 2" xfId="406"/>
    <cellStyle name="Normal 2 2 3 2 2 4 3" xfId="407"/>
    <cellStyle name="Normal 2 2 3 2 2 4 4" xfId="408"/>
    <cellStyle name="Normal 2 2 3 2 2 4_+200Mg" xfId="409"/>
    <cellStyle name="Normal 2 2 3 2 2 5" xfId="410"/>
    <cellStyle name="Normal 2 2 3 2 2 5 2" xfId="411"/>
    <cellStyle name="Normal 2 2 3 2 2 5 3" xfId="412"/>
    <cellStyle name="Normal 2 2 3 2 2 5 4" xfId="413"/>
    <cellStyle name="Normal 2 2 3 2 2 5_+200Mg" xfId="414"/>
    <cellStyle name="Normal 2 2 3 2 2 6" xfId="415"/>
    <cellStyle name="Normal 2 2 3 2 2 7" xfId="416"/>
    <cellStyle name="Normal 2 2 3 2 2 8" xfId="417"/>
    <cellStyle name="Normal 2 2 3 2 2_+200Mg" xfId="418"/>
    <cellStyle name="Normal 2 2 3 2 3" xfId="419"/>
    <cellStyle name="Normal 2 2 3 2 4" xfId="420"/>
    <cellStyle name="Normal 2 2 3 2 5" xfId="421"/>
    <cellStyle name="Normal 2 2 3 2_+200Mg" xfId="422"/>
    <cellStyle name="Normal 2 2 3 3" xfId="423"/>
    <cellStyle name="Normal 2 2 3 3 2" xfId="424"/>
    <cellStyle name="Normal 2 2 3 3 2 2" xfId="425"/>
    <cellStyle name="Normal 2 2 3 3 2 3" xfId="426"/>
    <cellStyle name="Normal 2 2 3 3 2 4" xfId="427"/>
    <cellStyle name="Normal 2 2 3 3 2_+200Mg" xfId="428"/>
    <cellStyle name="Normal 2 2 3 3 3" xfId="429"/>
    <cellStyle name="Normal 2 2 3 3 3 2" xfId="430"/>
    <cellStyle name="Normal 2 2 3 3 3 3" xfId="431"/>
    <cellStyle name="Normal 2 2 3 3 3 4" xfId="432"/>
    <cellStyle name="Normal 2 2 3 3 3_+200Mg" xfId="433"/>
    <cellStyle name="Normal 2 2 3 3 4" xfId="434"/>
    <cellStyle name="Normal 2 2 3 3 5" xfId="435"/>
    <cellStyle name="Normal 2 2 3 3 6" xfId="436"/>
    <cellStyle name="Normal 2 2 3 3 7" xfId="437"/>
    <cellStyle name="Normal 2 2 3 3_+200Mg" xfId="438"/>
    <cellStyle name="Normal 2 2 3 4" xfId="439"/>
    <cellStyle name="Normal 2 2 3 4 2" xfId="440"/>
    <cellStyle name="Normal 2 2 3 4 2 2" xfId="441"/>
    <cellStyle name="Normal 2 2 3 4 2 2 2" xfId="442"/>
    <cellStyle name="Normal 2 2 3 4 2 2 3" xfId="443"/>
    <cellStyle name="Normal 2 2 3 4 2 2 4" xfId="444"/>
    <cellStyle name="Normal 2 2 3 4 2 2_+200Mg" xfId="445"/>
    <cellStyle name="Normal 2 2 3 4 2 3" xfId="446"/>
    <cellStyle name="Normal 2 2 3 4 2 3 2" xfId="447"/>
    <cellStyle name="Normal 2 2 3 4 2 3 3" xfId="448"/>
    <cellStyle name="Normal 2 2 3 4 2 3 4" xfId="449"/>
    <cellStyle name="Normal 2 2 3 4 2 3_+200Mg" xfId="450"/>
    <cellStyle name="Normal 2 2 3 4 2 4" xfId="451"/>
    <cellStyle name="Normal 2 2 3 4 2 5" xfId="452"/>
    <cellStyle name="Normal 2 2 3 4 2 6" xfId="453"/>
    <cellStyle name="Normal 2 2 3 4 2_+200Mg" xfId="454"/>
    <cellStyle name="Normal 2 2 3 4 3" xfId="455"/>
    <cellStyle name="Normal 2 2 3 4 4" xfId="456"/>
    <cellStyle name="Normal 2 2 3 4 5" xfId="457"/>
    <cellStyle name="Normal 2 2 3 4_+200Mg" xfId="458"/>
    <cellStyle name="Normal 2 2 3 5" xfId="459"/>
    <cellStyle name="Normal 2 2 3 5 2" xfId="460"/>
    <cellStyle name="Normal 2 2 3 5 2 2" xfId="461"/>
    <cellStyle name="Normal 2 2 3 5 2 3" xfId="462"/>
    <cellStyle name="Normal 2 2 3 5 2 4" xfId="463"/>
    <cellStyle name="Normal 2 2 3 5 2_+200Mg" xfId="464"/>
    <cellStyle name="Normal 2 2 3 5 3" xfId="465"/>
    <cellStyle name="Normal 2 2 3 5 3 2" xfId="466"/>
    <cellStyle name="Normal 2 2 3 5 3 3" xfId="467"/>
    <cellStyle name="Normal 2 2 3 5 3 4" xfId="468"/>
    <cellStyle name="Normal 2 2 3 5 3_+200Mg" xfId="469"/>
    <cellStyle name="Normal 2 2 3 5 4" xfId="470"/>
    <cellStyle name="Normal 2 2 3 5 4 2" xfId="471"/>
    <cellStyle name="Normal 2 2 3 5 4 3" xfId="472"/>
    <cellStyle name="Normal 2 2 3 5 4 4" xfId="473"/>
    <cellStyle name="Normal 2 2 3 5 4_+200Mg" xfId="474"/>
    <cellStyle name="Normal 2 2 3 5 5" xfId="475"/>
    <cellStyle name="Normal 2 2 3 5 5 2" xfId="476"/>
    <cellStyle name="Normal 2 2 3 5 5 3" xfId="477"/>
    <cellStyle name="Normal 2 2 3 5 5 4" xfId="478"/>
    <cellStyle name="Normal 2 2 3 5 5_+200Mg" xfId="479"/>
    <cellStyle name="Normal 2 2 3 5 6" xfId="480"/>
    <cellStyle name="Normal 2 2 3 5 7" xfId="481"/>
    <cellStyle name="Normal 2 2 3 5 8" xfId="482"/>
    <cellStyle name="Normal 2 2 3 5_+200Mg" xfId="483"/>
    <cellStyle name="Normal 2 2 3 6" xfId="484"/>
    <cellStyle name="Normal 2 2 3 6 10" xfId="485"/>
    <cellStyle name="Normal 2 2 3 6 11" xfId="486"/>
    <cellStyle name="Normal 2 2 3 6 12" xfId="487"/>
    <cellStyle name="Normal 2 2 3 6 2" xfId="488"/>
    <cellStyle name="Normal 2 2 3 6 2 2" xfId="489"/>
    <cellStyle name="Normal 2 2 3 6 2_+200Mg" xfId="490"/>
    <cellStyle name="Normal 2 2 3 6 3" xfId="491"/>
    <cellStyle name="Normal 2 2 3 6 3 2" xfId="492"/>
    <cellStyle name="Normal 2 2 3 6 3_+200Mg" xfId="493"/>
    <cellStyle name="Normal 2 2 3 6 4" xfId="494"/>
    <cellStyle name="Normal 2 2 3 6 5" xfId="495"/>
    <cellStyle name="Normal 2 2 3 6 6" xfId="496"/>
    <cellStyle name="Normal 2 2 3 6 7" xfId="497"/>
    <cellStyle name="Normal 2 2 3 6 8" xfId="498"/>
    <cellStyle name="Normal 2 2 3 6 9" xfId="499"/>
    <cellStyle name="Normal 2 2 3 6_+200Mg" xfId="500"/>
    <cellStyle name="Normal 2 2 3 7" xfId="501"/>
    <cellStyle name="Normal 2 2 3 8" xfId="502"/>
    <cellStyle name="Normal 2 2 3 9" xfId="503"/>
    <cellStyle name="Normal 2 2 3_+200Mg" xfId="504"/>
    <cellStyle name="Normal 2 2 4" xfId="505"/>
    <cellStyle name="Normal 2 2 4 2" xfId="506"/>
    <cellStyle name="Normal 2 2 4 2 2" xfId="507"/>
    <cellStyle name="Normal 2 2 4 2 3" xfId="508"/>
    <cellStyle name="Normal 2 2 4 2 4" xfId="509"/>
    <cellStyle name="Normal 2 2 4 2_+200Mg" xfId="510"/>
    <cellStyle name="Normal 2 2 4 3" xfId="511"/>
    <cellStyle name="Normal 2 2 4 4" xfId="512"/>
    <cellStyle name="Normal 2 2 4 5" xfId="513"/>
    <cellStyle name="Normal 2 2 4_+200Mg" xfId="514"/>
    <cellStyle name="Normal 2 2 5" xfId="515"/>
    <cellStyle name="Normal 2 2 5 2" xfId="516"/>
    <cellStyle name="Normal 2 2 5 2 2" xfId="517"/>
    <cellStyle name="Normal 2 2 5 2 2 2" xfId="518"/>
    <cellStyle name="Normal 2 2 5 2 2 3" xfId="519"/>
    <cellStyle name="Normal 2 2 5 2 2 4" xfId="520"/>
    <cellStyle name="Normal 2 2 5 2 2_+200Mg" xfId="521"/>
    <cellStyle name="Normal 2 2 5 2 3" xfId="522"/>
    <cellStyle name="Normal 2 2 5 2 3 2" xfId="523"/>
    <cellStyle name="Normal 2 2 5 2 3 3" xfId="524"/>
    <cellStyle name="Normal 2 2 5 2 3 4" xfId="525"/>
    <cellStyle name="Normal 2 2 5 2 3_+200Mg" xfId="526"/>
    <cellStyle name="Normal 2 2 5 2 4" xfId="527"/>
    <cellStyle name="Normal 2 2 5 2 5" xfId="528"/>
    <cellStyle name="Normal 2 2 5 2 6" xfId="529"/>
    <cellStyle name="Normal 2 2 5 2_+200Mg" xfId="530"/>
    <cellStyle name="Normal 2 2 5 3" xfId="531"/>
    <cellStyle name="Normal 2 2 5 4" xfId="532"/>
    <cellStyle name="Normal 2 2 5 5" xfId="533"/>
    <cellStyle name="Normal 2 2 5_+200Mg" xfId="534"/>
    <cellStyle name="Normal 2 2 6" xfId="535"/>
    <cellStyle name="Normal 2 2 6 2" xfId="536"/>
    <cellStyle name="Normal 2 2 6 3" xfId="537"/>
    <cellStyle name="Normal 2 2 6 4" xfId="538"/>
    <cellStyle name="Normal 2 2 6_+200Mg" xfId="539"/>
    <cellStyle name="Normal 2 2 7" xfId="540"/>
    <cellStyle name="Normal 2 2 7 2" xfId="541"/>
    <cellStyle name="Normal 2 2 7 3" xfId="542"/>
    <cellStyle name="Normal 2 2 7 4" xfId="543"/>
    <cellStyle name="Normal 2 2 7_+200Mg" xfId="544"/>
    <cellStyle name="Normal 2 2 8" xfId="545"/>
    <cellStyle name="Normal 2 2 8 2" xfId="546"/>
    <cellStyle name="Normal 2 2 8 3" xfId="547"/>
    <cellStyle name="Normal 2 2 8 4" xfId="548"/>
    <cellStyle name="Normal 2 2 8_+200Mg" xfId="549"/>
    <cellStyle name="Normal 2 2 9" xfId="550"/>
    <cellStyle name="Normal 2 2_+200Mg" xfId="551"/>
    <cellStyle name="Normal 2 3" xfId="552"/>
    <cellStyle name="Normal 2 4" xfId="553"/>
    <cellStyle name="Normal 2 4 2" xfId="554"/>
    <cellStyle name="Normal 2 4 3" xfId="555"/>
    <cellStyle name="Normal 2 4 3 2" xfId="556"/>
    <cellStyle name="Normal 2 4 3 3" xfId="557"/>
    <cellStyle name="Normal 2 4 3 4" xfId="558"/>
    <cellStyle name="Normal 2 5" xfId="559"/>
    <cellStyle name="Normal 2 6" xfId="560"/>
    <cellStyle name="Normal 2 7" xfId="561"/>
    <cellStyle name="Normal 2 7 2" xfId="562"/>
    <cellStyle name="Normal 2 7 3" xfId="563"/>
    <cellStyle name="Normal 2 7 4" xfId="564"/>
    <cellStyle name="Normal 2 7_DALYVIAI" xfId="565"/>
    <cellStyle name="Normal 2 8" xfId="566"/>
    <cellStyle name="Normal 2 9" xfId="567"/>
    <cellStyle name="Normal 2_+TolisV" xfId="568"/>
    <cellStyle name="Normal 20" xfId="569"/>
    <cellStyle name="Normal 20 2" xfId="570"/>
    <cellStyle name="Normal 20 2 2" xfId="571"/>
    <cellStyle name="Normal 20 2 2 2" xfId="572"/>
    <cellStyle name="Normal 20 2 2 3" xfId="573"/>
    <cellStyle name="Normal 20 2 2 4" xfId="574"/>
    <cellStyle name="Normal 20 2 2_+200Mg" xfId="575"/>
    <cellStyle name="Normal 20 2 3" xfId="576"/>
    <cellStyle name="Normal 20 2 4" xfId="577"/>
    <cellStyle name="Normal 20 2 5" xfId="578"/>
    <cellStyle name="Normal 20 2_DALYVIAI" xfId="579"/>
    <cellStyle name="Normal 20 3" xfId="580"/>
    <cellStyle name="Normal 20 3 2" xfId="581"/>
    <cellStyle name="Normal 20 3 3" xfId="582"/>
    <cellStyle name="Normal 20 3 4" xfId="583"/>
    <cellStyle name="Normal 20 3_DALYVIAI" xfId="584"/>
    <cellStyle name="Normal 20 4" xfId="585"/>
    <cellStyle name="Normal 20 5" xfId="586"/>
    <cellStyle name="Normal 20_+200Mg" xfId="587"/>
    <cellStyle name="Normal 21" xfId="588"/>
    <cellStyle name="Normal 21 2" xfId="589"/>
    <cellStyle name="Normal 21 2 2" xfId="590"/>
    <cellStyle name="Normal 21 2 2 2" xfId="591"/>
    <cellStyle name="Normal 21 2 2 3" xfId="592"/>
    <cellStyle name="Normal 21 2 2 4" xfId="593"/>
    <cellStyle name="Normal 21 2 2_DALYVIAI" xfId="594"/>
    <cellStyle name="Normal 21 2 3" xfId="595"/>
    <cellStyle name="Normal 21 2 4" xfId="596"/>
    <cellStyle name="Normal 21 2 5" xfId="597"/>
    <cellStyle name="Normal 21 2_DALYVIAI" xfId="598"/>
    <cellStyle name="Normal 21 3" xfId="599"/>
    <cellStyle name="Normal 21 3 2" xfId="600"/>
    <cellStyle name="Normal 21 3 3" xfId="601"/>
    <cellStyle name="Normal 21 3 4" xfId="602"/>
    <cellStyle name="Normal 21 3_DALYVIAI" xfId="603"/>
    <cellStyle name="Normal 21 4" xfId="604"/>
    <cellStyle name="Normal 21 5" xfId="605"/>
    <cellStyle name="Normal 21_DALYVIAI" xfId="606"/>
    <cellStyle name="Normal 22" xfId="607"/>
    <cellStyle name="Normal 22 2" xfId="608"/>
    <cellStyle name="Normal 22 2 2" xfId="609"/>
    <cellStyle name="Normal 22 2 2 2" xfId="610"/>
    <cellStyle name="Normal 22 2 2 3" xfId="611"/>
    <cellStyle name="Normal 22 2 2 4" xfId="612"/>
    <cellStyle name="Normal 22 2 2_+200Mg" xfId="613"/>
    <cellStyle name="Normal 22 2 3" xfId="614"/>
    <cellStyle name="Normal 22 2 4" xfId="615"/>
    <cellStyle name="Normal 22 2 5" xfId="616"/>
    <cellStyle name="Normal 22 2_DALYVIAI" xfId="617"/>
    <cellStyle name="Normal 22 3" xfId="618"/>
    <cellStyle name="Normal 22 3 2" xfId="619"/>
    <cellStyle name="Normal 22 3 3" xfId="620"/>
    <cellStyle name="Normal 22 3 4" xfId="621"/>
    <cellStyle name="Normal 22 3_DALYVIAI" xfId="622"/>
    <cellStyle name="Normal 22 4" xfId="623"/>
    <cellStyle name="Normal 22 5" xfId="624"/>
    <cellStyle name="Normal 22_+200Mg" xfId="625"/>
    <cellStyle name="Normal 23" xfId="626"/>
    <cellStyle name="Normal 23 2" xfId="627"/>
    <cellStyle name="Normal 23 3" xfId="628"/>
    <cellStyle name="Normal 24" xfId="629"/>
    <cellStyle name="Normal 24 2" xfId="630"/>
    <cellStyle name="Normal 24 3" xfId="631"/>
    <cellStyle name="Normal 24 4" xfId="632"/>
    <cellStyle name="Normal 24 5" xfId="633"/>
    <cellStyle name="Normal 24_DALYVIAI" xfId="634"/>
    <cellStyle name="Normal 25" xfId="635"/>
    <cellStyle name="Normal 25 2" xfId="636"/>
    <cellStyle name="Normal 25 3" xfId="637"/>
    <cellStyle name="Normal 25_+200Mg" xfId="638"/>
    <cellStyle name="Normal 26" xfId="639"/>
    <cellStyle name="Normal 26 2" xfId="640"/>
    <cellStyle name="Normal 26 3" xfId="641"/>
    <cellStyle name="Normal 26 4" xfId="642"/>
    <cellStyle name="Normal 26_DALYVIAI" xfId="643"/>
    <cellStyle name="Normal 27" xfId="644"/>
    <cellStyle name="Normal 28" xfId="645"/>
    <cellStyle name="Normal 29" xfId="646"/>
    <cellStyle name="Normal 3" xfId="647"/>
    <cellStyle name="Normal 3 10" xfId="648"/>
    <cellStyle name="Normal 3 11" xfId="649"/>
    <cellStyle name="Normal 3 12" xfId="650"/>
    <cellStyle name="Normal 3 12 2" xfId="651"/>
    <cellStyle name="Normal 3 12 3" xfId="652"/>
    <cellStyle name="Normal 3 12 4" xfId="653"/>
    <cellStyle name="Normal 3 12_DALYVIAI" xfId="654"/>
    <cellStyle name="Normal 3 13" xfId="655"/>
    <cellStyle name="Normal 3 14" xfId="656"/>
    <cellStyle name="Normal 3 2" xfId="657"/>
    <cellStyle name="Normal 3 3" xfId="658"/>
    <cellStyle name="Normal 3 3 2" xfId="659"/>
    <cellStyle name="Normal 3 3 3" xfId="660"/>
    <cellStyle name="Normal 3 4" xfId="661"/>
    <cellStyle name="Normal 3 4 2" xfId="662"/>
    <cellStyle name="Normal 3 4 3" xfId="663"/>
    <cellStyle name="Normal 3 5" xfId="664"/>
    <cellStyle name="Normal 3 5 2" xfId="665"/>
    <cellStyle name="Normal 3 6" xfId="666"/>
    <cellStyle name="Normal 3 7" xfId="667"/>
    <cellStyle name="Normal 3 8" xfId="668"/>
    <cellStyle name="Normal 3 8 2" xfId="669"/>
    <cellStyle name="Normal 3 9" xfId="670"/>
    <cellStyle name="Normal 3 9 2" xfId="671"/>
    <cellStyle name="Normal 3_4x200 M" xfId="672"/>
    <cellStyle name="Normal 30" xfId="673"/>
    <cellStyle name="Normal 31" xfId="674"/>
    <cellStyle name="Normal 4" xfId="675"/>
    <cellStyle name="Normal 4 10" xfId="676"/>
    <cellStyle name="Normal 4 11" xfId="677"/>
    <cellStyle name="Normal 4 11 2" xfId="678"/>
    <cellStyle name="Normal 4 11 3" xfId="679"/>
    <cellStyle name="Normal 4 11 4" xfId="680"/>
    <cellStyle name="Normal 4 11_DALYVIAI" xfId="681"/>
    <cellStyle name="Normal 4 12" xfId="682"/>
    <cellStyle name="Normal 4 13" xfId="683"/>
    <cellStyle name="Normal 4 2" xfId="684"/>
    <cellStyle name="Normal 4 2 2" xfId="685"/>
    <cellStyle name="Normal 4 2 2 2" xfId="686"/>
    <cellStyle name="Normal 4 2 2 3" xfId="687"/>
    <cellStyle name="Normal 4 2 2 4" xfId="688"/>
    <cellStyle name="Normal 4 2 2_+200Mg" xfId="689"/>
    <cellStyle name="Normal 4 2 3" xfId="690"/>
    <cellStyle name="Normal 4 2 3 2" xfId="691"/>
    <cellStyle name="Normal 4 2 3 3" xfId="692"/>
    <cellStyle name="Normal 4 2 3 4" xfId="693"/>
    <cellStyle name="Normal 4 2 3_+200Mg" xfId="694"/>
    <cellStyle name="Normal 4 2 4" xfId="695"/>
    <cellStyle name="Normal 4 2 5" xfId="696"/>
    <cellStyle name="Normal 4 2 6" xfId="697"/>
    <cellStyle name="Normal 4 2_+200Mg" xfId="698"/>
    <cellStyle name="Normal 4 3" xfId="699"/>
    <cellStyle name="Normal 4 3 2" xfId="700"/>
    <cellStyle name="Normal 4 3 3" xfId="701"/>
    <cellStyle name="Normal 4 3 4" xfId="702"/>
    <cellStyle name="Normal 4 3_+200Mg" xfId="703"/>
    <cellStyle name="Normal 4 4" xfId="704"/>
    <cellStyle name="Normal 4 4 2" xfId="705"/>
    <cellStyle name="Normal 4 4 3" xfId="706"/>
    <cellStyle name="Normal 4 4 4" xfId="707"/>
    <cellStyle name="Normal 4 4_+200Mg" xfId="708"/>
    <cellStyle name="Normal 4 5" xfId="709"/>
    <cellStyle name="Normal 4 5 2" xfId="710"/>
    <cellStyle name="Normal 4 5 3" xfId="711"/>
    <cellStyle name="Normal 4 5 4" xfId="712"/>
    <cellStyle name="Normal 4 5_+200Mg" xfId="713"/>
    <cellStyle name="Normal 4 6" xfId="714"/>
    <cellStyle name="Normal 4 6 2" xfId="715"/>
    <cellStyle name="Normal 4 6 3" xfId="716"/>
    <cellStyle name="Normal 4 6 4" xfId="717"/>
    <cellStyle name="Normal 4 6_+200Mg" xfId="718"/>
    <cellStyle name="Normal 4 7" xfId="719"/>
    <cellStyle name="Normal 4 7 2" xfId="720"/>
    <cellStyle name="Normal 4 7 3" xfId="721"/>
    <cellStyle name="Normal 4 7 4" xfId="722"/>
    <cellStyle name="Normal 4 7_+200Mg" xfId="723"/>
    <cellStyle name="Normal 4 8" xfId="724"/>
    <cellStyle name="Normal 4 8 2" xfId="725"/>
    <cellStyle name="Normal 4 8 3" xfId="726"/>
    <cellStyle name="Normal 4 8 4" xfId="727"/>
    <cellStyle name="Normal 4 8_+200Mg" xfId="728"/>
    <cellStyle name="Normal 4 9" xfId="729"/>
    <cellStyle name="Normal 4 9 2" xfId="730"/>
    <cellStyle name="Normal 4 9 2 2" xfId="731"/>
    <cellStyle name="Normal 4 9 2 3" xfId="732"/>
    <cellStyle name="Normal 4 9 2 4" xfId="733"/>
    <cellStyle name="Normal 4 9 2_+200Mg" xfId="734"/>
    <cellStyle name="Normal 4 9 3" xfId="735"/>
    <cellStyle name="Normal 4 9 3 2" xfId="736"/>
    <cellStyle name="Normal 4 9 3 3" xfId="737"/>
    <cellStyle name="Normal 4 9 3 4" xfId="738"/>
    <cellStyle name="Normal 4 9 3_+200Mg" xfId="739"/>
    <cellStyle name="Normal 4 9 4" xfId="740"/>
    <cellStyle name="Normal 4 9 4 2" xfId="741"/>
    <cellStyle name="Normal 4 9 4 3" xfId="742"/>
    <cellStyle name="Normal 4 9 4 4" xfId="743"/>
    <cellStyle name="Normal 4 9 4_+200Mg" xfId="744"/>
    <cellStyle name="Normal 4 9 5" xfId="745"/>
    <cellStyle name="Normal 4 9 5 2" xfId="746"/>
    <cellStyle name="Normal 4 9 5 3" xfId="747"/>
    <cellStyle name="Normal 4 9 5 4" xfId="748"/>
    <cellStyle name="Normal 4 9 5_+200Mg" xfId="749"/>
    <cellStyle name="Normal 4 9 6" xfId="750"/>
    <cellStyle name="Normal 4 9 6 2" xfId="751"/>
    <cellStyle name="Normal 4 9 6 3" xfId="752"/>
    <cellStyle name="Normal 4 9 6 4" xfId="753"/>
    <cellStyle name="Normal 4 9 6_+200Mg" xfId="754"/>
    <cellStyle name="Normal 4 9 7" xfId="755"/>
    <cellStyle name="Normal 4 9 8" xfId="756"/>
    <cellStyle name="Normal 4 9 9" xfId="757"/>
    <cellStyle name="Normal 4 9_+200Mg" xfId="758"/>
    <cellStyle name="Normal 4_+200Mg" xfId="759"/>
    <cellStyle name="Normal 5" xfId="760"/>
    <cellStyle name="Normal 5 2" xfId="761"/>
    <cellStyle name="Normal 5 2 2" xfId="762"/>
    <cellStyle name="Normal 5 2 2 2" xfId="763"/>
    <cellStyle name="Normal 5 2 2 3" xfId="764"/>
    <cellStyle name="Normal 5 2 2 4" xfId="765"/>
    <cellStyle name="Normal 5 2 2_+200Mg" xfId="766"/>
    <cellStyle name="Normal 5 2 3" xfId="767"/>
    <cellStyle name="Normal 5 2 4" xfId="768"/>
    <cellStyle name="Normal 5 2 5" xfId="769"/>
    <cellStyle name="Normal 5 2_DALYVIAI" xfId="770"/>
    <cellStyle name="Normal 5 3" xfId="771"/>
    <cellStyle name="Normal 5 3 2" xfId="772"/>
    <cellStyle name="Normal 5 3 3" xfId="773"/>
    <cellStyle name="Normal 5 3 4" xfId="774"/>
    <cellStyle name="Normal 5 3_DALYVIAI" xfId="775"/>
    <cellStyle name="Normal 5 4" xfId="776"/>
    <cellStyle name="Normal 5 5" xfId="777"/>
    <cellStyle name="Normal 5_+200Mg" xfId="778"/>
    <cellStyle name="Normal 6" xfId="779"/>
    <cellStyle name="Normal 6 2" xfId="780"/>
    <cellStyle name="Normal 6 2 2" xfId="781"/>
    <cellStyle name="Normal 6 2 3" xfId="782"/>
    <cellStyle name="Normal 6 2 4" xfId="783"/>
    <cellStyle name="Normal 6 2_+200Mg" xfId="784"/>
    <cellStyle name="Normal 6 3" xfId="785"/>
    <cellStyle name="Normal 6 3 2" xfId="786"/>
    <cellStyle name="Normal 6 3 3" xfId="787"/>
    <cellStyle name="Normal 6 3 4" xfId="788"/>
    <cellStyle name="Normal 6 3_+200Mg" xfId="789"/>
    <cellStyle name="Normal 6 4" xfId="790"/>
    <cellStyle name="Normal 6 4 2" xfId="791"/>
    <cellStyle name="Normal 6 4 3" xfId="792"/>
    <cellStyle name="Normal 6 4 4" xfId="793"/>
    <cellStyle name="Normal 6 4_+200Mg" xfId="794"/>
    <cellStyle name="Normal 6 5" xfId="795"/>
    <cellStyle name="Normal 6 6" xfId="796"/>
    <cellStyle name="Normal 6 6 2" xfId="797"/>
    <cellStyle name="Normal 6 6 3" xfId="798"/>
    <cellStyle name="Normal 6 6 4" xfId="799"/>
    <cellStyle name="Normal 6 6_DALYVIAI" xfId="800"/>
    <cellStyle name="Normal 6 7" xfId="801"/>
    <cellStyle name="Normal 6 8" xfId="802"/>
    <cellStyle name="Normal 6_+200Mg" xfId="803"/>
    <cellStyle name="Normal 7" xfId="804"/>
    <cellStyle name="Normal 7 2" xfId="805"/>
    <cellStyle name="Normal 7 2 2" xfId="806"/>
    <cellStyle name="Normal 7 2 2 2" xfId="807"/>
    <cellStyle name="Normal 7 2 2 3" xfId="808"/>
    <cellStyle name="Normal 7 2 2 4" xfId="809"/>
    <cellStyle name="Normal 7 2 2_DALYVIAI" xfId="810"/>
    <cellStyle name="Normal 7 2 3" xfId="811"/>
    <cellStyle name="Normal 7 2 4" xfId="812"/>
    <cellStyle name="Normal 7 2 5" xfId="813"/>
    <cellStyle name="Normal 7 2_+200Mg" xfId="814"/>
    <cellStyle name="Normal 7 3" xfId="815"/>
    <cellStyle name="Normal 7 4" xfId="816"/>
    <cellStyle name="Normal 7 5" xfId="817"/>
    <cellStyle name="Normal 7 6" xfId="818"/>
    <cellStyle name="Normal 7_DALYVIAI" xfId="819"/>
    <cellStyle name="Normal 8" xfId="820"/>
    <cellStyle name="Normal 8 2" xfId="821"/>
    <cellStyle name="Normal 8 2 2" xfId="822"/>
    <cellStyle name="Normal 8 2 2 2" xfId="823"/>
    <cellStyle name="Normal 8 2 2 3" xfId="824"/>
    <cellStyle name="Normal 8 2 2 4" xfId="825"/>
    <cellStyle name="Normal 8 2 2_+200Mg" xfId="826"/>
    <cellStyle name="Normal 8 2 3" xfId="827"/>
    <cellStyle name="Normal 8 2 4" xfId="828"/>
    <cellStyle name="Normal 8 2 5" xfId="829"/>
    <cellStyle name="Normal 8 2_+200Mg" xfId="830"/>
    <cellStyle name="Normal 8 3" xfId="831"/>
    <cellStyle name="Normal 8 4" xfId="832"/>
    <cellStyle name="Normal 8 4 2" xfId="833"/>
    <cellStyle name="Normal 8 4 3" xfId="834"/>
    <cellStyle name="Normal 8 4 4" xfId="835"/>
    <cellStyle name="Normal 8 4_DALYVIAI" xfId="836"/>
    <cellStyle name="Normal 8 5" xfId="837"/>
    <cellStyle name="Normal 8 6" xfId="838"/>
    <cellStyle name="Normal 8_+200Mg" xfId="839"/>
    <cellStyle name="Normal 9" xfId="840"/>
    <cellStyle name="Normal 9 2" xfId="841"/>
    <cellStyle name="Normal 9 2 2" xfId="842"/>
    <cellStyle name="Normal 9 2 3" xfId="843"/>
    <cellStyle name="Normal 9 2 4" xfId="844"/>
    <cellStyle name="Normal 9 2_+200Mg" xfId="845"/>
    <cellStyle name="Normal 9 3" xfId="846"/>
    <cellStyle name="Normal 9 3 2" xfId="847"/>
    <cellStyle name="Normal 9 3 2 2" xfId="848"/>
    <cellStyle name="Normal 9 3 2 3" xfId="849"/>
    <cellStyle name="Normal 9 3 2 4" xfId="850"/>
    <cellStyle name="Normal 9 3 2_+200Mg" xfId="851"/>
    <cellStyle name="Normal 9 3 3" xfId="852"/>
    <cellStyle name="Normal 9 3 4" xfId="853"/>
    <cellStyle name="Normal 9 3 5" xfId="854"/>
    <cellStyle name="Normal 9 3_+200Mg" xfId="855"/>
    <cellStyle name="Normal 9 4" xfId="856"/>
    <cellStyle name="Normal 9 4 2" xfId="857"/>
    <cellStyle name="Normal 9 4 3" xfId="858"/>
    <cellStyle name="Normal 9 4 4" xfId="859"/>
    <cellStyle name="Normal 9 4_+200Mg" xfId="860"/>
    <cellStyle name="Normal 9 5" xfId="861"/>
    <cellStyle name="Normal 9 5 2" xfId="862"/>
    <cellStyle name="Normal 9 5 3" xfId="863"/>
    <cellStyle name="Normal 9 5 4" xfId="864"/>
    <cellStyle name="Normal 9 5_+200Mg" xfId="865"/>
    <cellStyle name="Normal 9 6" xfId="866"/>
    <cellStyle name="Normal 9 7" xfId="867"/>
    <cellStyle name="Normal 9 7 2" xfId="868"/>
    <cellStyle name="Normal 9 7 3" xfId="869"/>
    <cellStyle name="Normal 9 7 4" xfId="870"/>
    <cellStyle name="Normal 9 7_DALYVIAI" xfId="871"/>
    <cellStyle name="Normal 9 8" xfId="872"/>
    <cellStyle name="Normal 9 9" xfId="873"/>
    <cellStyle name="Normal 9_+200Mg" xfId="874"/>
    <cellStyle name="Normal_1000 Mj" xfId="875"/>
    <cellStyle name="Normal_1000 Mv" xfId="876"/>
    <cellStyle name="Normal_1000 Vj" xfId="877"/>
    <cellStyle name="Normal_1000 Vv" xfId="878"/>
    <cellStyle name="Normal_200 Mj" xfId="879"/>
    <cellStyle name="Normal_200 Mv" xfId="880"/>
    <cellStyle name="Normal_4x200 M" xfId="881"/>
    <cellStyle name="Normal_600 Mj" xfId="882"/>
    <cellStyle name="Normal_600 Mv" xfId="883"/>
    <cellStyle name="Normal_600 Vj" xfId="884"/>
    <cellStyle name="Normal_600 Vv" xfId="885"/>
    <cellStyle name="Normal_60Mj" xfId="886"/>
    <cellStyle name="Normal_60Mv" xfId="887"/>
    <cellStyle name="Normal_60Vj" xfId="888"/>
    <cellStyle name="Normal_60Vv" xfId="889"/>
    <cellStyle name="Normal_Aukstis Mj_1" xfId="890"/>
    <cellStyle name="Normal_Aukstis Mv" xfId="891"/>
    <cellStyle name="Normal_Aukstis Vj" xfId="892"/>
    <cellStyle name="Normal_Aukstis Vv" xfId="893"/>
    <cellStyle name="Normal_Rutulys Mj" xfId="894"/>
    <cellStyle name="Normal_Rutulys Mv" xfId="895"/>
    <cellStyle name="Normal_Rutulys Vj_1" xfId="896"/>
    <cellStyle name="Normal_Rutulys Vv" xfId="897"/>
    <cellStyle name="Normal_Tolis Mj" xfId="898"/>
    <cellStyle name="Normal_Tolis Mv" xfId="899"/>
    <cellStyle name="Normal_Tolis Vj" xfId="900"/>
    <cellStyle name="Normal_Tolis Vv" xfId="901"/>
    <cellStyle name="Normal_virseliui" xfId="902"/>
    <cellStyle name="Note" xfId="903"/>
    <cellStyle name="Output" xfId="904"/>
    <cellStyle name="Paryškinimas 1" xfId="905"/>
    <cellStyle name="Paryškinimas 2" xfId="906"/>
    <cellStyle name="Paryškinimas 3" xfId="907"/>
    <cellStyle name="Paryškinimas 4" xfId="908"/>
    <cellStyle name="Paryškinimas 5" xfId="909"/>
    <cellStyle name="Paryškinimas 6" xfId="910"/>
    <cellStyle name="Pastaba" xfId="911"/>
    <cellStyle name="Pavadinimas" xfId="912"/>
    <cellStyle name="Percent" xfId="913"/>
    <cellStyle name="Percent [0]" xfId="914"/>
    <cellStyle name="Percent [00]" xfId="915"/>
    <cellStyle name="Percent [2]" xfId="916"/>
    <cellStyle name="PrePop Currency (0)" xfId="917"/>
    <cellStyle name="PrePop Currency (2)" xfId="918"/>
    <cellStyle name="PrePop Units (0)" xfId="919"/>
    <cellStyle name="PrePop Units (1)" xfId="920"/>
    <cellStyle name="PrePop Units (2)" xfId="921"/>
    <cellStyle name="Skaičiavimas" xfId="922"/>
    <cellStyle name="Suma" xfId="923"/>
    <cellStyle name="Susietas langelis" xfId="924"/>
    <cellStyle name="Text Indent A" xfId="925"/>
    <cellStyle name="Text Indent B" xfId="926"/>
    <cellStyle name="Text Indent C" xfId="927"/>
    <cellStyle name="Tikrinimo langelis" xfId="928"/>
    <cellStyle name="Title" xfId="929"/>
    <cellStyle name="Total" xfId="930"/>
    <cellStyle name="Walutowy [0]_PLDT" xfId="931"/>
    <cellStyle name="Walutowy_PLDT" xfId="932"/>
    <cellStyle name="Warning Text" xfId="933"/>
    <cellStyle name="Обычный_Итоговый спартакиады 1991-92 г" xfId="9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19</xdr:row>
      <xdr:rowOff>85725</xdr:rowOff>
    </xdr:from>
    <xdr:to>
      <xdr:col>8</xdr:col>
      <xdr:colOff>66675</xdr:colOff>
      <xdr:row>23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352800"/>
          <a:ext cx="1704975" cy="657225"/>
        </a:xfrm>
        <a:prstGeom prst="rect">
          <a:avLst/>
        </a:prstGeom>
        <a:solidFill>
          <a:srgbClr val="339966">
            <a:alpha val="94000"/>
          </a:srgbClr>
        </a:solidFill>
        <a:ln w="9525" cmpd="sng">
          <a:noFill/>
        </a:ln>
      </xdr:spPr>
    </xdr:pic>
    <xdr:clientData/>
  </xdr:twoCellAnchor>
  <xdr:twoCellAnchor>
    <xdr:from>
      <xdr:col>10</xdr:col>
      <xdr:colOff>0</xdr:colOff>
      <xdr:row>21</xdr:row>
      <xdr:rowOff>0</xdr:rowOff>
    </xdr:from>
    <xdr:to>
      <xdr:col>12</xdr:col>
      <xdr:colOff>114300</xdr:colOff>
      <xdr:row>24</xdr:row>
      <xdr:rowOff>57150</xdr:rowOff>
    </xdr:to>
    <xdr:pic>
      <xdr:nvPicPr>
        <xdr:cNvPr id="2" name="Picture 3" descr="j0187985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3590925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44"/>
  <sheetViews>
    <sheetView zoomScalePageLayoutView="0" workbookViewId="0" topLeftCell="A13">
      <selection activeCell="B16" sqref="B16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1"/>
    </row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spans="2:4" ht="22.5">
      <c r="B9" s="1"/>
      <c r="D9" s="4" t="s">
        <v>308</v>
      </c>
    </row>
    <row r="10" ht="12.75">
      <c r="B10" s="1"/>
    </row>
    <row r="11" spans="2:15" ht="22.5">
      <c r="B11" s="1"/>
      <c r="D11" s="577" t="s">
        <v>0</v>
      </c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</row>
    <row r="12" ht="12.75">
      <c r="B12" s="1"/>
    </row>
    <row r="13" spans="2:11" ht="22.5">
      <c r="B13" s="1"/>
      <c r="D13" s="577" t="s">
        <v>2</v>
      </c>
      <c r="E13" s="577"/>
      <c r="F13" s="577"/>
      <c r="G13" s="577"/>
      <c r="H13" s="577"/>
      <c r="I13" s="577"/>
      <c r="J13" s="577"/>
      <c r="K13" s="577"/>
    </row>
    <row r="14" spans="2:4" ht="17.25" customHeight="1">
      <c r="B14" s="1"/>
      <c r="D14" s="5"/>
    </row>
    <row r="15" ht="4.5" customHeight="1">
      <c r="B15" s="1"/>
    </row>
    <row r="16" spans="1:15" ht="3" customHeight="1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ht="4.5" customHeight="1">
      <c r="B17" s="1"/>
    </row>
    <row r="18" spans="2:4" ht="20.25">
      <c r="B18" s="1"/>
      <c r="D18" s="8"/>
    </row>
    <row r="19" ht="12.75">
      <c r="B19" s="1"/>
    </row>
    <row r="20" spans="2:11" ht="12.75">
      <c r="B20" s="1"/>
      <c r="K20" s="13" t="s">
        <v>6</v>
      </c>
    </row>
    <row r="21" ht="12.75">
      <c r="B21" s="1"/>
    </row>
    <row r="22" spans="2:11" ht="12.75">
      <c r="B22" s="1"/>
      <c r="D22"/>
      <c r="K22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spans="2:4" ht="15.75">
      <c r="B29" s="1"/>
      <c r="D29" s="9" t="s">
        <v>309</v>
      </c>
    </row>
    <row r="30" spans="1:9" ht="6.75" customHeight="1">
      <c r="A30" s="10"/>
      <c r="B30" s="11"/>
      <c r="C30" s="10"/>
      <c r="D30" s="10"/>
      <c r="E30" s="10"/>
      <c r="F30" s="10"/>
      <c r="G30" s="10"/>
      <c r="H30" s="10"/>
      <c r="I30" s="10"/>
    </row>
    <row r="31" ht="6.75" customHeight="1">
      <c r="B31" s="1"/>
    </row>
    <row r="32" spans="2:4" ht="15.75">
      <c r="B32" s="1"/>
      <c r="D32" s="3" t="s">
        <v>1</v>
      </c>
    </row>
    <row r="33" ht="12.75">
      <c r="B33" s="1"/>
    </row>
    <row r="34" ht="12.75">
      <c r="B34" s="1"/>
    </row>
    <row r="35" spans="2:12" ht="12.75">
      <c r="B35" s="1"/>
      <c r="E35" s="2" t="s">
        <v>3</v>
      </c>
      <c r="L35" s="2" t="s">
        <v>96</v>
      </c>
    </row>
    <row r="36" spans="2:14" ht="12.75">
      <c r="B36" s="1"/>
      <c r="N36" s="12"/>
    </row>
    <row r="37" ht="12.75">
      <c r="B37" s="1"/>
    </row>
    <row r="38" spans="2:12" ht="12.75">
      <c r="B38" s="1"/>
      <c r="E38" s="2" t="s">
        <v>4</v>
      </c>
      <c r="L38" s="2" t="s">
        <v>5</v>
      </c>
    </row>
    <row r="39" spans="2:14" ht="12.75">
      <c r="B39" s="1"/>
      <c r="N39" s="12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sheetProtection/>
  <mergeCells count="2">
    <mergeCell ref="D11:O11"/>
    <mergeCell ref="D13:K13"/>
  </mergeCell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140625" style="161" customWidth="1"/>
    <col min="2" max="2" width="9.57421875" style="161" customWidth="1"/>
    <col min="3" max="3" width="12.421875" style="161" customWidth="1"/>
    <col min="4" max="4" width="8.8515625" style="166" customWidth="1"/>
    <col min="5" max="5" width="15.57421875" style="166" customWidth="1"/>
    <col min="6" max="7" width="5.421875" style="164" customWidth="1"/>
    <col min="8" max="8" width="6.421875" style="214" customWidth="1"/>
    <col min="9" max="9" width="22.8515625" style="166" customWidth="1"/>
    <col min="10" max="10" width="5.421875" style="161" hidden="1" customWidth="1"/>
    <col min="11" max="11" width="2.8515625" style="161" bestFit="1" customWidth="1"/>
    <col min="12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10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  <c r="J3" s="31"/>
    </row>
    <row r="4" spans="1:9" ht="12.75" customHeight="1">
      <c r="A4" s="72"/>
      <c r="B4" s="72"/>
      <c r="C4" s="489" t="s">
        <v>16</v>
      </c>
      <c r="D4" s="119" t="s">
        <v>960</v>
      </c>
      <c r="F4" s="34" t="s">
        <v>961</v>
      </c>
      <c r="G4" s="72"/>
      <c r="H4" s="72"/>
      <c r="I4" s="490"/>
    </row>
    <row r="5" spans="5:9" s="113" customFormat="1" ht="8.25" customHeight="1">
      <c r="E5" s="114"/>
      <c r="I5" s="115"/>
    </row>
    <row r="6" spans="2:9" ht="15.75">
      <c r="B6" s="17" t="s">
        <v>963</v>
      </c>
      <c r="C6" s="18"/>
      <c r="D6" s="120"/>
      <c r="E6" s="18"/>
      <c r="F6" s="491"/>
      <c r="G6" s="17"/>
      <c r="H6" s="17" t="s">
        <v>23</v>
      </c>
      <c r="I6" s="492"/>
    </row>
    <row r="7" ht="6" customHeight="1"/>
    <row r="8" spans="1:9" ht="12.75">
      <c r="A8" s="218" t="s">
        <v>233</v>
      </c>
      <c r="B8" s="219" t="s">
        <v>13</v>
      </c>
      <c r="C8" s="220" t="s">
        <v>12</v>
      </c>
      <c r="D8" s="218" t="s">
        <v>11</v>
      </c>
      <c r="E8" s="221" t="s">
        <v>10</v>
      </c>
      <c r="F8" s="222" t="s">
        <v>234</v>
      </c>
      <c r="G8" s="222" t="s">
        <v>235</v>
      </c>
      <c r="H8" s="478" t="s">
        <v>8</v>
      </c>
      <c r="I8" s="223" t="s">
        <v>7</v>
      </c>
    </row>
    <row r="9" spans="1:9" ht="12.75">
      <c r="A9" s="33">
        <v>1</v>
      </c>
      <c r="B9" s="174" t="s">
        <v>128</v>
      </c>
      <c r="C9" s="171" t="s">
        <v>384</v>
      </c>
      <c r="D9" s="172">
        <v>36657</v>
      </c>
      <c r="E9" s="175" t="s">
        <v>385</v>
      </c>
      <c r="F9" s="479">
        <v>8.3</v>
      </c>
      <c r="G9" s="482">
        <v>8.06</v>
      </c>
      <c r="H9" s="480" t="str">
        <f>IF(ISBLANK(F9),"",IF(F9&lt;=7.7,"KSM",IF(F9&lt;=8,"I A",IF(F9&lt;=8.44,"II A",IF(F9&lt;=9.04,"III A",IF(F9&lt;=9.64,"I JA",IF(F9&lt;=10.04,"II JA",IF(F9&lt;=10.34,"III JA"))))))))</f>
        <v>II A</v>
      </c>
      <c r="I9" s="175" t="s">
        <v>386</v>
      </c>
    </row>
    <row r="10" spans="1:10" ht="12.75">
      <c r="A10" s="33">
        <v>2</v>
      </c>
      <c r="B10" s="174" t="s">
        <v>101</v>
      </c>
      <c r="C10" s="171" t="s">
        <v>118</v>
      </c>
      <c r="D10" s="172">
        <v>36670</v>
      </c>
      <c r="E10" s="175" t="s">
        <v>53</v>
      </c>
      <c r="F10" s="479">
        <v>8.34</v>
      </c>
      <c r="G10" s="482">
        <v>8.1</v>
      </c>
      <c r="H10" s="480" t="str">
        <f>IF(ISBLANK(F10),"",IF(F10&lt;=7.7,"KSM",IF(F10&lt;=8,"I A",IF(F10&lt;=8.44,"II A",IF(F10&lt;=9.04,"III A",IF(F10&lt;=9.64,"I JA",IF(F10&lt;=10.04,"II JA",IF(F10&lt;=10.34,"III JA"))))))))</f>
        <v>II A</v>
      </c>
      <c r="I10" s="175" t="s">
        <v>119</v>
      </c>
      <c r="J10" s="161" t="s">
        <v>983</v>
      </c>
    </row>
    <row r="11" spans="1:9" ht="12.75">
      <c r="A11" s="33">
        <v>3</v>
      </c>
      <c r="B11" s="174" t="s">
        <v>422</v>
      </c>
      <c r="C11" s="171" t="s">
        <v>984</v>
      </c>
      <c r="D11" s="172">
        <v>36987</v>
      </c>
      <c r="E11" s="175" t="s">
        <v>100</v>
      </c>
      <c r="F11" s="479">
        <v>8.51</v>
      </c>
      <c r="G11" s="482">
        <v>8.37</v>
      </c>
      <c r="H11" s="480" t="s">
        <v>988</v>
      </c>
      <c r="I11" s="175" t="s">
        <v>985</v>
      </c>
    </row>
    <row r="12" spans="1:10" ht="12.75">
      <c r="A12" s="33">
        <v>4</v>
      </c>
      <c r="B12" s="174" t="s">
        <v>401</v>
      </c>
      <c r="C12" s="171" t="s">
        <v>402</v>
      </c>
      <c r="D12" s="172">
        <v>36743</v>
      </c>
      <c r="E12" s="175" t="s">
        <v>371</v>
      </c>
      <c r="F12" s="479">
        <v>8.38</v>
      </c>
      <c r="G12" s="482">
        <v>8.43</v>
      </c>
      <c r="H12" s="480" t="str">
        <f>IF(ISBLANK(F12),"",IF(F12&lt;=7.7,"KSM",IF(F12&lt;=8,"I A",IF(F12&lt;=8.44,"II A",IF(F12&lt;=9.04,"III A",IF(F12&lt;=9.64,"I JA",IF(F12&lt;=10.04,"II JA",IF(F12&lt;=10.34,"III JA"))))))))</f>
        <v>II A</v>
      </c>
      <c r="I12" s="175" t="s">
        <v>403</v>
      </c>
      <c r="J12" s="161" t="s">
        <v>976</v>
      </c>
    </row>
    <row r="13" spans="1:10" ht="12.75">
      <c r="A13" s="33">
        <v>5</v>
      </c>
      <c r="B13" s="174" t="s">
        <v>373</v>
      </c>
      <c r="C13" s="171" t="s">
        <v>236</v>
      </c>
      <c r="D13" s="172">
        <v>36545</v>
      </c>
      <c r="E13" s="175" t="s">
        <v>361</v>
      </c>
      <c r="F13" s="479">
        <v>8.41</v>
      </c>
      <c r="G13" s="482">
        <v>8.44</v>
      </c>
      <c r="H13" s="480" t="str">
        <f>IF(ISBLANK(F13),"",IF(F13&lt;=7.7,"KSM",IF(F13&lt;=8,"I A",IF(F13&lt;=8.44,"II A",IF(F13&lt;=9.04,"III A",IF(F13&lt;=9.64,"I JA",IF(F13&lt;=10.04,"II JA",IF(F13&lt;=10.34,"III JA"))))))))</f>
        <v>II A</v>
      </c>
      <c r="I13" s="175" t="s">
        <v>115</v>
      </c>
      <c r="J13" s="161">
        <v>8.19</v>
      </c>
    </row>
    <row r="14" spans="1:10" ht="12.75">
      <c r="A14" s="33">
        <v>6</v>
      </c>
      <c r="B14" s="174" t="s">
        <v>165</v>
      </c>
      <c r="C14" s="171" t="s">
        <v>375</v>
      </c>
      <c r="D14" s="172">
        <v>36594</v>
      </c>
      <c r="E14" s="175" t="s">
        <v>376</v>
      </c>
      <c r="F14" s="479">
        <v>8.35</v>
      </c>
      <c r="G14" s="482" t="s">
        <v>849</v>
      </c>
      <c r="H14" s="480" t="str">
        <f>IF(ISBLANK(F14),"",IF(F14&lt;=7.7,"KSM",IF(F14&lt;=8,"I A",IF(F14&lt;=8.44,"II A",IF(F14&lt;=9.04,"III A",IF(F14&lt;=9.64,"I JA",IF(F14&lt;=10.04,"II JA",IF(F14&lt;=10.34,"III JA"))))))))</f>
        <v>II A</v>
      </c>
      <c r="I14" s="175" t="s">
        <v>377</v>
      </c>
      <c r="J14" s="161" t="s">
        <v>982</v>
      </c>
    </row>
    <row r="15" spans="1:9" ht="12.75">
      <c r="A15" s="218" t="s">
        <v>233</v>
      </c>
      <c r="B15" s="219" t="s">
        <v>13</v>
      </c>
      <c r="C15" s="220" t="s">
        <v>12</v>
      </c>
      <c r="D15" s="218" t="s">
        <v>11</v>
      </c>
      <c r="E15" s="221" t="s">
        <v>10</v>
      </c>
      <c r="F15" s="222" t="s">
        <v>234</v>
      </c>
      <c r="G15" s="222" t="s">
        <v>235</v>
      </c>
      <c r="H15" s="478" t="s">
        <v>8</v>
      </c>
      <c r="I15" s="223" t="s">
        <v>7</v>
      </c>
    </row>
    <row r="16" spans="1:9" ht="12.75">
      <c r="A16" s="33">
        <v>7</v>
      </c>
      <c r="B16" s="174" t="s">
        <v>378</v>
      </c>
      <c r="C16" s="171" t="s">
        <v>379</v>
      </c>
      <c r="D16" s="172">
        <v>36597</v>
      </c>
      <c r="E16" s="175" t="s">
        <v>371</v>
      </c>
      <c r="F16" s="479">
        <v>8.54</v>
      </c>
      <c r="G16" s="482"/>
      <c r="H16" s="480" t="str">
        <f aca="true" t="shared" si="0" ref="H16:H47">IF(ISBLANK(F16),"",IF(F16&lt;=7.7,"KSM",IF(F16&lt;=8,"I A",IF(F16&lt;=8.44,"II A",IF(F16&lt;=9.04,"III A",IF(F16&lt;=9.64,"I JA",IF(F16&lt;=10.04,"II JA",IF(F16&lt;=10.34,"III JA"))))))))</f>
        <v>III A</v>
      </c>
      <c r="I16" s="175" t="s">
        <v>380</v>
      </c>
    </row>
    <row r="17" spans="1:9" ht="12.75">
      <c r="A17" s="33">
        <v>8</v>
      </c>
      <c r="B17" s="174" t="s">
        <v>114</v>
      </c>
      <c r="C17" s="171" t="s">
        <v>261</v>
      </c>
      <c r="D17" s="172">
        <v>36542</v>
      </c>
      <c r="E17" s="175" t="s">
        <v>371</v>
      </c>
      <c r="F17" s="479">
        <v>8.55</v>
      </c>
      <c r="G17" s="482"/>
      <c r="H17" s="480" t="str">
        <f t="shared" si="0"/>
        <v>III A</v>
      </c>
      <c r="I17" s="175" t="s">
        <v>372</v>
      </c>
    </row>
    <row r="18" spans="1:9" ht="12.75">
      <c r="A18" s="33">
        <v>9</v>
      </c>
      <c r="B18" s="174" t="s">
        <v>408</v>
      </c>
      <c r="C18" s="171" t="s">
        <v>409</v>
      </c>
      <c r="D18" s="172">
        <v>36843</v>
      </c>
      <c r="E18" s="175" t="s">
        <v>103</v>
      </c>
      <c r="F18" s="479">
        <v>8.7</v>
      </c>
      <c r="G18" s="482"/>
      <c r="H18" s="480" t="str">
        <f t="shared" si="0"/>
        <v>III A</v>
      </c>
      <c r="I18" s="175" t="s">
        <v>104</v>
      </c>
    </row>
    <row r="19" spans="1:10" ht="12.75">
      <c r="A19" s="33">
        <v>10</v>
      </c>
      <c r="B19" s="174" t="s">
        <v>381</v>
      </c>
      <c r="C19" s="171" t="s">
        <v>382</v>
      </c>
      <c r="D19" s="172">
        <v>36631</v>
      </c>
      <c r="E19" s="175" t="s">
        <v>361</v>
      </c>
      <c r="F19" s="479">
        <v>8.71</v>
      </c>
      <c r="G19" s="482"/>
      <c r="H19" s="480" t="str">
        <f t="shared" si="0"/>
        <v>III A</v>
      </c>
      <c r="I19" s="175" t="s">
        <v>52</v>
      </c>
      <c r="J19" s="161" t="s">
        <v>383</v>
      </c>
    </row>
    <row r="20" spans="1:9" ht="12.75">
      <c r="A20" s="33">
        <v>10</v>
      </c>
      <c r="B20" s="174" t="s">
        <v>432</v>
      </c>
      <c r="C20" s="171" t="s">
        <v>433</v>
      </c>
      <c r="D20" s="172">
        <v>37056</v>
      </c>
      <c r="E20" s="175" t="s">
        <v>361</v>
      </c>
      <c r="F20" s="479">
        <v>8.71</v>
      </c>
      <c r="G20" s="482"/>
      <c r="H20" s="480" t="str">
        <f t="shared" si="0"/>
        <v>III A</v>
      </c>
      <c r="I20" s="175" t="s">
        <v>51</v>
      </c>
    </row>
    <row r="21" spans="1:9" ht="12.75">
      <c r="A21" s="33">
        <v>10</v>
      </c>
      <c r="B21" s="174" t="s">
        <v>417</v>
      </c>
      <c r="C21" s="171" t="s">
        <v>418</v>
      </c>
      <c r="D21" s="172">
        <v>36964</v>
      </c>
      <c r="E21" s="175" t="s">
        <v>361</v>
      </c>
      <c r="F21" s="479">
        <v>8.71</v>
      </c>
      <c r="G21" s="482"/>
      <c r="H21" s="480" t="str">
        <f t="shared" si="0"/>
        <v>III A</v>
      </c>
      <c r="I21" s="175" t="s">
        <v>51</v>
      </c>
    </row>
    <row r="22" spans="1:10" ht="12.75">
      <c r="A22" s="33">
        <v>13</v>
      </c>
      <c r="B22" s="174" t="s">
        <v>390</v>
      </c>
      <c r="C22" s="171" t="s">
        <v>391</v>
      </c>
      <c r="D22" s="172">
        <v>36658</v>
      </c>
      <c r="E22" s="175" t="s">
        <v>361</v>
      </c>
      <c r="F22" s="479">
        <v>8.77</v>
      </c>
      <c r="G22" s="482"/>
      <c r="H22" s="480" t="str">
        <f t="shared" si="0"/>
        <v>III A</v>
      </c>
      <c r="I22" s="175" t="s">
        <v>392</v>
      </c>
      <c r="J22" s="161">
        <v>8.78</v>
      </c>
    </row>
    <row r="23" spans="1:9" ht="12.75">
      <c r="A23" s="33">
        <v>14</v>
      </c>
      <c r="B23" s="174" t="s">
        <v>58</v>
      </c>
      <c r="C23" s="171" t="s">
        <v>120</v>
      </c>
      <c r="D23" s="172">
        <v>36948</v>
      </c>
      <c r="E23" s="175" t="s">
        <v>108</v>
      </c>
      <c r="F23" s="479">
        <v>8.82</v>
      </c>
      <c r="G23" s="482"/>
      <c r="H23" s="480" t="str">
        <f t="shared" si="0"/>
        <v>III A</v>
      </c>
      <c r="I23" s="175" t="s">
        <v>334</v>
      </c>
    </row>
    <row r="24" spans="1:9" ht="12.75">
      <c r="A24" s="33">
        <v>15</v>
      </c>
      <c r="B24" s="174" t="s">
        <v>974</v>
      </c>
      <c r="C24" s="171" t="s">
        <v>975</v>
      </c>
      <c r="D24" s="172">
        <v>36957</v>
      </c>
      <c r="E24" s="175" t="s">
        <v>336</v>
      </c>
      <c r="F24" s="479">
        <v>8.85</v>
      </c>
      <c r="G24" s="482"/>
      <c r="H24" s="480" t="str">
        <f t="shared" si="0"/>
        <v>III A</v>
      </c>
      <c r="I24" s="175" t="s">
        <v>416</v>
      </c>
    </row>
    <row r="25" spans="1:10" ht="12.75">
      <c r="A25" s="33">
        <v>16</v>
      </c>
      <c r="B25" s="174" t="s">
        <v>414</v>
      </c>
      <c r="C25" s="171" t="s">
        <v>415</v>
      </c>
      <c r="D25" s="172">
        <v>36913</v>
      </c>
      <c r="E25" s="175" t="s">
        <v>361</v>
      </c>
      <c r="F25" s="479">
        <v>8.86</v>
      </c>
      <c r="G25" s="482"/>
      <c r="H25" s="480" t="str">
        <f t="shared" si="0"/>
        <v>III A</v>
      </c>
      <c r="I25" s="175" t="s">
        <v>51</v>
      </c>
      <c r="J25" s="161" t="s">
        <v>968</v>
      </c>
    </row>
    <row r="26" spans="1:9" ht="12.75">
      <c r="A26" s="33">
        <v>17</v>
      </c>
      <c r="B26" s="174" t="s">
        <v>121</v>
      </c>
      <c r="C26" s="171" t="s">
        <v>407</v>
      </c>
      <c r="D26" s="172">
        <v>36813</v>
      </c>
      <c r="E26" s="175" t="s">
        <v>227</v>
      </c>
      <c r="F26" s="479">
        <v>8.94</v>
      </c>
      <c r="G26" s="482"/>
      <c r="H26" s="480" t="str">
        <f t="shared" si="0"/>
        <v>III A</v>
      </c>
      <c r="I26" s="175" t="s">
        <v>389</v>
      </c>
    </row>
    <row r="27" spans="1:10" ht="12.75">
      <c r="A27" s="33">
        <v>18</v>
      </c>
      <c r="B27" s="174" t="s">
        <v>425</v>
      </c>
      <c r="C27" s="171" t="s">
        <v>426</v>
      </c>
      <c r="D27" s="172">
        <v>36999</v>
      </c>
      <c r="E27" s="175" t="s">
        <v>361</v>
      </c>
      <c r="F27" s="479">
        <v>8.95</v>
      </c>
      <c r="G27" s="482"/>
      <c r="H27" s="480" t="str">
        <f t="shared" si="0"/>
        <v>III A</v>
      </c>
      <c r="I27" s="175" t="s">
        <v>392</v>
      </c>
      <c r="J27" s="161" t="s">
        <v>427</v>
      </c>
    </row>
    <row r="28" spans="1:9" ht="12.75">
      <c r="A28" s="33">
        <v>19</v>
      </c>
      <c r="B28" s="174" t="s">
        <v>45</v>
      </c>
      <c r="C28" s="171" t="s">
        <v>406</v>
      </c>
      <c r="D28" s="172">
        <v>36804</v>
      </c>
      <c r="E28" s="175" t="s">
        <v>53</v>
      </c>
      <c r="F28" s="479">
        <v>8.99</v>
      </c>
      <c r="G28" s="482"/>
      <c r="H28" s="480" t="str">
        <f t="shared" si="0"/>
        <v>III A</v>
      </c>
      <c r="I28" s="175" t="s">
        <v>119</v>
      </c>
    </row>
    <row r="29" spans="1:10" ht="12.75">
      <c r="A29" s="33">
        <v>20</v>
      </c>
      <c r="B29" s="174" t="s">
        <v>398</v>
      </c>
      <c r="C29" s="171" t="s">
        <v>399</v>
      </c>
      <c r="D29" s="172">
        <v>36693</v>
      </c>
      <c r="E29" s="175" t="s">
        <v>361</v>
      </c>
      <c r="F29" s="479">
        <v>9.07</v>
      </c>
      <c r="G29" s="482"/>
      <c r="H29" s="480" t="str">
        <f t="shared" si="0"/>
        <v>I JA</v>
      </c>
      <c r="I29" s="175" t="s">
        <v>52</v>
      </c>
      <c r="J29" s="161">
        <v>9.17</v>
      </c>
    </row>
    <row r="30" spans="1:9" ht="12.75">
      <c r="A30" s="33">
        <v>21</v>
      </c>
      <c r="B30" s="174" t="s">
        <v>58</v>
      </c>
      <c r="C30" s="171" t="s">
        <v>967</v>
      </c>
      <c r="D30" s="172">
        <v>36655</v>
      </c>
      <c r="E30" s="175" t="s">
        <v>63</v>
      </c>
      <c r="F30" s="479">
        <v>9.11</v>
      </c>
      <c r="G30" s="482"/>
      <c r="H30" s="480" t="str">
        <f t="shared" si="0"/>
        <v>I JA</v>
      </c>
      <c r="I30" s="175" t="s">
        <v>155</v>
      </c>
    </row>
    <row r="31" spans="1:9" ht="12.75">
      <c r="A31" s="33">
        <v>22</v>
      </c>
      <c r="B31" s="174" t="s">
        <v>437</v>
      </c>
      <c r="C31" s="171" t="s">
        <v>438</v>
      </c>
      <c r="D31" s="172">
        <v>37182</v>
      </c>
      <c r="E31" s="175" t="s">
        <v>361</v>
      </c>
      <c r="F31" s="479">
        <v>9.18</v>
      </c>
      <c r="G31" s="482"/>
      <c r="H31" s="480" t="str">
        <f t="shared" si="0"/>
        <v>I JA</v>
      </c>
      <c r="I31" s="175" t="s">
        <v>51</v>
      </c>
    </row>
    <row r="32" spans="1:9" ht="12.75">
      <c r="A32" s="33">
        <v>23</v>
      </c>
      <c r="B32" s="174" t="s">
        <v>969</v>
      </c>
      <c r="C32" s="171" t="s">
        <v>970</v>
      </c>
      <c r="D32" s="172">
        <v>37241</v>
      </c>
      <c r="E32" s="175" t="s">
        <v>336</v>
      </c>
      <c r="F32" s="479">
        <v>9.19</v>
      </c>
      <c r="G32" s="482"/>
      <c r="H32" s="480" t="str">
        <f t="shared" si="0"/>
        <v>I JA</v>
      </c>
      <c r="I32" s="175" t="s">
        <v>416</v>
      </c>
    </row>
    <row r="33" spans="1:10" ht="12.75">
      <c r="A33" s="33">
        <v>24</v>
      </c>
      <c r="B33" s="174" t="s">
        <v>434</v>
      </c>
      <c r="C33" s="171" t="s">
        <v>435</v>
      </c>
      <c r="D33" s="172">
        <v>37160</v>
      </c>
      <c r="E33" s="175" t="s">
        <v>361</v>
      </c>
      <c r="F33" s="479">
        <v>9.28</v>
      </c>
      <c r="G33" s="482"/>
      <c r="H33" s="480" t="str">
        <f t="shared" si="0"/>
        <v>I JA</v>
      </c>
      <c r="I33" s="175" t="s">
        <v>392</v>
      </c>
      <c r="J33" s="161">
        <v>9.21</v>
      </c>
    </row>
    <row r="34" spans="1:9" ht="12.75">
      <c r="A34" s="33">
        <v>24</v>
      </c>
      <c r="B34" s="174" t="s">
        <v>423</v>
      </c>
      <c r="C34" s="171" t="s">
        <v>424</v>
      </c>
      <c r="D34" s="172">
        <v>36990</v>
      </c>
      <c r="E34" s="175" t="s">
        <v>146</v>
      </c>
      <c r="F34" s="479">
        <v>9.28</v>
      </c>
      <c r="G34" s="482"/>
      <c r="H34" s="480" t="str">
        <f t="shared" si="0"/>
        <v>I JA</v>
      </c>
      <c r="I34" s="175" t="s">
        <v>413</v>
      </c>
    </row>
    <row r="35" spans="1:9" ht="12.75">
      <c r="A35" s="33">
        <v>26</v>
      </c>
      <c r="B35" s="174" t="s">
        <v>986</v>
      </c>
      <c r="C35" s="171" t="s">
        <v>987</v>
      </c>
      <c r="D35" s="172" t="s">
        <v>442</v>
      </c>
      <c r="E35" s="175" t="s">
        <v>79</v>
      </c>
      <c r="F35" s="479">
        <v>9.29</v>
      </c>
      <c r="G35" s="482"/>
      <c r="H35" s="480" t="str">
        <f t="shared" si="0"/>
        <v>I JA</v>
      </c>
      <c r="I35" s="175" t="s">
        <v>275</v>
      </c>
    </row>
    <row r="36" spans="1:9" ht="12.75">
      <c r="A36" s="33">
        <v>27</v>
      </c>
      <c r="B36" s="174" t="s">
        <v>981</v>
      </c>
      <c r="C36" s="171" t="s">
        <v>970</v>
      </c>
      <c r="D36" s="172">
        <v>37241</v>
      </c>
      <c r="E36" s="175" t="s">
        <v>336</v>
      </c>
      <c r="F36" s="479">
        <v>9.33</v>
      </c>
      <c r="G36" s="482"/>
      <c r="H36" s="480" t="str">
        <f t="shared" si="0"/>
        <v>I JA</v>
      </c>
      <c r="I36" s="175" t="s">
        <v>416</v>
      </c>
    </row>
    <row r="37" spans="1:10" ht="12.75">
      <c r="A37" s="33">
        <v>28</v>
      </c>
      <c r="B37" s="174" t="s">
        <v>34</v>
      </c>
      <c r="C37" s="171" t="s">
        <v>410</v>
      </c>
      <c r="D37" s="172">
        <v>36871</v>
      </c>
      <c r="E37" s="175" t="s">
        <v>361</v>
      </c>
      <c r="F37" s="479">
        <v>9.41</v>
      </c>
      <c r="G37" s="482"/>
      <c r="H37" s="480" t="str">
        <f t="shared" si="0"/>
        <v>I JA</v>
      </c>
      <c r="I37" s="175" t="s">
        <v>52</v>
      </c>
      <c r="J37" s="161" t="s">
        <v>973</v>
      </c>
    </row>
    <row r="38" spans="1:9" ht="12.75">
      <c r="A38" s="33">
        <v>29</v>
      </c>
      <c r="B38" s="174" t="s">
        <v>419</v>
      </c>
      <c r="C38" s="171" t="s">
        <v>420</v>
      </c>
      <c r="D38" s="172">
        <v>36972</v>
      </c>
      <c r="E38" s="175" t="s">
        <v>336</v>
      </c>
      <c r="F38" s="479">
        <v>9.42</v>
      </c>
      <c r="G38" s="482"/>
      <c r="H38" s="480" t="str">
        <f t="shared" si="0"/>
        <v>I JA</v>
      </c>
      <c r="I38" s="175" t="s">
        <v>421</v>
      </c>
    </row>
    <row r="39" spans="1:9" ht="12.75">
      <c r="A39" s="33">
        <v>30</v>
      </c>
      <c r="B39" s="174" t="s">
        <v>396</v>
      </c>
      <c r="C39" s="171" t="s">
        <v>397</v>
      </c>
      <c r="D39" s="172">
        <v>37218</v>
      </c>
      <c r="E39" s="175" t="s">
        <v>340</v>
      </c>
      <c r="F39" s="479">
        <v>9.43</v>
      </c>
      <c r="G39" s="482"/>
      <c r="H39" s="480" t="str">
        <f t="shared" si="0"/>
        <v>I JA</v>
      </c>
      <c r="I39" s="175" t="s">
        <v>59</v>
      </c>
    </row>
    <row r="40" spans="1:9" ht="12.75">
      <c r="A40" s="33">
        <v>31</v>
      </c>
      <c r="B40" s="174" t="s">
        <v>844</v>
      </c>
      <c r="C40" s="171" t="s">
        <v>845</v>
      </c>
      <c r="D40" s="172" t="s">
        <v>442</v>
      </c>
      <c r="E40" s="175" t="s">
        <v>79</v>
      </c>
      <c r="F40" s="479">
        <v>9.43</v>
      </c>
      <c r="G40" s="482"/>
      <c r="H40" s="480" t="str">
        <f t="shared" si="0"/>
        <v>I JA</v>
      </c>
      <c r="I40" s="175" t="s">
        <v>275</v>
      </c>
    </row>
    <row r="41" spans="1:9" ht="12.75">
      <c r="A41" s="33">
        <v>32</v>
      </c>
      <c r="B41" s="174" t="s">
        <v>411</v>
      </c>
      <c r="C41" s="171" t="s">
        <v>412</v>
      </c>
      <c r="D41" s="172">
        <v>36877</v>
      </c>
      <c r="E41" s="175" t="s">
        <v>146</v>
      </c>
      <c r="F41" s="479">
        <v>9.44</v>
      </c>
      <c r="G41" s="482"/>
      <c r="H41" s="480" t="str">
        <f t="shared" si="0"/>
        <v>I JA</v>
      </c>
      <c r="I41" s="175" t="s">
        <v>413</v>
      </c>
    </row>
    <row r="42" spans="1:9" ht="12.75">
      <c r="A42" s="33">
        <v>32</v>
      </c>
      <c r="B42" s="174" t="s">
        <v>441</v>
      </c>
      <c r="C42" s="171" t="s">
        <v>977</v>
      </c>
      <c r="D42" s="172">
        <v>37669</v>
      </c>
      <c r="E42" s="175" t="s">
        <v>336</v>
      </c>
      <c r="F42" s="479">
        <v>9.44</v>
      </c>
      <c r="G42" s="482"/>
      <c r="H42" s="480" t="str">
        <f t="shared" si="0"/>
        <v>I JA</v>
      </c>
      <c r="I42" s="175" t="s">
        <v>978</v>
      </c>
    </row>
    <row r="43" spans="1:9" ht="12.75">
      <c r="A43" s="33">
        <v>34</v>
      </c>
      <c r="B43" s="174" t="s">
        <v>404</v>
      </c>
      <c r="C43" s="171" t="s">
        <v>405</v>
      </c>
      <c r="D43" s="172">
        <v>36746</v>
      </c>
      <c r="E43" s="175" t="s">
        <v>103</v>
      </c>
      <c r="F43" s="479">
        <v>9.47</v>
      </c>
      <c r="G43" s="482"/>
      <c r="H43" s="480" t="str">
        <f t="shared" si="0"/>
        <v>I JA</v>
      </c>
      <c r="I43" s="175" t="s">
        <v>104</v>
      </c>
    </row>
    <row r="44" spans="1:9" ht="12.75">
      <c r="A44" s="33">
        <v>35</v>
      </c>
      <c r="B44" s="174" t="s">
        <v>121</v>
      </c>
      <c r="C44" s="171" t="s">
        <v>430</v>
      </c>
      <c r="D44" s="172">
        <v>37028</v>
      </c>
      <c r="E44" s="175" t="s">
        <v>336</v>
      </c>
      <c r="F44" s="479">
        <v>9.68</v>
      </c>
      <c r="G44" s="482"/>
      <c r="H44" s="480" t="str">
        <f t="shared" si="0"/>
        <v>II JA</v>
      </c>
      <c r="I44" s="175" t="s">
        <v>431</v>
      </c>
    </row>
    <row r="45" spans="1:9" ht="12.75">
      <c r="A45" s="33">
        <v>36</v>
      </c>
      <c r="B45" s="174" t="s">
        <v>133</v>
      </c>
      <c r="C45" s="171" t="s">
        <v>134</v>
      </c>
      <c r="D45" s="172">
        <v>36550</v>
      </c>
      <c r="E45" s="175" t="s">
        <v>371</v>
      </c>
      <c r="F45" s="479">
        <v>9.71</v>
      </c>
      <c r="G45" s="482"/>
      <c r="H45" s="480" t="str">
        <f t="shared" si="0"/>
        <v>II JA</v>
      </c>
      <c r="I45" s="175" t="s">
        <v>372</v>
      </c>
    </row>
    <row r="46" spans="1:9" ht="12.75">
      <c r="A46" s="33">
        <v>37</v>
      </c>
      <c r="B46" s="174" t="s">
        <v>126</v>
      </c>
      <c r="C46" s="171" t="s">
        <v>394</v>
      </c>
      <c r="D46" s="172">
        <v>37020</v>
      </c>
      <c r="E46" s="175" t="s">
        <v>340</v>
      </c>
      <c r="F46" s="479">
        <v>10</v>
      </c>
      <c r="G46" s="482"/>
      <c r="H46" s="480" t="str">
        <f t="shared" si="0"/>
        <v>II JA</v>
      </c>
      <c r="I46" s="175" t="s">
        <v>395</v>
      </c>
    </row>
    <row r="47" spans="1:9" ht="12.75">
      <c r="A47" s="33">
        <v>38</v>
      </c>
      <c r="B47" s="174" t="s">
        <v>368</v>
      </c>
      <c r="C47" s="171" t="s">
        <v>966</v>
      </c>
      <c r="D47" s="172">
        <v>37203</v>
      </c>
      <c r="E47" s="175" t="s">
        <v>369</v>
      </c>
      <c r="F47" s="479">
        <v>10.21</v>
      </c>
      <c r="G47" s="482"/>
      <c r="H47" s="480" t="str">
        <f t="shared" si="0"/>
        <v>III JA</v>
      </c>
      <c r="I47" s="175" t="s">
        <v>370</v>
      </c>
    </row>
    <row r="48" spans="1:9" ht="12.75">
      <c r="A48" s="33"/>
      <c r="B48" s="174" t="s">
        <v>979</v>
      </c>
      <c r="C48" s="171" t="s">
        <v>980</v>
      </c>
      <c r="D48" s="172">
        <v>36929</v>
      </c>
      <c r="E48" s="175" t="s">
        <v>100</v>
      </c>
      <c r="F48" s="479" t="s">
        <v>883</v>
      </c>
      <c r="G48" s="482"/>
      <c r="H48" s="480"/>
      <c r="I48" s="175" t="s">
        <v>345</v>
      </c>
    </row>
    <row r="49" spans="1:9" ht="12.75">
      <c r="A49" s="33"/>
      <c r="B49" s="174" t="s">
        <v>428</v>
      </c>
      <c r="C49" s="171" t="s">
        <v>429</v>
      </c>
      <c r="D49" s="172">
        <v>37005</v>
      </c>
      <c r="E49" s="175" t="s">
        <v>146</v>
      </c>
      <c r="F49" s="479" t="s">
        <v>849</v>
      </c>
      <c r="G49" s="482"/>
      <c r="H49" s="480"/>
      <c r="I49" s="175" t="s">
        <v>413</v>
      </c>
    </row>
    <row r="50" spans="1:9" ht="12.75">
      <c r="A50" s="33"/>
      <c r="B50" s="174" t="s">
        <v>387</v>
      </c>
      <c r="C50" s="171" t="s">
        <v>388</v>
      </c>
      <c r="D50" s="172">
        <v>36658</v>
      </c>
      <c r="E50" s="175" t="s">
        <v>227</v>
      </c>
      <c r="F50" s="479" t="s">
        <v>849</v>
      </c>
      <c r="G50" s="482"/>
      <c r="H50" s="480"/>
      <c r="I50" s="175" t="s">
        <v>389</v>
      </c>
    </row>
    <row r="51" spans="1:9" ht="12.75">
      <c r="A51" s="33"/>
      <c r="B51" s="174" t="s">
        <v>971</v>
      </c>
      <c r="C51" s="171" t="s">
        <v>972</v>
      </c>
      <c r="D51" s="172">
        <v>36925</v>
      </c>
      <c r="E51" s="175" t="s">
        <v>361</v>
      </c>
      <c r="F51" s="479" t="s">
        <v>849</v>
      </c>
      <c r="G51" s="482"/>
      <c r="H51" s="480"/>
      <c r="I51" s="175" t="s">
        <v>51</v>
      </c>
    </row>
    <row r="52" spans="1:9" ht="12.75">
      <c r="A52" s="33"/>
      <c r="B52" s="174" t="s">
        <v>439</v>
      </c>
      <c r="C52" s="171" t="s">
        <v>440</v>
      </c>
      <c r="D52" s="172">
        <v>37295</v>
      </c>
      <c r="E52" s="175" t="s">
        <v>227</v>
      </c>
      <c r="F52" s="479" t="s">
        <v>849</v>
      </c>
      <c r="G52" s="482"/>
      <c r="H52" s="480"/>
      <c r="I52" s="175" t="s">
        <v>124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61" customWidth="1"/>
    <col min="2" max="2" width="10.8515625" style="161" customWidth="1"/>
    <col min="3" max="3" width="12.140625" style="161" customWidth="1"/>
    <col min="4" max="4" width="8.8515625" style="166" customWidth="1"/>
    <col min="5" max="5" width="12.140625" style="166" customWidth="1"/>
    <col min="6" max="7" width="6.00390625" style="164" customWidth="1"/>
    <col min="8" max="8" width="5.421875" style="214" customWidth="1"/>
    <col min="9" max="9" width="23.7109375" style="166" customWidth="1"/>
    <col min="10" max="10" width="6.28125" style="161" hidden="1" customWidth="1"/>
    <col min="11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2:8" ht="12.75" customHeight="1">
      <c r="B4" s="29"/>
      <c r="C4" s="29" t="s">
        <v>16</v>
      </c>
      <c r="D4" s="34">
        <v>7.83</v>
      </c>
      <c r="F4" s="34" t="s">
        <v>944</v>
      </c>
      <c r="G4" s="476"/>
      <c r="H4" s="34"/>
    </row>
    <row r="5" spans="5:9" s="113" customFormat="1" ht="12.75" customHeight="1">
      <c r="E5" s="34" t="s">
        <v>945</v>
      </c>
      <c r="G5" s="476"/>
      <c r="H5" s="34"/>
      <c r="I5" s="166"/>
    </row>
    <row r="6" spans="2:8" ht="15.75">
      <c r="B6" s="53" t="s">
        <v>946</v>
      </c>
      <c r="C6" s="173"/>
      <c r="D6" s="477"/>
      <c r="E6" s="173"/>
      <c r="F6" s="161"/>
      <c r="G6" s="53" t="s">
        <v>15</v>
      </c>
      <c r="H6" s="53"/>
    </row>
    <row r="7" ht="6" customHeight="1"/>
    <row r="8" spans="2:9" ht="12.75" customHeight="1">
      <c r="B8" s="168"/>
      <c r="C8" s="215">
        <v>1</v>
      </c>
      <c r="D8" s="215" t="s">
        <v>41</v>
      </c>
      <c r="E8" s="216">
        <v>4</v>
      </c>
      <c r="I8" s="217"/>
    </row>
    <row r="9" ht="6" customHeight="1"/>
    <row r="10" spans="1:9" ht="12.75">
      <c r="A10" s="218" t="s">
        <v>42</v>
      </c>
      <c r="B10" s="219" t="s">
        <v>13</v>
      </c>
      <c r="C10" s="220" t="s">
        <v>12</v>
      </c>
      <c r="D10" s="218" t="s">
        <v>11</v>
      </c>
      <c r="E10" s="221" t="s">
        <v>10</v>
      </c>
      <c r="F10" s="222" t="s">
        <v>234</v>
      </c>
      <c r="G10" s="222" t="s">
        <v>235</v>
      </c>
      <c r="H10" s="478" t="s">
        <v>8</v>
      </c>
      <c r="I10" s="223" t="s">
        <v>7</v>
      </c>
    </row>
    <row r="11" spans="1:10" ht="15" customHeight="1">
      <c r="A11" s="33">
        <v>1</v>
      </c>
      <c r="B11" s="174" t="s">
        <v>105</v>
      </c>
      <c r="C11" s="171" t="s">
        <v>947</v>
      </c>
      <c r="D11" s="172">
        <v>35745</v>
      </c>
      <c r="E11" s="175" t="s">
        <v>336</v>
      </c>
      <c r="F11" s="479">
        <v>8.17</v>
      </c>
      <c r="G11" s="575" t="s">
        <v>948</v>
      </c>
      <c r="H11" s="480" t="str">
        <f aca="true" t="shared" si="0" ref="H11:H16">IF(ISBLANK(F11),"",IF(F11&lt;=7.7,"KSM",IF(F11&lt;=8,"I A",IF(F11&lt;=8.44,"II A",IF(F11&lt;=9.04,"III A",IF(F11&lt;=9.64,"I JA",IF(F11&lt;=10.04,"II JA",IF(F11&lt;=10.34,"III JA"))))))))</f>
        <v>II A</v>
      </c>
      <c r="I11" s="481" t="s">
        <v>337</v>
      </c>
      <c r="J11" s="161" t="s">
        <v>31</v>
      </c>
    </row>
    <row r="12" spans="1:10" ht="15" customHeight="1">
      <c r="A12" s="33">
        <v>2</v>
      </c>
      <c r="B12" s="174" t="s">
        <v>166</v>
      </c>
      <c r="C12" s="171" t="s">
        <v>333</v>
      </c>
      <c r="D12" s="172">
        <v>35318</v>
      </c>
      <c r="E12" s="175" t="s">
        <v>108</v>
      </c>
      <c r="F12" s="479">
        <v>8.6</v>
      </c>
      <c r="G12" s="575" t="s">
        <v>948</v>
      </c>
      <c r="H12" s="480" t="str">
        <f t="shared" si="0"/>
        <v>III A</v>
      </c>
      <c r="I12" s="481" t="s">
        <v>334</v>
      </c>
      <c r="J12" s="161" t="s">
        <v>335</v>
      </c>
    </row>
    <row r="13" spans="1:9" ht="15" customHeight="1">
      <c r="A13" s="33">
        <v>3</v>
      </c>
      <c r="B13" s="174" t="s">
        <v>343</v>
      </c>
      <c r="C13" s="171" t="s">
        <v>344</v>
      </c>
      <c r="D13" s="172">
        <v>35960</v>
      </c>
      <c r="E13" s="175" t="s">
        <v>100</v>
      </c>
      <c r="F13" s="479">
        <v>8.79</v>
      </c>
      <c r="G13" s="482"/>
      <c r="H13" s="480" t="str">
        <f t="shared" si="0"/>
        <v>III A</v>
      </c>
      <c r="I13" s="481" t="s">
        <v>345</v>
      </c>
    </row>
    <row r="14" spans="1:9" ht="15" customHeight="1">
      <c r="A14" s="33">
        <v>4</v>
      </c>
      <c r="B14" s="174" t="s">
        <v>348</v>
      </c>
      <c r="C14" s="171" t="s">
        <v>949</v>
      </c>
      <c r="D14" s="172">
        <v>36137</v>
      </c>
      <c r="E14" s="175" t="s">
        <v>97</v>
      </c>
      <c r="F14" s="479">
        <v>10.08</v>
      </c>
      <c r="G14" s="482"/>
      <c r="H14" s="480" t="str">
        <f t="shared" si="0"/>
        <v>III JA</v>
      </c>
      <c r="I14" s="481" t="s">
        <v>98</v>
      </c>
    </row>
    <row r="15" spans="1:9" s="134" customFormat="1" ht="15" customHeight="1">
      <c r="A15" s="122">
        <v>5</v>
      </c>
      <c r="B15" s="123" t="s">
        <v>488</v>
      </c>
      <c r="C15" s="124" t="s">
        <v>489</v>
      </c>
      <c r="D15" s="125">
        <v>36322</v>
      </c>
      <c r="E15" s="126" t="s">
        <v>340</v>
      </c>
      <c r="F15" s="207">
        <v>9.21</v>
      </c>
      <c r="G15" s="208"/>
      <c r="H15" s="480" t="str">
        <f t="shared" si="0"/>
        <v>I JA</v>
      </c>
      <c r="I15" s="241" t="s">
        <v>59</v>
      </c>
    </row>
    <row r="16" spans="1:9" s="134" customFormat="1" ht="15" customHeight="1">
      <c r="A16" s="122">
        <v>6</v>
      </c>
      <c r="B16" s="123" t="s">
        <v>126</v>
      </c>
      <c r="C16" s="124" t="s">
        <v>826</v>
      </c>
      <c r="D16" s="125">
        <v>36026</v>
      </c>
      <c r="E16" s="126" t="s">
        <v>227</v>
      </c>
      <c r="F16" s="207">
        <v>8.57</v>
      </c>
      <c r="G16" s="208"/>
      <c r="H16" s="480" t="str">
        <f t="shared" si="0"/>
        <v>III A</v>
      </c>
      <c r="I16" s="241" t="s">
        <v>124</v>
      </c>
    </row>
    <row r="17" ht="6" customHeight="1"/>
    <row r="18" spans="2:9" ht="12.75" customHeight="1">
      <c r="B18" s="168"/>
      <c r="C18" s="215">
        <v>2</v>
      </c>
      <c r="D18" s="215" t="s">
        <v>41</v>
      </c>
      <c r="E18" s="216">
        <v>4</v>
      </c>
      <c r="I18" s="217"/>
    </row>
    <row r="19" ht="6" customHeight="1"/>
    <row r="20" spans="1:9" ht="15" customHeight="1">
      <c r="A20" s="33">
        <v>1</v>
      </c>
      <c r="B20" s="174" t="s">
        <v>359</v>
      </c>
      <c r="C20" s="171" t="s">
        <v>360</v>
      </c>
      <c r="D20" s="172">
        <v>36382</v>
      </c>
      <c r="E20" s="175" t="s">
        <v>361</v>
      </c>
      <c r="F20" s="479">
        <v>8.74</v>
      </c>
      <c r="G20" s="482"/>
      <c r="H20" s="480" t="str">
        <f aca="true" t="shared" si="1" ref="H20:H25">IF(ISBLANK(F20),"",IF(F20&lt;=7.7,"KSM",IF(F20&lt;=8,"I A",IF(F20&lt;=8.44,"II A",IF(F20&lt;=9.04,"III A",IF(F20&lt;=9.64,"I JA",IF(F20&lt;=10.04,"II JA",IF(F20&lt;=10.34,"III JA"))))))))</f>
        <v>III A</v>
      </c>
      <c r="I20" s="481" t="s">
        <v>52</v>
      </c>
    </row>
    <row r="21" spans="1:9" ht="15" customHeight="1">
      <c r="A21" s="33">
        <v>2</v>
      </c>
      <c r="B21" s="174" t="s">
        <v>362</v>
      </c>
      <c r="C21" s="171" t="s">
        <v>363</v>
      </c>
      <c r="D21" s="172">
        <v>36391</v>
      </c>
      <c r="E21" s="175" t="s">
        <v>100</v>
      </c>
      <c r="F21" s="479" t="s">
        <v>849</v>
      </c>
      <c r="G21" s="482"/>
      <c r="H21" s="480"/>
      <c r="I21" s="481" t="s">
        <v>364</v>
      </c>
    </row>
    <row r="22" spans="1:9" ht="15" customHeight="1">
      <c r="A22" s="33">
        <v>3</v>
      </c>
      <c r="B22" s="174" t="s">
        <v>106</v>
      </c>
      <c r="C22" s="171" t="s">
        <v>107</v>
      </c>
      <c r="D22" s="172">
        <v>35887</v>
      </c>
      <c r="E22" s="175" t="s">
        <v>108</v>
      </c>
      <c r="F22" s="479">
        <v>9.13</v>
      </c>
      <c r="G22" s="482"/>
      <c r="H22" s="480" t="str">
        <f t="shared" si="1"/>
        <v>I JA</v>
      </c>
      <c r="I22" s="481" t="s">
        <v>334</v>
      </c>
    </row>
    <row r="23" spans="1:9" ht="15" customHeight="1">
      <c r="A23" s="33">
        <v>4</v>
      </c>
      <c r="B23" s="174" t="s">
        <v>114</v>
      </c>
      <c r="C23" s="171" t="s">
        <v>354</v>
      </c>
      <c r="D23" s="172">
        <v>36302</v>
      </c>
      <c r="E23" s="175" t="s">
        <v>336</v>
      </c>
      <c r="F23" s="479">
        <v>8.32</v>
      </c>
      <c r="G23" s="482"/>
      <c r="H23" s="480" t="str">
        <f t="shared" si="1"/>
        <v>II A</v>
      </c>
      <c r="I23" s="481" t="s">
        <v>355</v>
      </c>
    </row>
    <row r="24" spans="1:10" ht="15" customHeight="1">
      <c r="A24" s="33">
        <v>5</v>
      </c>
      <c r="B24" s="174" t="s">
        <v>47</v>
      </c>
      <c r="C24" s="171" t="s">
        <v>125</v>
      </c>
      <c r="D24" s="172">
        <v>36379</v>
      </c>
      <c r="E24" s="175" t="s">
        <v>53</v>
      </c>
      <c r="F24" s="479">
        <v>8.43</v>
      </c>
      <c r="G24" s="482"/>
      <c r="H24" s="480" t="str">
        <f t="shared" si="1"/>
        <v>II A</v>
      </c>
      <c r="I24" s="481" t="s">
        <v>119</v>
      </c>
      <c r="J24" s="161" t="s">
        <v>950</v>
      </c>
    </row>
    <row r="25" spans="1:10" ht="15" customHeight="1">
      <c r="A25" s="33">
        <v>6</v>
      </c>
      <c r="B25" s="174" t="s">
        <v>365</v>
      </c>
      <c r="C25" s="171" t="s">
        <v>366</v>
      </c>
      <c r="D25" s="172">
        <v>36432</v>
      </c>
      <c r="E25" s="175" t="s">
        <v>361</v>
      </c>
      <c r="F25" s="479">
        <v>8.41</v>
      </c>
      <c r="G25" s="482"/>
      <c r="H25" s="480" t="str">
        <f t="shared" si="1"/>
        <v>II A</v>
      </c>
      <c r="I25" s="481" t="s">
        <v>52</v>
      </c>
      <c r="J25" s="483">
        <v>42246</v>
      </c>
    </row>
    <row r="26" ht="6" customHeight="1"/>
    <row r="27" spans="2:9" ht="12.75" customHeight="1">
      <c r="B27" s="168"/>
      <c r="C27" s="215">
        <v>3</v>
      </c>
      <c r="D27" s="215" t="s">
        <v>41</v>
      </c>
      <c r="E27" s="216">
        <v>4</v>
      </c>
      <c r="I27" s="217"/>
    </row>
    <row r="28" ht="6" customHeight="1"/>
    <row r="29" spans="1:9" ht="15" customHeight="1">
      <c r="A29" s="33">
        <v>1</v>
      </c>
      <c r="B29" s="174" t="s">
        <v>341</v>
      </c>
      <c r="C29" s="171" t="s">
        <v>342</v>
      </c>
      <c r="D29" s="172">
        <v>36337</v>
      </c>
      <c r="E29" s="175" t="s">
        <v>340</v>
      </c>
      <c r="F29" s="479">
        <v>8.46</v>
      </c>
      <c r="G29" s="482"/>
      <c r="H29" s="480" t="str">
        <f aca="true" t="shared" si="2" ref="H29:H34">IF(ISBLANK(F29),"",IF(F29&lt;=7.7,"KSM",IF(F29&lt;=8,"I A",IF(F29&lt;=8.44,"II A",IF(F29&lt;=9.04,"III A",IF(F29&lt;=9.64,"I JA",IF(F29&lt;=10.04,"II JA",IF(F29&lt;=10.34,"III JA"))))))))</f>
        <v>III A</v>
      </c>
      <c r="I29" s="481" t="s">
        <v>59</v>
      </c>
    </row>
    <row r="30" spans="1:9" ht="15" customHeight="1">
      <c r="A30" s="33">
        <v>2</v>
      </c>
      <c r="B30" s="174" t="s">
        <v>951</v>
      </c>
      <c r="C30" s="171" t="s">
        <v>952</v>
      </c>
      <c r="D30" s="172">
        <v>35936</v>
      </c>
      <c r="E30" s="175" t="s">
        <v>100</v>
      </c>
      <c r="F30" s="479">
        <v>9.23</v>
      </c>
      <c r="G30" s="482"/>
      <c r="H30" s="480" t="str">
        <f t="shared" si="2"/>
        <v>I JA</v>
      </c>
      <c r="I30" s="481" t="s">
        <v>953</v>
      </c>
    </row>
    <row r="31" spans="1:9" ht="15" customHeight="1">
      <c r="A31" s="33">
        <v>3</v>
      </c>
      <c r="B31" s="174" t="s">
        <v>346</v>
      </c>
      <c r="C31" s="171" t="s">
        <v>347</v>
      </c>
      <c r="D31" s="172">
        <v>36088</v>
      </c>
      <c r="E31" s="175" t="s">
        <v>97</v>
      </c>
      <c r="F31" s="479">
        <v>9.29</v>
      </c>
      <c r="G31" s="482"/>
      <c r="H31" s="480" t="str">
        <f t="shared" si="2"/>
        <v>I JA</v>
      </c>
      <c r="I31" s="481" t="s">
        <v>98</v>
      </c>
    </row>
    <row r="32" spans="1:9" ht="15" customHeight="1">
      <c r="A32" s="33">
        <v>4</v>
      </c>
      <c r="B32" s="174" t="s">
        <v>114</v>
      </c>
      <c r="C32" s="171" t="s">
        <v>349</v>
      </c>
      <c r="D32" s="172">
        <v>36152</v>
      </c>
      <c r="E32" s="175" t="s">
        <v>336</v>
      </c>
      <c r="F32" s="479">
        <v>9.13</v>
      </c>
      <c r="G32" s="482"/>
      <c r="H32" s="480" t="str">
        <f t="shared" si="2"/>
        <v>I JA</v>
      </c>
      <c r="I32" s="481" t="s">
        <v>123</v>
      </c>
    </row>
    <row r="33" spans="1:9" ht="15" customHeight="1">
      <c r="A33" s="33">
        <v>5</v>
      </c>
      <c r="B33" s="174" t="s">
        <v>167</v>
      </c>
      <c r="C33" s="171" t="s">
        <v>954</v>
      </c>
      <c r="D33" s="172">
        <v>36177</v>
      </c>
      <c r="E33" s="175" t="s">
        <v>63</v>
      </c>
      <c r="F33" s="479" t="s">
        <v>849</v>
      </c>
      <c r="G33" s="482"/>
      <c r="H33" s="480"/>
      <c r="I33" s="481" t="s">
        <v>122</v>
      </c>
    </row>
    <row r="34" spans="1:9" ht="15" customHeight="1">
      <c r="A34" s="33">
        <v>6</v>
      </c>
      <c r="B34" s="174" t="s">
        <v>350</v>
      </c>
      <c r="C34" s="171" t="s">
        <v>351</v>
      </c>
      <c r="D34" s="172">
        <v>36184</v>
      </c>
      <c r="E34" s="175" t="s">
        <v>100</v>
      </c>
      <c r="F34" s="479">
        <v>8.62</v>
      </c>
      <c r="G34" s="482"/>
      <c r="H34" s="480" t="str">
        <f t="shared" si="2"/>
        <v>III A</v>
      </c>
      <c r="I34" s="481" t="s">
        <v>345</v>
      </c>
    </row>
    <row r="35" ht="5.25" customHeight="1"/>
    <row r="36" spans="2:9" ht="12.75" customHeight="1">
      <c r="B36" s="168"/>
      <c r="C36" s="215">
        <v>4</v>
      </c>
      <c r="D36" s="215" t="s">
        <v>41</v>
      </c>
      <c r="E36" s="216">
        <v>4</v>
      </c>
      <c r="I36" s="217"/>
    </row>
    <row r="37" ht="6" customHeight="1"/>
    <row r="38" spans="1:9" ht="15" customHeight="1">
      <c r="A38" s="33">
        <v>1</v>
      </c>
      <c r="B38" s="174" t="s">
        <v>955</v>
      </c>
      <c r="C38" s="171" t="s">
        <v>956</v>
      </c>
      <c r="D38" s="172">
        <v>36261</v>
      </c>
      <c r="E38" s="175" t="s">
        <v>103</v>
      </c>
      <c r="F38" s="479" t="s">
        <v>849</v>
      </c>
      <c r="G38" s="482"/>
      <c r="H38" s="480"/>
      <c r="I38" s="481" t="s">
        <v>104</v>
      </c>
    </row>
    <row r="39" spans="1:9" ht="15" customHeight="1">
      <c r="A39" s="33">
        <v>2</v>
      </c>
      <c r="B39" s="174" t="s">
        <v>352</v>
      </c>
      <c r="C39" s="171" t="s">
        <v>353</v>
      </c>
      <c r="D39" s="172">
        <v>36262</v>
      </c>
      <c r="E39" s="175" t="s">
        <v>100</v>
      </c>
      <c r="F39" s="479">
        <v>8.7</v>
      </c>
      <c r="G39" s="482"/>
      <c r="H39" s="480" t="str">
        <f>IF(ISBLANK(F39),"",IF(F39&lt;=7.7,"KSM",IF(F39&lt;=8,"I A",IF(F39&lt;=8.44,"II A",IF(F39&lt;=9.04,"III A",IF(F39&lt;=9.64,"I JA",IF(F39&lt;=10.04,"II JA",IF(F39&lt;=10.34,"III JA"))))))))</f>
        <v>III A</v>
      </c>
      <c r="I39" s="481" t="s">
        <v>345</v>
      </c>
    </row>
    <row r="40" spans="1:9" ht="15" customHeight="1">
      <c r="A40" s="33">
        <v>3</v>
      </c>
      <c r="B40" s="174" t="s">
        <v>824</v>
      </c>
      <c r="C40" s="171" t="s">
        <v>957</v>
      </c>
      <c r="D40" s="172">
        <v>35631</v>
      </c>
      <c r="E40" s="175" t="s">
        <v>340</v>
      </c>
      <c r="F40" s="479">
        <v>9.84</v>
      </c>
      <c r="G40" s="482"/>
      <c r="H40" s="480" t="str">
        <f>IF(ISBLANK(F40),"",IF(F40&lt;=7.7,"KSM",IF(F40&lt;=8,"I A",IF(F40&lt;=8.44,"II A",IF(F40&lt;=9.04,"III A",IF(F40&lt;=9.64,"I JA",IF(F40&lt;=10.04,"II JA",IF(F40&lt;=10.34,"III JA"))))))))</f>
        <v>II JA</v>
      </c>
      <c r="I40" s="481" t="s">
        <v>59</v>
      </c>
    </row>
    <row r="41" spans="1:9" ht="15" customHeight="1">
      <c r="A41" s="33">
        <v>4</v>
      </c>
      <c r="B41" s="174" t="s">
        <v>338</v>
      </c>
      <c r="C41" s="171" t="s">
        <v>339</v>
      </c>
      <c r="D41" s="172">
        <v>35882</v>
      </c>
      <c r="E41" s="175" t="s">
        <v>336</v>
      </c>
      <c r="F41" s="479">
        <v>8.69</v>
      </c>
      <c r="G41" s="482"/>
      <c r="H41" s="480" t="str">
        <f>IF(ISBLANK(F41),"",IF(F41&lt;=7.7,"KSM",IF(F41&lt;=8,"I A",IF(F41&lt;=8.44,"II A",IF(F41&lt;=9.04,"III A",IF(F41&lt;=9.64,"I JA",IF(F41&lt;=10.04,"II JA",IF(F41&lt;=10.34,"III JA"))))))))</f>
        <v>III A</v>
      </c>
      <c r="I41" s="481" t="s">
        <v>123</v>
      </c>
    </row>
    <row r="42" spans="1:9" ht="15" customHeight="1">
      <c r="A42" s="33">
        <v>5</v>
      </c>
      <c r="B42" s="174" t="s">
        <v>356</v>
      </c>
      <c r="C42" s="171" t="s">
        <v>357</v>
      </c>
      <c r="D42" s="172">
        <v>36365</v>
      </c>
      <c r="E42" s="175" t="s">
        <v>100</v>
      </c>
      <c r="F42" s="479">
        <v>8.5</v>
      </c>
      <c r="G42" s="482"/>
      <c r="H42" s="480" t="str">
        <f>IF(ISBLANK(F42),"",IF(F42&lt;=7.7,"KSM",IF(F42&lt;=8,"I A",IF(F42&lt;=8.44,"II A",IF(F42&lt;=9.04,"III A",IF(F42&lt;=9.64,"I JA",IF(F42&lt;=10.04,"II JA",IF(F42&lt;=10.34,"III JA"))))))))</f>
        <v>III A</v>
      </c>
      <c r="I42" s="481" t="s">
        <v>358</v>
      </c>
    </row>
    <row r="43" spans="1:9" ht="15" customHeight="1">
      <c r="A43" s="33">
        <v>6</v>
      </c>
      <c r="B43" s="174" t="s">
        <v>47</v>
      </c>
      <c r="C43" s="171" t="s">
        <v>958</v>
      </c>
      <c r="D43" s="172">
        <v>36289</v>
      </c>
      <c r="E43" s="175" t="s">
        <v>32</v>
      </c>
      <c r="F43" s="479">
        <v>8.9</v>
      </c>
      <c r="G43" s="482"/>
      <c r="H43" s="480" t="str">
        <f>IF(ISBLANK(F43),"",IF(F43&lt;=7.7,"KSM",IF(F43&lt;=8,"I A",IF(F43&lt;=8.44,"II A",IF(F43&lt;=9.04,"III A",IF(F43&lt;=9.64,"I JA",IF(F43&lt;=10.04,"II JA",IF(F43&lt;=10.34,"III JA"))))))))</f>
        <v>III A</v>
      </c>
      <c r="I43" s="481" t="s">
        <v>959</v>
      </c>
    </row>
  </sheetData>
  <sheetProtection/>
  <mergeCells count="3">
    <mergeCell ref="A1:H1"/>
    <mergeCell ref="A2:H2"/>
    <mergeCell ref="A3:H3"/>
  </mergeCells>
  <printOptions/>
  <pageMargins left="0.5118110236220472" right="0.3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3"/>
  <sheetViews>
    <sheetView zoomScalePageLayoutView="0" workbookViewId="0" topLeftCell="A22">
      <selection activeCell="A8" sqref="A8"/>
    </sheetView>
  </sheetViews>
  <sheetFormatPr defaultColWidth="9.140625" defaultRowHeight="12.75"/>
  <cols>
    <col min="1" max="1" width="5.140625" style="161" customWidth="1"/>
    <col min="2" max="2" width="10.8515625" style="161" customWidth="1"/>
    <col min="3" max="3" width="12.140625" style="161" customWidth="1"/>
    <col min="4" max="4" width="8.8515625" style="166" customWidth="1"/>
    <col min="5" max="5" width="12.140625" style="166" customWidth="1"/>
    <col min="6" max="7" width="6.00390625" style="164" customWidth="1"/>
    <col min="8" max="8" width="5.421875" style="214" customWidth="1"/>
    <col min="9" max="9" width="23.7109375" style="166" customWidth="1"/>
    <col min="10" max="10" width="6.28125" style="161" hidden="1" customWidth="1"/>
    <col min="11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2:8" ht="12.75" customHeight="1">
      <c r="B4" s="29"/>
      <c r="C4" s="29" t="s">
        <v>16</v>
      </c>
      <c r="D4" s="34">
        <v>7.83</v>
      </c>
      <c r="F4" s="34" t="s">
        <v>944</v>
      </c>
      <c r="G4" s="476"/>
      <c r="H4" s="34"/>
    </row>
    <row r="5" spans="5:9" s="113" customFormat="1" ht="12.75" customHeight="1">
      <c r="E5" s="34" t="s">
        <v>945</v>
      </c>
      <c r="G5" s="476"/>
      <c r="H5" s="34"/>
      <c r="I5" s="166"/>
    </row>
    <row r="6" spans="2:8" ht="15.75">
      <c r="B6" s="53" t="s">
        <v>946</v>
      </c>
      <c r="C6" s="173"/>
      <c r="D6" s="477"/>
      <c r="E6" s="173"/>
      <c r="F6" s="161"/>
      <c r="G6" s="53" t="s">
        <v>15</v>
      </c>
      <c r="H6" s="53"/>
    </row>
    <row r="7" ht="6" customHeight="1"/>
    <row r="8" spans="1:9" ht="12.75">
      <c r="A8" s="218" t="s">
        <v>233</v>
      </c>
      <c r="B8" s="219" t="s">
        <v>13</v>
      </c>
      <c r="C8" s="220" t="s">
        <v>12</v>
      </c>
      <c r="D8" s="218" t="s">
        <v>11</v>
      </c>
      <c r="E8" s="221" t="s">
        <v>10</v>
      </c>
      <c r="F8" s="222" t="s">
        <v>234</v>
      </c>
      <c r="G8" s="222" t="s">
        <v>235</v>
      </c>
      <c r="H8" s="478" t="s">
        <v>8</v>
      </c>
      <c r="I8" s="223" t="s">
        <v>7</v>
      </c>
    </row>
    <row r="9" spans="1:9" ht="15" customHeight="1">
      <c r="A9" s="33">
        <v>1</v>
      </c>
      <c r="B9" s="174" t="s">
        <v>114</v>
      </c>
      <c r="C9" s="171" t="s">
        <v>354</v>
      </c>
      <c r="D9" s="172">
        <v>36302</v>
      </c>
      <c r="E9" s="175" t="s">
        <v>336</v>
      </c>
      <c r="F9" s="479">
        <v>8.32</v>
      </c>
      <c r="G9" s="482">
        <v>8.25</v>
      </c>
      <c r="H9" s="480" t="str">
        <f aca="true" t="shared" si="0" ref="H9:H14">IF(ISBLANK(F9),"",IF(F9&lt;=7.7,"KSM",IF(F9&lt;=8,"I A",IF(F9&lt;=8.44,"II A",IF(F9&lt;=9.04,"III A",IF(F9&lt;=9.64,"I JA",IF(F9&lt;=10.04,"II JA",IF(F9&lt;=10.34,"III JA"))))))))</f>
        <v>II A</v>
      </c>
      <c r="I9" s="481" t="s">
        <v>355</v>
      </c>
    </row>
    <row r="10" spans="1:10" s="134" customFormat="1" ht="15" customHeight="1">
      <c r="A10" s="33">
        <v>2</v>
      </c>
      <c r="B10" s="174" t="s">
        <v>47</v>
      </c>
      <c r="C10" s="171" t="s">
        <v>125</v>
      </c>
      <c r="D10" s="172">
        <v>36379</v>
      </c>
      <c r="E10" s="175" t="s">
        <v>53</v>
      </c>
      <c r="F10" s="484">
        <v>8.43</v>
      </c>
      <c r="G10" s="485">
        <v>8.32</v>
      </c>
      <c r="H10" s="480" t="str">
        <f t="shared" si="0"/>
        <v>II A</v>
      </c>
      <c r="I10" s="481" t="s">
        <v>119</v>
      </c>
      <c r="J10" s="161" t="s">
        <v>950</v>
      </c>
    </row>
    <row r="11" spans="1:9" ht="15" customHeight="1">
      <c r="A11" s="33">
        <v>3</v>
      </c>
      <c r="B11" s="174" t="s">
        <v>341</v>
      </c>
      <c r="C11" s="171" t="s">
        <v>342</v>
      </c>
      <c r="D11" s="172">
        <v>36337</v>
      </c>
      <c r="E11" s="175" t="s">
        <v>340</v>
      </c>
      <c r="F11" s="479">
        <v>8.46</v>
      </c>
      <c r="G11" s="482">
        <v>8.32</v>
      </c>
      <c r="H11" s="480" t="str">
        <f t="shared" si="0"/>
        <v>III A</v>
      </c>
      <c r="I11" s="481" t="s">
        <v>59</v>
      </c>
    </row>
    <row r="12" spans="1:10" ht="15" customHeight="1">
      <c r="A12" s="33">
        <v>4</v>
      </c>
      <c r="B12" s="174" t="s">
        <v>365</v>
      </c>
      <c r="C12" s="171" t="s">
        <v>366</v>
      </c>
      <c r="D12" s="172">
        <v>36432</v>
      </c>
      <c r="E12" s="175" t="s">
        <v>361</v>
      </c>
      <c r="F12" s="479">
        <v>8.41</v>
      </c>
      <c r="G12" s="482">
        <v>8.34</v>
      </c>
      <c r="H12" s="480" t="str">
        <f t="shared" si="0"/>
        <v>II A</v>
      </c>
      <c r="I12" s="481" t="s">
        <v>52</v>
      </c>
      <c r="J12" s="483">
        <v>42246</v>
      </c>
    </row>
    <row r="13" spans="1:10" s="134" customFormat="1" ht="15" customHeight="1">
      <c r="A13" s="33">
        <v>5</v>
      </c>
      <c r="B13" s="174" t="s">
        <v>356</v>
      </c>
      <c r="C13" s="171" t="s">
        <v>357</v>
      </c>
      <c r="D13" s="172">
        <v>36365</v>
      </c>
      <c r="E13" s="175" t="s">
        <v>100</v>
      </c>
      <c r="F13" s="484">
        <v>8.5</v>
      </c>
      <c r="G13" s="485">
        <v>8.5</v>
      </c>
      <c r="H13" s="480" t="str">
        <f t="shared" si="0"/>
        <v>III A</v>
      </c>
      <c r="I13" s="481" t="s">
        <v>358</v>
      </c>
      <c r="J13" s="161"/>
    </row>
    <row r="14" spans="1:10" ht="15" customHeight="1">
      <c r="A14" s="33">
        <v>6</v>
      </c>
      <c r="B14" s="123" t="s">
        <v>126</v>
      </c>
      <c r="C14" s="124" t="s">
        <v>826</v>
      </c>
      <c r="D14" s="125">
        <v>36026</v>
      </c>
      <c r="E14" s="126" t="s">
        <v>227</v>
      </c>
      <c r="F14" s="440">
        <v>8.57</v>
      </c>
      <c r="G14" s="485" t="s">
        <v>849</v>
      </c>
      <c r="H14" s="480" t="str">
        <f t="shared" si="0"/>
        <v>III A</v>
      </c>
      <c r="I14" s="241" t="s">
        <v>124</v>
      </c>
      <c r="J14" s="134"/>
    </row>
    <row r="15" spans="1:9" ht="12.75">
      <c r="A15" s="218" t="s">
        <v>233</v>
      </c>
      <c r="B15" s="219" t="s">
        <v>13</v>
      </c>
      <c r="C15" s="220" t="s">
        <v>12</v>
      </c>
      <c r="D15" s="218" t="s">
        <v>11</v>
      </c>
      <c r="E15" s="221" t="s">
        <v>10</v>
      </c>
      <c r="F15" s="222" t="s">
        <v>234</v>
      </c>
      <c r="G15" s="222" t="s">
        <v>235</v>
      </c>
      <c r="H15" s="478" t="s">
        <v>8</v>
      </c>
      <c r="I15" s="223" t="s">
        <v>7</v>
      </c>
    </row>
    <row r="16" spans="1:9" ht="15" customHeight="1">
      <c r="A16" s="33">
        <v>7</v>
      </c>
      <c r="B16" s="174" t="s">
        <v>350</v>
      </c>
      <c r="C16" s="171" t="s">
        <v>351</v>
      </c>
      <c r="D16" s="172">
        <v>36184</v>
      </c>
      <c r="E16" s="175" t="s">
        <v>100</v>
      </c>
      <c r="F16" s="479">
        <v>8.62</v>
      </c>
      <c r="G16" s="482"/>
      <c r="H16" s="480" t="str">
        <f aca="true" t="shared" si="1" ref="H16:H30">IF(ISBLANK(F16),"",IF(F16&lt;=7.7,"KSM",IF(F16&lt;=8,"I A",IF(F16&lt;=8.44,"II A",IF(F16&lt;=9.04,"III A",IF(F16&lt;=9.64,"I JA",IF(F16&lt;=10.04,"II JA",IF(F16&lt;=10.34,"III JA"))))))))</f>
        <v>III A</v>
      </c>
      <c r="I16" s="481" t="s">
        <v>345</v>
      </c>
    </row>
    <row r="17" spans="1:9" ht="15" customHeight="1">
      <c r="A17" s="33">
        <v>8</v>
      </c>
      <c r="B17" s="174" t="s">
        <v>338</v>
      </c>
      <c r="C17" s="171" t="s">
        <v>339</v>
      </c>
      <c r="D17" s="172">
        <v>35882</v>
      </c>
      <c r="E17" s="175" t="s">
        <v>336</v>
      </c>
      <c r="F17" s="479">
        <v>8.69</v>
      </c>
      <c r="G17" s="482"/>
      <c r="H17" s="480" t="str">
        <f t="shared" si="1"/>
        <v>III A</v>
      </c>
      <c r="I17" s="481" t="s">
        <v>123</v>
      </c>
    </row>
    <row r="18" spans="1:9" ht="15" customHeight="1">
      <c r="A18" s="33">
        <v>9</v>
      </c>
      <c r="B18" s="174" t="s">
        <v>352</v>
      </c>
      <c r="C18" s="171" t="s">
        <v>353</v>
      </c>
      <c r="D18" s="172">
        <v>36262</v>
      </c>
      <c r="E18" s="175" t="s">
        <v>100</v>
      </c>
      <c r="F18" s="479">
        <v>8.7</v>
      </c>
      <c r="G18" s="482"/>
      <c r="H18" s="480" t="str">
        <f t="shared" si="1"/>
        <v>III A</v>
      </c>
      <c r="I18" s="481" t="s">
        <v>345</v>
      </c>
    </row>
    <row r="19" spans="1:9" ht="15" customHeight="1">
      <c r="A19" s="33">
        <v>10</v>
      </c>
      <c r="B19" s="174" t="s">
        <v>359</v>
      </c>
      <c r="C19" s="171" t="s">
        <v>360</v>
      </c>
      <c r="D19" s="172">
        <v>36382</v>
      </c>
      <c r="E19" s="175" t="s">
        <v>361</v>
      </c>
      <c r="F19" s="479">
        <v>8.74</v>
      </c>
      <c r="G19" s="482"/>
      <c r="H19" s="480" t="str">
        <f t="shared" si="1"/>
        <v>III A</v>
      </c>
      <c r="I19" s="481" t="s">
        <v>52</v>
      </c>
    </row>
    <row r="20" spans="1:9" ht="15" customHeight="1">
      <c r="A20" s="33">
        <v>11</v>
      </c>
      <c r="B20" s="174" t="s">
        <v>343</v>
      </c>
      <c r="C20" s="171" t="s">
        <v>344</v>
      </c>
      <c r="D20" s="172">
        <v>35960</v>
      </c>
      <c r="E20" s="175" t="s">
        <v>100</v>
      </c>
      <c r="F20" s="479">
        <v>8.79</v>
      </c>
      <c r="G20" s="482"/>
      <c r="H20" s="480" t="str">
        <f t="shared" si="1"/>
        <v>III A</v>
      </c>
      <c r="I20" s="481" t="s">
        <v>345</v>
      </c>
    </row>
    <row r="21" spans="1:9" ht="15" customHeight="1">
      <c r="A21" s="33">
        <v>12</v>
      </c>
      <c r="B21" s="174" t="s">
        <v>47</v>
      </c>
      <c r="C21" s="171" t="s">
        <v>958</v>
      </c>
      <c r="D21" s="172">
        <v>36289</v>
      </c>
      <c r="E21" s="175" t="s">
        <v>32</v>
      </c>
      <c r="F21" s="479">
        <v>8.9</v>
      </c>
      <c r="G21" s="482"/>
      <c r="H21" s="480" t="str">
        <f t="shared" si="1"/>
        <v>III A</v>
      </c>
      <c r="I21" s="481" t="s">
        <v>959</v>
      </c>
    </row>
    <row r="22" spans="1:9" ht="15" customHeight="1">
      <c r="A22" s="33">
        <v>13</v>
      </c>
      <c r="B22" s="174" t="s">
        <v>106</v>
      </c>
      <c r="C22" s="171" t="s">
        <v>107</v>
      </c>
      <c r="D22" s="172">
        <v>35887</v>
      </c>
      <c r="E22" s="175" t="s">
        <v>108</v>
      </c>
      <c r="F22" s="479">
        <v>9.13</v>
      </c>
      <c r="G22" s="482"/>
      <c r="H22" s="480" t="str">
        <f t="shared" si="1"/>
        <v>I JA</v>
      </c>
      <c r="I22" s="481" t="s">
        <v>334</v>
      </c>
    </row>
    <row r="23" spans="1:9" ht="15" customHeight="1">
      <c r="A23" s="33">
        <v>13</v>
      </c>
      <c r="B23" s="174" t="s">
        <v>114</v>
      </c>
      <c r="C23" s="171" t="s">
        <v>349</v>
      </c>
      <c r="D23" s="172">
        <v>36152</v>
      </c>
      <c r="E23" s="175" t="s">
        <v>336</v>
      </c>
      <c r="F23" s="479">
        <v>9.13</v>
      </c>
      <c r="G23" s="482"/>
      <c r="H23" s="480" t="str">
        <f t="shared" si="1"/>
        <v>I JA</v>
      </c>
      <c r="I23" s="481" t="s">
        <v>123</v>
      </c>
    </row>
    <row r="24" spans="1:10" ht="15" customHeight="1">
      <c r="A24" s="33">
        <v>15</v>
      </c>
      <c r="B24" s="123" t="s">
        <v>488</v>
      </c>
      <c r="C24" s="124" t="s">
        <v>489</v>
      </c>
      <c r="D24" s="125">
        <v>36322</v>
      </c>
      <c r="E24" s="126" t="s">
        <v>340</v>
      </c>
      <c r="F24" s="440">
        <v>9.21</v>
      </c>
      <c r="G24" s="486"/>
      <c r="H24" s="480" t="str">
        <f t="shared" si="1"/>
        <v>I JA</v>
      </c>
      <c r="I24" s="241" t="s">
        <v>59</v>
      </c>
      <c r="J24" s="134"/>
    </row>
    <row r="25" spans="1:9" ht="15" customHeight="1">
      <c r="A25" s="33">
        <v>16</v>
      </c>
      <c r="B25" s="174" t="s">
        <v>951</v>
      </c>
      <c r="C25" s="171" t="s">
        <v>952</v>
      </c>
      <c r="D25" s="172">
        <v>35936</v>
      </c>
      <c r="E25" s="175" t="s">
        <v>100</v>
      </c>
      <c r="F25" s="479">
        <v>9.23</v>
      </c>
      <c r="G25" s="482"/>
      <c r="H25" s="480" t="str">
        <f t="shared" si="1"/>
        <v>I JA</v>
      </c>
      <c r="I25" s="481" t="s">
        <v>953</v>
      </c>
    </row>
    <row r="26" spans="1:9" ht="15" customHeight="1">
      <c r="A26" s="33">
        <v>17</v>
      </c>
      <c r="B26" s="174" t="s">
        <v>346</v>
      </c>
      <c r="C26" s="171" t="s">
        <v>347</v>
      </c>
      <c r="D26" s="172">
        <v>36088</v>
      </c>
      <c r="E26" s="175" t="s">
        <v>97</v>
      </c>
      <c r="F26" s="479">
        <v>9.29</v>
      </c>
      <c r="G26" s="482"/>
      <c r="H26" s="480" t="str">
        <f t="shared" si="1"/>
        <v>I JA</v>
      </c>
      <c r="I26" s="481" t="s">
        <v>98</v>
      </c>
    </row>
    <row r="27" spans="1:9" ht="15" customHeight="1">
      <c r="A27" s="33">
        <v>18</v>
      </c>
      <c r="B27" s="174" t="s">
        <v>348</v>
      </c>
      <c r="C27" s="171" t="s">
        <v>949</v>
      </c>
      <c r="D27" s="172">
        <v>36137</v>
      </c>
      <c r="E27" s="175" t="s">
        <v>97</v>
      </c>
      <c r="F27" s="479">
        <v>10.08</v>
      </c>
      <c r="G27" s="482"/>
      <c r="H27" s="480" t="str">
        <f t="shared" si="1"/>
        <v>III JA</v>
      </c>
      <c r="I27" s="481" t="s">
        <v>98</v>
      </c>
    </row>
    <row r="28" spans="1:10" ht="15" customHeight="1">
      <c r="A28" s="33" t="s">
        <v>948</v>
      </c>
      <c r="B28" s="174" t="s">
        <v>105</v>
      </c>
      <c r="C28" s="171" t="s">
        <v>947</v>
      </c>
      <c r="D28" s="172">
        <v>35745</v>
      </c>
      <c r="E28" s="175" t="s">
        <v>336</v>
      </c>
      <c r="F28" s="479">
        <v>8.17</v>
      </c>
      <c r="G28" s="487" t="s">
        <v>948</v>
      </c>
      <c r="H28" s="480" t="str">
        <f t="shared" si="1"/>
        <v>II A</v>
      </c>
      <c r="I28" s="481" t="s">
        <v>337</v>
      </c>
      <c r="J28" s="161" t="s">
        <v>31</v>
      </c>
    </row>
    <row r="29" spans="1:10" ht="15" customHeight="1">
      <c r="A29" s="33" t="s">
        <v>948</v>
      </c>
      <c r="B29" s="174" t="s">
        <v>166</v>
      </c>
      <c r="C29" s="171" t="s">
        <v>333</v>
      </c>
      <c r="D29" s="172">
        <v>35318</v>
      </c>
      <c r="E29" s="175" t="s">
        <v>108</v>
      </c>
      <c r="F29" s="479">
        <v>8.6</v>
      </c>
      <c r="G29" s="487" t="s">
        <v>948</v>
      </c>
      <c r="H29" s="480" t="str">
        <f t="shared" si="1"/>
        <v>III A</v>
      </c>
      <c r="I29" s="481" t="s">
        <v>334</v>
      </c>
      <c r="J29" s="161" t="s">
        <v>335</v>
      </c>
    </row>
    <row r="30" spans="1:9" ht="15" customHeight="1">
      <c r="A30" s="33" t="s">
        <v>948</v>
      </c>
      <c r="B30" s="174" t="s">
        <v>824</v>
      </c>
      <c r="C30" s="171" t="s">
        <v>957</v>
      </c>
      <c r="D30" s="172">
        <v>35631</v>
      </c>
      <c r="E30" s="175" t="s">
        <v>340</v>
      </c>
      <c r="F30" s="479">
        <v>9.84</v>
      </c>
      <c r="G30" s="487" t="s">
        <v>948</v>
      </c>
      <c r="H30" s="480" t="str">
        <f t="shared" si="1"/>
        <v>II JA</v>
      </c>
      <c r="I30" s="481" t="s">
        <v>59</v>
      </c>
    </row>
    <row r="31" spans="1:9" ht="15" customHeight="1">
      <c r="A31" s="33"/>
      <c r="B31" s="174" t="s">
        <v>362</v>
      </c>
      <c r="C31" s="171" t="s">
        <v>363</v>
      </c>
      <c r="D31" s="172">
        <v>36391</v>
      </c>
      <c r="E31" s="175" t="s">
        <v>100</v>
      </c>
      <c r="F31" s="479" t="s">
        <v>849</v>
      </c>
      <c r="G31" s="482"/>
      <c r="H31" s="480"/>
      <c r="I31" s="481" t="s">
        <v>364</v>
      </c>
    </row>
    <row r="32" spans="1:9" ht="15" customHeight="1">
      <c r="A32" s="33"/>
      <c r="B32" s="174" t="s">
        <v>167</v>
      </c>
      <c r="C32" s="171" t="s">
        <v>954</v>
      </c>
      <c r="D32" s="172">
        <v>36177</v>
      </c>
      <c r="E32" s="175" t="s">
        <v>63</v>
      </c>
      <c r="F32" s="479" t="s">
        <v>849</v>
      </c>
      <c r="G32" s="482"/>
      <c r="H32" s="480"/>
      <c r="I32" s="481" t="s">
        <v>122</v>
      </c>
    </row>
    <row r="33" spans="1:9" ht="15" customHeight="1">
      <c r="A33" s="33"/>
      <c r="B33" s="174" t="s">
        <v>955</v>
      </c>
      <c r="C33" s="171" t="s">
        <v>956</v>
      </c>
      <c r="D33" s="172">
        <v>36261</v>
      </c>
      <c r="E33" s="175" t="s">
        <v>103</v>
      </c>
      <c r="F33" s="479" t="s">
        <v>849</v>
      </c>
      <c r="G33" s="482"/>
      <c r="H33" s="480"/>
      <c r="I33" s="481" t="s">
        <v>104</v>
      </c>
    </row>
  </sheetData>
  <sheetProtection/>
  <mergeCells count="3">
    <mergeCell ref="A1:H1"/>
    <mergeCell ref="A2:H2"/>
    <mergeCell ref="A3:H3"/>
  </mergeCells>
  <printOptions/>
  <pageMargins left="0.5118110236220472" right="0.3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6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28125" style="161" customWidth="1"/>
    <col min="2" max="2" width="13.140625" style="161" customWidth="1"/>
    <col min="3" max="3" width="12.140625" style="161" customWidth="1"/>
    <col min="4" max="4" width="8.8515625" style="166" customWidth="1"/>
    <col min="5" max="5" width="13.140625" style="166" customWidth="1"/>
    <col min="6" max="6" width="6.57421875" style="224" customWidth="1"/>
    <col min="7" max="8" width="6.421875" style="225" customWidth="1"/>
    <col min="9" max="9" width="20.140625" style="166" customWidth="1"/>
    <col min="10" max="10" width="4.421875" style="161" hidden="1" customWidth="1"/>
    <col min="11" max="11" width="2.8515625" style="161" hidden="1" customWidth="1"/>
    <col min="12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2:8" ht="12.75" customHeight="1">
      <c r="B4" s="168"/>
      <c r="C4" s="29" t="s">
        <v>16</v>
      </c>
      <c r="D4" s="34">
        <v>7.33</v>
      </c>
      <c r="F4" s="34" t="s">
        <v>237</v>
      </c>
      <c r="G4" s="30"/>
      <c r="H4" s="29"/>
    </row>
    <row r="5" spans="5:9" s="113" customFormat="1" ht="8.25" customHeight="1">
      <c r="E5" s="114"/>
      <c r="F5" s="224"/>
      <c r="G5" s="225"/>
      <c r="H5" s="225"/>
      <c r="I5" s="115"/>
    </row>
    <row r="6" spans="2:8" ht="15.75">
      <c r="B6" s="118" t="s">
        <v>332</v>
      </c>
      <c r="C6" s="116"/>
      <c r="D6" s="121"/>
      <c r="E6" s="117"/>
      <c r="G6" s="118" t="s">
        <v>23</v>
      </c>
      <c r="H6" s="226"/>
    </row>
    <row r="7" spans="6:8" ht="6" customHeight="1">
      <c r="F7" s="49"/>
      <c r="G7" s="48"/>
      <c r="H7" s="49"/>
    </row>
    <row r="8" spans="2:9" ht="12.75" customHeight="1">
      <c r="B8" s="168"/>
      <c r="C8" s="215">
        <v>1</v>
      </c>
      <c r="D8" s="215" t="s">
        <v>41</v>
      </c>
      <c r="E8" s="216">
        <v>6</v>
      </c>
      <c r="G8" s="224"/>
      <c r="H8" s="224"/>
      <c r="I8" s="336"/>
    </row>
    <row r="9" spans="7:8" ht="6" customHeight="1">
      <c r="G9" s="224"/>
      <c r="H9" s="224">
        <f>IF(ISBLANK(F9),"",IF(F9&lt;=7,"KSM",IF(F9&lt;=7.24,"I A",IF(F9&lt;=7.54,"II A",IF(F9&lt;=7.94,"III A",IF(F9&lt;=8.44,"I JA",IF(F9&lt;=8.84,"II JA",IF(F9&lt;=9.14,"III JA"))))))))</f>
      </c>
    </row>
    <row r="10" spans="1:9" ht="12.75">
      <c r="A10" s="218" t="s">
        <v>42</v>
      </c>
      <c r="B10" s="219" t="s">
        <v>13</v>
      </c>
      <c r="C10" s="220" t="s">
        <v>12</v>
      </c>
      <c r="D10" s="218" t="s">
        <v>11</v>
      </c>
      <c r="E10" s="221" t="s">
        <v>10</v>
      </c>
      <c r="F10" s="221" t="s">
        <v>9</v>
      </c>
      <c r="G10" s="221" t="s">
        <v>238</v>
      </c>
      <c r="H10" s="221" t="s">
        <v>8</v>
      </c>
      <c r="I10" s="223" t="s">
        <v>7</v>
      </c>
    </row>
    <row r="11" spans="1:9" s="134" customFormat="1" ht="15" customHeight="1">
      <c r="A11" s="122">
        <v>1</v>
      </c>
      <c r="B11" s="123" t="s">
        <v>625</v>
      </c>
      <c r="C11" s="124" t="s">
        <v>626</v>
      </c>
      <c r="D11" s="125">
        <v>36669</v>
      </c>
      <c r="E11" s="169" t="s">
        <v>340</v>
      </c>
      <c r="F11" s="207">
        <v>8.08</v>
      </c>
      <c r="G11" s="208"/>
      <c r="H11" s="237" t="str">
        <f aca="true" t="shared" si="0" ref="H11:H16">IF(ISBLANK(F11),"",IF(F11&lt;=7,"KSM",IF(F11&lt;=7.24,"I A",IF(F11&lt;=7.54,"II A",IF(F11&lt;=7.94,"III A",IF(F11&lt;=8.44,"I JA",IF(F11&lt;=8.84,"II JA",IF(F11&lt;=9.14,"III JA"))))))))</f>
        <v>I JA</v>
      </c>
      <c r="I11" s="126" t="s">
        <v>395</v>
      </c>
    </row>
    <row r="12" spans="1:9" s="134" customFormat="1" ht="15" customHeight="1">
      <c r="A12" s="122">
        <v>2</v>
      </c>
      <c r="B12" s="123" t="s">
        <v>629</v>
      </c>
      <c r="C12" s="124" t="s">
        <v>220</v>
      </c>
      <c r="D12" s="125">
        <v>36538</v>
      </c>
      <c r="E12" s="169" t="s">
        <v>336</v>
      </c>
      <c r="F12" s="207">
        <v>8.81</v>
      </c>
      <c r="G12" s="208"/>
      <c r="H12" s="237" t="str">
        <f t="shared" si="0"/>
        <v>II JA</v>
      </c>
      <c r="I12" s="126" t="s">
        <v>56</v>
      </c>
    </row>
    <row r="13" spans="1:9" s="134" customFormat="1" ht="15" customHeight="1">
      <c r="A13" s="122">
        <v>3</v>
      </c>
      <c r="B13" s="123" t="s">
        <v>78</v>
      </c>
      <c r="C13" s="124" t="s">
        <v>630</v>
      </c>
      <c r="D13" s="125">
        <v>36678</v>
      </c>
      <c r="E13" s="169" t="s">
        <v>385</v>
      </c>
      <c r="F13" s="207">
        <v>7.69</v>
      </c>
      <c r="G13" s="208"/>
      <c r="H13" s="237" t="str">
        <f t="shared" si="0"/>
        <v>III A</v>
      </c>
      <c r="I13" s="126" t="s">
        <v>386</v>
      </c>
    </row>
    <row r="14" spans="1:9" s="134" customFormat="1" ht="15" customHeight="1">
      <c r="A14" s="122">
        <v>4</v>
      </c>
      <c r="B14" s="123" t="s">
        <v>78</v>
      </c>
      <c r="C14" s="124" t="s">
        <v>631</v>
      </c>
      <c r="D14" s="125">
        <v>36560</v>
      </c>
      <c r="E14" s="169" t="s">
        <v>146</v>
      </c>
      <c r="F14" s="207">
        <v>8.6</v>
      </c>
      <c r="G14" s="208"/>
      <c r="H14" s="237" t="str">
        <f t="shared" si="0"/>
        <v>II JA</v>
      </c>
      <c r="I14" s="126" t="s">
        <v>413</v>
      </c>
    </row>
    <row r="15" spans="1:9" s="134" customFormat="1" ht="15" customHeight="1">
      <c r="A15" s="122">
        <v>5</v>
      </c>
      <c r="B15" s="123" t="s">
        <v>634</v>
      </c>
      <c r="C15" s="124" t="s">
        <v>635</v>
      </c>
      <c r="D15" s="125">
        <v>36626</v>
      </c>
      <c r="E15" s="169" t="s">
        <v>227</v>
      </c>
      <c r="F15" s="207">
        <v>8.18</v>
      </c>
      <c r="G15" s="208"/>
      <c r="H15" s="237" t="str">
        <f t="shared" si="0"/>
        <v>I JA</v>
      </c>
      <c r="I15" s="126" t="s">
        <v>124</v>
      </c>
    </row>
    <row r="16" spans="1:9" s="134" customFormat="1" ht="15" customHeight="1">
      <c r="A16" s="122">
        <v>6</v>
      </c>
      <c r="B16" s="123" t="s">
        <v>224</v>
      </c>
      <c r="C16" s="124" t="s">
        <v>825</v>
      </c>
      <c r="D16" s="125">
        <v>36970</v>
      </c>
      <c r="E16" s="169" t="s">
        <v>53</v>
      </c>
      <c r="F16" s="207">
        <v>8.59</v>
      </c>
      <c r="G16" s="208"/>
      <c r="H16" s="429" t="str">
        <f t="shared" si="0"/>
        <v>II JA</v>
      </c>
      <c r="I16" s="126" t="s">
        <v>119</v>
      </c>
    </row>
    <row r="17" spans="6:8" ht="6" customHeight="1">
      <c r="F17" s="49"/>
      <c r="G17" s="48"/>
      <c r="H17" s="49"/>
    </row>
    <row r="18" spans="2:9" ht="12.75" customHeight="1">
      <c r="B18" s="168"/>
      <c r="C18" s="215">
        <v>2</v>
      </c>
      <c r="D18" s="215" t="s">
        <v>41</v>
      </c>
      <c r="E18" s="216">
        <v>6</v>
      </c>
      <c r="G18" s="224"/>
      <c r="H18" s="224"/>
      <c r="I18" s="217"/>
    </row>
    <row r="19" spans="7:8" ht="6" customHeight="1">
      <c r="G19" s="224"/>
      <c r="H19" s="224">
        <f>IF(ISBLANK(F19),"",IF(F19&lt;=7,"KSM",IF(F19&lt;=7.24,"I A",IF(F19&lt;=7.54,"II A",IF(F19&lt;=7.94,"III A",IF(F19&lt;=8.44,"I JA",IF(F19&lt;=8.84,"II JA",IF(F19&lt;=9.14,"III JA"))))))))</f>
      </c>
    </row>
    <row r="20" spans="1:9" s="134" customFormat="1" ht="15" customHeight="1">
      <c r="A20" s="122">
        <v>1</v>
      </c>
      <c r="B20" s="123" t="s">
        <v>191</v>
      </c>
      <c r="C20" s="124" t="s">
        <v>670</v>
      </c>
      <c r="D20" s="125">
        <v>37329</v>
      </c>
      <c r="E20" s="169" t="s">
        <v>336</v>
      </c>
      <c r="F20" s="207">
        <v>9.52</v>
      </c>
      <c r="G20" s="208"/>
      <c r="H20" s="237"/>
      <c r="I20" s="126" t="s">
        <v>37</v>
      </c>
    </row>
    <row r="21" spans="1:9" s="134" customFormat="1" ht="15" customHeight="1">
      <c r="A21" s="122">
        <v>2</v>
      </c>
      <c r="B21" s="123" t="s">
        <v>671</v>
      </c>
      <c r="C21" s="124" t="s">
        <v>672</v>
      </c>
      <c r="D21" s="125" t="s">
        <v>442</v>
      </c>
      <c r="E21" s="169" t="s">
        <v>79</v>
      </c>
      <c r="F21" s="207">
        <v>8.78</v>
      </c>
      <c r="G21" s="208"/>
      <c r="H21" s="237" t="str">
        <f>IF(ISBLANK(F21),"",IF(F21&lt;=7,"KSM",IF(F21&lt;=7.24,"I A",IF(F21&lt;=7.54,"II A",IF(F21&lt;=7.94,"III A",IF(F21&lt;=8.44,"I JA",IF(F21&lt;=8.84,"II JA",IF(F21&lt;=9.14,"III JA"))))))))</f>
        <v>II JA</v>
      </c>
      <c r="I21" s="126" t="s">
        <v>275</v>
      </c>
    </row>
    <row r="22" spans="1:10" s="134" customFormat="1" ht="15" customHeight="1">
      <c r="A22" s="122">
        <v>3</v>
      </c>
      <c r="B22" s="123" t="s">
        <v>637</v>
      </c>
      <c r="C22" s="124" t="s">
        <v>638</v>
      </c>
      <c r="D22" s="125">
        <v>36705</v>
      </c>
      <c r="E22" s="169" t="s">
        <v>361</v>
      </c>
      <c r="F22" s="207">
        <v>7.9</v>
      </c>
      <c r="G22" s="208"/>
      <c r="H22" s="237" t="str">
        <f>IF(ISBLANK(F22),"",IF(F22&lt;=7,"KSM",IF(F22&lt;=7.24,"I A",IF(F22&lt;=7.54,"II A",IF(F22&lt;=7.94,"III A",IF(F22&lt;=8.44,"I JA",IF(F22&lt;=8.84,"II JA",IF(F22&lt;=9.14,"III JA"))))))))</f>
        <v>III A</v>
      </c>
      <c r="I22" s="126" t="s">
        <v>52</v>
      </c>
      <c r="J22" s="134" t="s">
        <v>639</v>
      </c>
    </row>
    <row r="23" spans="1:9" s="134" customFormat="1" ht="15" customHeight="1">
      <c r="A23" s="122">
        <v>4</v>
      </c>
      <c r="B23" s="123" t="s">
        <v>795</v>
      </c>
      <c r="C23" s="124" t="s">
        <v>796</v>
      </c>
      <c r="D23" s="125">
        <v>36917</v>
      </c>
      <c r="E23" s="169" t="s">
        <v>369</v>
      </c>
      <c r="F23" s="207">
        <v>8.86</v>
      </c>
      <c r="G23" s="208"/>
      <c r="H23" s="237"/>
      <c r="I23" s="126" t="s">
        <v>370</v>
      </c>
    </row>
    <row r="24" spans="1:10" s="134" customFormat="1" ht="15" customHeight="1">
      <c r="A24" s="122">
        <v>5</v>
      </c>
      <c r="B24" s="123" t="s">
        <v>73</v>
      </c>
      <c r="C24" s="124" t="s">
        <v>703</v>
      </c>
      <c r="D24" s="125">
        <v>36948</v>
      </c>
      <c r="E24" s="169" t="s">
        <v>336</v>
      </c>
      <c r="F24" s="207">
        <v>8.54</v>
      </c>
      <c r="G24" s="208"/>
      <c r="H24" s="237" t="str">
        <f>IF(ISBLANK(F24),"",IF(F24&lt;=7,"KSM",IF(F24&lt;=7.24,"I A",IF(F24&lt;=7.54,"II A",IF(F24&lt;=7.94,"III A",IF(F24&lt;=8.44,"I JA",IF(F24&lt;=8.84,"II JA",IF(F24&lt;=9.14,"III JA"))))))))</f>
        <v>II JA</v>
      </c>
      <c r="I24" s="126" t="s">
        <v>474</v>
      </c>
      <c r="J24" s="134" t="s">
        <v>647</v>
      </c>
    </row>
    <row r="25" spans="1:9" s="134" customFormat="1" ht="15" customHeight="1">
      <c r="A25" s="122">
        <v>6</v>
      </c>
      <c r="B25" s="123" t="s">
        <v>39</v>
      </c>
      <c r="C25" s="124" t="s">
        <v>656</v>
      </c>
      <c r="D25" s="125">
        <v>36921</v>
      </c>
      <c r="E25" s="169" t="s">
        <v>336</v>
      </c>
      <c r="F25" s="207">
        <v>8.67</v>
      </c>
      <c r="G25" s="208"/>
      <c r="H25" s="237" t="str">
        <f>IF(ISBLANK(F25),"",IF(F25&lt;=7,"KSM",IF(F25&lt;=7.24,"I A",IF(F25&lt;=7.54,"II A",IF(F25&lt;=7.94,"III A",IF(F25&lt;=8.44,"I JA",IF(F25&lt;=8.84,"II JA",IF(F25&lt;=9.14,"III JA"))))))))</f>
        <v>II JA</v>
      </c>
      <c r="I25" s="126" t="s">
        <v>337</v>
      </c>
    </row>
    <row r="26" spans="6:8" ht="6" customHeight="1">
      <c r="F26" s="49"/>
      <c r="G26" s="48"/>
      <c r="H26" s="49"/>
    </row>
    <row r="27" spans="2:9" ht="12.75" customHeight="1">
      <c r="B27" s="168"/>
      <c r="C27" s="215">
        <v>3</v>
      </c>
      <c r="D27" s="215" t="s">
        <v>41</v>
      </c>
      <c r="E27" s="216">
        <v>6</v>
      </c>
      <c r="G27" s="224"/>
      <c r="H27" s="224"/>
      <c r="I27" s="217"/>
    </row>
    <row r="28" spans="7:8" ht="6" customHeight="1">
      <c r="G28" s="224"/>
      <c r="H28" s="224">
        <f aca="true" t="shared" si="1" ref="H28:H34">IF(ISBLANK(F28),"",IF(F28&lt;=7,"KSM",IF(F28&lt;=7.24,"I A",IF(F28&lt;=7.54,"II A",IF(F28&lt;=7.94,"III A",IF(F28&lt;=8.44,"I JA",IF(F28&lt;=8.84,"II JA",IF(F28&lt;=9.14,"III JA"))))))))</f>
      </c>
    </row>
    <row r="29" spans="1:9" s="134" customFormat="1" ht="15" customHeight="1">
      <c r="A29" s="122">
        <v>1</v>
      </c>
      <c r="B29" s="123" t="s">
        <v>206</v>
      </c>
      <c r="C29" s="124" t="s">
        <v>213</v>
      </c>
      <c r="D29" s="125">
        <v>36575</v>
      </c>
      <c r="E29" s="169" t="s">
        <v>547</v>
      </c>
      <c r="F29" s="207">
        <v>8.29</v>
      </c>
      <c r="G29" s="208"/>
      <c r="H29" s="237" t="str">
        <f t="shared" si="1"/>
        <v>I JA</v>
      </c>
      <c r="I29" s="126" t="s">
        <v>142</v>
      </c>
    </row>
    <row r="30" spans="1:11" s="134" customFormat="1" ht="15" customHeight="1">
      <c r="A30" s="122">
        <v>2</v>
      </c>
      <c r="B30" s="123" t="s">
        <v>74</v>
      </c>
      <c r="C30" s="124" t="s">
        <v>221</v>
      </c>
      <c r="D30" s="125">
        <v>36600</v>
      </c>
      <c r="E30" s="169" t="s">
        <v>103</v>
      </c>
      <c r="F30" s="207">
        <v>8.06</v>
      </c>
      <c r="G30" s="208"/>
      <c r="H30" s="237" t="str">
        <f t="shared" si="1"/>
        <v>I JA</v>
      </c>
      <c r="I30" s="126" t="s">
        <v>111</v>
      </c>
      <c r="K30" s="134" t="s">
        <v>936</v>
      </c>
    </row>
    <row r="31" spans="1:10" s="134" customFormat="1" ht="15" customHeight="1">
      <c r="A31" s="122">
        <v>3</v>
      </c>
      <c r="B31" s="123" t="s">
        <v>200</v>
      </c>
      <c r="C31" s="124" t="s">
        <v>664</v>
      </c>
      <c r="D31" s="125">
        <v>37177</v>
      </c>
      <c r="E31" s="169" t="s">
        <v>361</v>
      </c>
      <c r="F31" s="207">
        <v>8.74</v>
      </c>
      <c r="G31" s="208"/>
      <c r="H31" s="237" t="str">
        <f t="shared" si="1"/>
        <v>II JA</v>
      </c>
      <c r="I31" s="126" t="s">
        <v>115</v>
      </c>
      <c r="J31" s="134" t="s">
        <v>665</v>
      </c>
    </row>
    <row r="32" spans="1:10" s="134" customFormat="1" ht="15" customHeight="1">
      <c r="A32" s="122">
        <v>4</v>
      </c>
      <c r="B32" s="123" t="s">
        <v>201</v>
      </c>
      <c r="C32" s="124" t="s">
        <v>666</v>
      </c>
      <c r="D32" s="125">
        <v>37210</v>
      </c>
      <c r="E32" s="169" t="s">
        <v>361</v>
      </c>
      <c r="F32" s="207">
        <v>8.01</v>
      </c>
      <c r="G32" s="208"/>
      <c r="H32" s="237" t="str">
        <f t="shared" si="1"/>
        <v>I JA</v>
      </c>
      <c r="I32" s="126" t="s">
        <v>115</v>
      </c>
      <c r="J32" s="134" t="s">
        <v>667</v>
      </c>
    </row>
    <row r="33" spans="1:9" s="134" customFormat="1" ht="15" customHeight="1">
      <c r="A33" s="122">
        <v>5</v>
      </c>
      <c r="B33" s="123" t="s">
        <v>657</v>
      </c>
      <c r="C33" s="124" t="s">
        <v>178</v>
      </c>
      <c r="D33" s="125" t="s">
        <v>442</v>
      </c>
      <c r="E33" s="169" t="s">
        <v>336</v>
      </c>
      <c r="F33" s="207">
        <v>8.92</v>
      </c>
      <c r="G33" s="208"/>
      <c r="H33" s="237" t="str">
        <f t="shared" si="1"/>
        <v>III JA</v>
      </c>
      <c r="I33" s="126" t="s">
        <v>56</v>
      </c>
    </row>
    <row r="34" spans="1:11" s="134" customFormat="1" ht="15" customHeight="1">
      <c r="A34" s="122">
        <v>6</v>
      </c>
      <c r="B34" s="123" t="s">
        <v>632</v>
      </c>
      <c r="C34" s="124" t="s">
        <v>633</v>
      </c>
      <c r="D34" s="125">
        <v>36624</v>
      </c>
      <c r="E34" s="169" t="s">
        <v>227</v>
      </c>
      <c r="F34" s="207">
        <v>8.06</v>
      </c>
      <c r="G34" s="208"/>
      <c r="H34" s="237" t="str">
        <f t="shared" si="1"/>
        <v>I JA</v>
      </c>
      <c r="I34" s="126" t="s">
        <v>124</v>
      </c>
      <c r="K34" s="134" t="s">
        <v>937</v>
      </c>
    </row>
    <row r="35" spans="6:8" ht="6" customHeight="1">
      <c r="F35" s="49"/>
      <c r="G35" s="48"/>
      <c r="H35" s="49"/>
    </row>
    <row r="36" spans="2:9" ht="12.75" customHeight="1">
      <c r="B36" s="168"/>
      <c r="C36" s="215">
        <v>4</v>
      </c>
      <c r="D36" s="215" t="s">
        <v>41</v>
      </c>
      <c r="E36" s="216">
        <v>6</v>
      </c>
      <c r="G36" s="224"/>
      <c r="H36" s="224"/>
      <c r="I36" s="217"/>
    </row>
    <row r="37" spans="7:8" ht="6" customHeight="1">
      <c r="G37" s="224"/>
      <c r="H37" s="224">
        <f aca="true" t="shared" si="2" ref="H37:H43">IF(ISBLANK(F37),"",IF(F37&lt;=7,"KSM",IF(F37&lt;=7.24,"I A",IF(F37&lt;=7.54,"II A",IF(F37&lt;=7.94,"III A",IF(F37&lt;=8.44,"I JA",IF(F37&lt;=8.84,"II JA",IF(F37&lt;=9.14,"III JA"))))))))</f>
      </c>
    </row>
    <row r="38" spans="1:9" s="134" customFormat="1" ht="15" customHeight="1">
      <c r="A38" s="122">
        <v>1</v>
      </c>
      <c r="B38" s="123" t="s">
        <v>641</v>
      </c>
      <c r="C38" s="124" t="s">
        <v>642</v>
      </c>
      <c r="D38" s="125">
        <v>36724</v>
      </c>
      <c r="E38" s="169" t="s">
        <v>100</v>
      </c>
      <c r="F38" s="207">
        <v>7.83</v>
      </c>
      <c r="G38" s="208"/>
      <c r="H38" s="237" t="str">
        <f t="shared" si="2"/>
        <v>III A</v>
      </c>
      <c r="I38" s="126" t="s">
        <v>596</v>
      </c>
    </row>
    <row r="39" spans="1:9" s="134" customFormat="1" ht="15" customHeight="1">
      <c r="A39" s="122">
        <v>2</v>
      </c>
      <c r="B39" s="123" t="s">
        <v>817</v>
      </c>
      <c r="C39" s="124" t="s">
        <v>707</v>
      </c>
      <c r="D39" s="125" t="s">
        <v>442</v>
      </c>
      <c r="E39" s="169" t="s">
        <v>336</v>
      </c>
      <c r="F39" s="207">
        <v>9.1</v>
      </c>
      <c r="G39" s="208"/>
      <c r="H39" s="237" t="str">
        <f t="shared" si="2"/>
        <v>III JA</v>
      </c>
      <c r="I39" s="126" t="s">
        <v>56</v>
      </c>
    </row>
    <row r="40" spans="1:10" s="134" customFormat="1" ht="15" customHeight="1">
      <c r="A40" s="122">
        <v>3</v>
      </c>
      <c r="B40" s="123" t="s">
        <v>194</v>
      </c>
      <c r="C40" s="124" t="s">
        <v>195</v>
      </c>
      <c r="D40" s="125">
        <v>36628</v>
      </c>
      <c r="E40" s="169" t="s">
        <v>53</v>
      </c>
      <c r="F40" s="207">
        <v>7.7</v>
      </c>
      <c r="G40" s="208"/>
      <c r="H40" s="237" t="str">
        <f t="shared" si="2"/>
        <v>III A</v>
      </c>
      <c r="I40" s="126" t="s">
        <v>119</v>
      </c>
      <c r="J40" s="134" t="s">
        <v>636</v>
      </c>
    </row>
    <row r="41" spans="1:10" s="134" customFormat="1" ht="15" customHeight="1">
      <c r="A41" s="122">
        <v>4</v>
      </c>
      <c r="B41" s="123" t="s">
        <v>643</v>
      </c>
      <c r="C41" s="124" t="s">
        <v>644</v>
      </c>
      <c r="D41" s="125">
        <v>36740</v>
      </c>
      <c r="E41" s="169" t="s">
        <v>361</v>
      </c>
      <c r="F41" s="207">
        <v>8.46</v>
      </c>
      <c r="G41" s="208"/>
      <c r="H41" s="237" t="str">
        <f t="shared" si="2"/>
        <v>II JA</v>
      </c>
      <c r="I41" s="126" t="s">
        <v>115</v>
      </c>
      <c r="J41" s="134" t="s">
        <v>645</v>
      </c>
    </row>
    <row r="42" spans="1:10" s="134" customFormat="1" ht="15" customHeight="1">
      <c r="A42" s="122">
        <v>5</v>
      </c>
      <c r="B42" s="123" t="s">
        <v>648</v>
      </c>
      <c r="C42" s="124" t="s">
        <v>649</v>
      </c>
      <c r="D42" s="125">
        <v>36787</v>
      </c>
      <c r="E42" s="169" t="s">
        <v>545</v>
      </c>
      <c r="F42" s="207">
        <v>8.08</v>
      </c>
      <c r="G42" s="208"/>
      <c r="H42" s="237" t="str">
        <f t="shared" si="2"/>
        <v>I JA</v>
      </c>
      <c r="I42" s="126" t="s">
        <v>583</v>
      </c>
      <c r="J42" s="134">
        <v>8.11</v>
      </c>
    </row>
    <row r="43" spans="1:9" s="134" customFormat="1" ht="15" customHeight="1">
      <c r="A43" s="122">
        <v>6</v>
      </c>
      <c r="B43" s="123" t="s">
        <v>191</v>
      </c>
      <c r="C43" s="124" t="s">
        <v>650</v>
      </c>
      <c r="D43" s="125">
        <v>36791</v>
      </c>
      <c r="E43" s="169" t="s">
        <v>547</v>
      </c>
      <c r="F43" s="207">
        <v>8</v>
      </c>
      <c r="G43" s="208"/>
      <c r="H43" s="237" t="str">
        <f t="shared" si="2"/>
        <v>I JA</v>
      </c>
      <c r="I43" s="126" t="s">
        <v>142</v>
      </c>
    </row>
    <row r="44" spans="6:8" ht="6" customHeight="1">
      <c r="F44" s="49"/>
      <c r="G44" s="48"/>
      <c r="H44" s="49"/>
    </row>
    <row r="45" spans="2:9" ht="12.75" customHeight="1">
      <c r="B45" s="168"/>
      <c r="C45" s="215">
        <v>5</v>
      </c>
      <c r="D45" s="215" t="s">
        <v>41</v>
      </c>
      <c r="E45" s="216">
        <v>6</v>
      </c>
      <c r="G45" s="224"/>
      <c r="H45" s="224"/>
      <c r="I45" s="217"/>
    </row>
    <row r="46" spans="7:8" ht="6" customHeight="1">
      <c r="G46" s="224"/>
      <c r="H46" s="224">
        <f aca="true" t="shared" si="3" ref="H46:H52">IF(ISBLANK(F46),"",IF(F46&lt;=7,"KSM",IF(F46&lt;=7.24,"I A",IF(F46&lt;=7.54,"II A",IF(F46&lt;=7.94,"III A",IF(F46&lt;=8.44,"I JA",IF(F46&lt;=8.84,"II JA",IF(F46&lt;=9.14,"III JA"))))))))</f>
      </c>
    </row>
    <row r="47" spans="1:10" s="134" customFormat="1" ht="15" customHeight="1">
      <c r="A47" s="122">
        <v>1</v>
      </c>
      <c r="B47" s="123" t="s">
        <v>661</v>
      </c>
      <c r="C47" s="124" t="s">
        <v>662</v>
      </c>
      <c r="D47" s="125">
        <v>37127</v>
      </c>
      <c r="E47" s="169" t="s">
        <v>361</v>
      </c>
      <c r="F47" s="207">
        <v>8.26</v>
      </c>
      <c r="G47" s="208"/>
      <c r="H47" s="237" t="str">
        <f t="shared" si="3"/>
        <v>I JA</v>
      </c>
      <c r="I47" s="126" t="s">
        <v>115</v>
      </c>
      <c r="J47" s="134" t="s">
        <v>663</v>
      </c>
    </row>
    <row r="48" spans="1:9" s="134" customFormat="1" ht="15" customHeight="1">
      <c r="A48" s="122">
        <v>2</v>
      </c>
      <c r="B48" s="123" t="s">
        <v>623</v>
      </c>
      <c r="C48" s="124" t="s">
        <v>624</v>
      </c>
      <c r="D48" s="125">
        <v>37074</v>
      </c>
      <c r="E48" s="169" t="s">
        <v>336</v>
      </c>
      <c r="F48" s="207">
        <v>9.4</v>
      </c>
      <c r="G48" s="208"/>
      <c r="H48" s="237"/>
      <c r="I48" s="126" t="s">
        <v>55</v>
      </c>
    </row>
    <row r="49" spans="1:9" s="134" customFormat="1" ht="15" customHeight="1">
      <c r="A49" s="122">
        <v>3</v>
      </c>
      <c r="B49" s="123" t="s">
        <v>67</v>
      </c>
      <c r="C49" s="124" t="s">
        <v>659</v>
      </c>
      <c r="D49" s="125">
        <v>37054</v>
      </c>
      <c r="E49" s="169" t="s">
        <v>103</v>
      </c>
      <c r="F49" s="207">
        <v>8.56</v>
      </c>
      <c r="G49" s="208"/>
      <c r="H49" s="237" t="str">
        <f t="shared" si="3"/>
        <v>II JA</v>
      </c>
      <c r="I49" s="126" t="s">
        <v>104</v>
      </c>
    </row>
    <row r="50" spans="1:9" s="134" customFormat="1" ht="15" customHeight="1">
      <c r="A50" s="122">
        <v>4</v>
      </c>
      <c r="B50" s="123" t="s">
        <v>67</v>
      </c>
      <c r="C50" s="124" t="s">
        <v>660</v>
      </c>
      <c r="D50" s="125">
        <v>37116</v>
      </c>
      <c r="E50" s="169" t="s">
        <v>53</v>
      </c>
      <c r="F50" s="207" t="s">
        <v>849</v>
      </c>
      <c r="G50" s="208"/>
      <c r="H50" s="237"/>
      <c r="I50" s="126" t="s">
        <v>119</v>
      </c>
    </row>
    <row r="51" spans="1:9" s="134" customFormat="1" ht="15" customHeight="1">
      <c r="A51" s="122">
        <v>5</v>
      </c>
      <c r="B51" s="123" t="s">
        <v>654</v>
      </c>
      <c r="C51" s="124" t="s">
        <v>655</v>
      </c>
      <c r="D51" s="125">
        <v>36892</v>
      </c>
      <c r="E51" s="169" t="s">
        <v>361</v>
      </c>
      <c r="F51" s="207">
        <v>8.53</v>
      </c>
      <c r="G51" s="208"/>
      <c r="H51" s="237" t="str">
        <f t="shared" si="3"/>
        <v>II JA</v>
      </c>
      <c r="I51" s="126" t="s">
        <v>51</v>
      </c>
    </row>
    <row r="52" spans="1:9" s="134" customFormat="1" ht="15" customHeight="1">
      <c r="A52" s="122">
        <v>6</v>
      </c>
      <c r="B52" s="123" t="s">
        <v>627</v>
      </c>
      <c r="C52" s="124" t="s">
        <v>628</v>
      </c>
      <c r="D52" s="125">
        <v>36940</v>
      </c>
      <c r="E52" s="169" t="s">
        <v>340</v>
      </c>
      <c r="F52" s="207">
        <v>8.83</v>
      </c>
      <c r="G52" s="208"/>
      <c r="H52" s="237" t="str">
        <f t="shared" si="3"/>
        <v>II JA</v>
      </c>
      <c r="I52" s="126" t="s">
        <v>59</v>
      </c>
    </row>
    <row r="53" spans="6:8" ht="6" customHeight="1">
      <c r="F53" s="49"/>
      <c r="G53" s="48"/>
      <c r="H53" s="49"/>
    </row>
    <row r="54" spans="2:9" ht="12.75" customHeight="1">
      <c r="B54" s="168"/>
      <c r="C54" s="215">
        <v>6</v>
      </c>
      <c r="D54" s="215" t="s">
        <v>41</v>
      </c>
      <c r="E54" s="216">
        <v>6</v>
      </c>
      <c r="G54" s="224"/>
      <c r="H54" s="224"/>
      <c r="I54" s="217"/>
    </row>
    <row r="55" spans="7:8" ht="6" customHeight="1">
      <c r="G55" s="224"/>
      <c r="H55" s="224">
        <f aca="true" t="shared" si="4" ref="H55:H60">IF(ISBLANK(F55),"",IF(F55&lt;=7,"KSM",IF(F55&lt;=7.24,"I A",IF(F55&lt;=7.54,"II A",IF(F55&lt;=7.94,"III A",IF(F55&lt;=8.44,"I JA",IF(F55&lt;=8.84,"II JA",IF(F55&lt;=9.14,"III JA"))))))))</f>
      </c>
    </row>
    <row r="56" spans="1:11" s="134" customFormat="1" ht="15" customHeight="1">
      <c r="A56" s="122">
        <v>2</v>
      </c>
      <c r="B56" s="123" t="s">
        <v>190</v>
      </c>
      <c r="C56" s="124" t="s">
        <v>651</v>
      </c>
      <c r="D56" s="125">
        <v>36809</v>
      </c>
      <c r="E56" s="169" t="s">
        <v>385</v>
      </c>
      <c r="F56" s="207">
        <v>8.35</v>
      </c>
      <c r="G56" s="208"/>
      <c r="H56" s="237" t="str">
        <f t="shared" si="4"/>
        <v>I JA</v>
      </c>
      <c r="I56" s="126" t="s">
        <v>386</v>
      </c>
      <c r="K56" s="134" t="s">
        <v>936</v>
      </c>
    </row>
    <row r="57" spans="1:10" s="134" customFormat="1" ht="15" customHeight="1">
      <c r="A57" s="122">
        <v>3</v>
      </c>
      <c r="B57" s="123" t="s">
        <v>76</v>
      </c>
      <c r="C57" s="124" t="s">
        <v>668</v>
      </c>
      <c r="D57" s="125">
        <v>37215</v>
      </c>
      <c r="E57" s="169" t="s">
        <v>336</v>
      </c>
      <c r="F57" s="207">
        <v>8.97</v>
      </c>
      <c r="G57" s="208"/>
      <c r="H57" s="237" t="str">
        <f t="shared" si="4"/>
        <v>III JA</v>
      </c>
      <c r="I57" s="126" t="s">
        <v>37</v>
      </c>
      <c r="J57" s="134" t="s">
        <v>669</v>
      </c>
    </row>
    <row r="58" spans="1:11" s="134" customFormat="1" ht="15" customHeight="1">
      <c r="A58" s="122">
        <v>4</v>
      </c>
      <c r="B58" s="123" t="s">
        <v>652</v>
      </c>
      <c r="C58" s="124" t="s">
        <v>199</v>
      </c>
      <c r="D58" s="125">
        <v>36871</v>
      </c>
      <c r="E58" s="169" t="s">
        <v>361</v>
      </c>
      <c r="F58" s="207">
        <v>8.35</v>
      </c>
      <c r="G58" s="208"/>
      <c r="H58" s="237" t="str">
        <f t="shared" si="4"/>
        <v>I JA</v>
      </c>
      <c r="I58" s="126" t="s">
        <v>99</v>
      </c>
      <c r="J58" s="134" t="s">
        <v>653</v>
      </c>
      <c r="K58" s="134" t="s">
        <v>937</v>
      </c>
    </row>
    <row r="59" spans="1:9" s="134" customFormat="1" ht="15" customHeight="1">
      <c r="A59" s="122">
        <v>5</v>
      </c>
      <c r="B59" s="123" t="s">
        <v>657</v>
      </c>
      <c r="C59" s="124" t="s">
        <v>658</v>
      </c>
      <c r="D59" s="125">
        <v>36999</v>
      </c>
      <c r="E59" s="169" t="s">
        <v>336</v>
      </c>
      <c r="F59" s="207">
        <v>8.46</v>
      </c>
      <c r="G59" s="208"/>
      <c r="H59" s="237" t="str">
        <f t="shared" si="4"/>
        <v>II JA</v>
      </c>
      <c r="I59" s="126" t="s">
        <v>416</v>
      </c>
    </row>
    <row r="60" spans="1:9" s="134" customFormat="1" ht="15" customHeight="1">
      <c r="A60" s="122">
        <v>6</v>
      </c>
      <c r="B60" s="123" t="s">
        <v>194</v>
      </c>
      <c r="C60" s="124" t="s">
        <v>640</v>
      </c>
      <c r="D60" s="125">
        <v>36712</v>
      </c>
      <c r="E60" s="169" t="s">
        <v>376</v>
      </c>
      <c r="F60" s="207">
        <v>8.02</v>
      </c>
      <c r="G60" s="208"/>
      <c r="H60" s="237" t="str">
        <f t="shared" si="4"/>
        <v>I JA</v>
      </c>
      <c r="I60" s="126" t="s">
        <v>377</v>
      </c>
    </row>
    <row r="61" spans="6:8" ht="6" customHeight="1">
      <c r="F61" s="49"/>
      <c r="G61" s="48"/>
      <c r="H61" s="49"/>
    </row>
    <row r="62" spans="6:8" ht="6" customHeight="1">
      <c r="F62" s="49"/>
      <c r="G62" s="48"/>
      <c r="H62" s="49"/>
    </row>
  </sheetData>
  <sheetProtection/>
  <mergeCells count="3">
    <mergeCell ref="A1:H1"/>
    <mergeCell ref="A2:H2"/>
    <mergeCell ref="A3:H3"/>
  </mergeCells>
  <printOptions/>
  <pageMargins left="0.5118110236220472" right="0.5118110236220472" top="0.19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6"/>
  <sheetViews>
    <sheetView zoomScalePageLayoutView="0" workbookViewId="0" topLeftCell="A34">
      <selection activeCell="A8" sqref="A8"/>
    </sheetView>
  </sheetViews>
  <sheetFormatPr defaultColWidth="9.140625" defaultRowHeight="12.75"/>
  <cols>
    <col min="1" max="1" width="5.28125" style="161" customWidth="1"/>
    <col min="2" max="2" width="13.140625" style="161" customWidth="1"/>
    <col min="3" max="3" width="12.140625" style="161" customWidth="1"/>
    <col min="4" max="4" width="8.8515625" style="166" customWidth="1"/>
    <col min="5" max="5" width="13.140625" style="166" customWidth="1"/>
    <col min="6" max="6" width="6.57421875" style="224" customWidth="1"/>
    <col min="7" max="7" width="6.7109375" style="225" customWidth="1"/>
    <col min="8" max="8" width="4.8515625" style="225" customWidth="1"/>
    <col min="9" max="9" width="22.57421875" style="166" customWidth="1"/>
    <col min="10" max="10" width="4.421875" style="161" hidden="1" customWidth="1"/>
    <col min="11" max="11" width="2.8515625" style="161" bestFit="1" customWidth="1"/>
    <col min="12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2:8" ht="12.75" customHeight="1">
      <c r="B4" s="168"/>
      <c r="C4" s="29" t="s">
        <v>16</v>
      </c>
      <c r="D4" s="34">
        <v>7.33</v>
      </c>
      <c r="F4" s="34" t="s">
        <v>237</v>
      </c>
      <c r="G4" s="30"/>
      <c r="H4" s="29"/>
    </row>
    <row r="5" spans="5:9" s="113" customFormat="1" ht="8.25" customHeight="1">
      <c r="E5" s="114"/>
      <c r="F5" s="224"/>
      <c r="G5" s="225"/>
      <c r="H5" s="225"/>
      <c r="I5" s="115"/>
    </row>
    <row r="6" spans="2:8" ht="15.75">
      <c r="B6" s="118" t="s">
        <v>332</v>
      </c>
      <c r="C6" s="116"/>
      <c r="D6" s="121"/>
      <c r="E6" s="117"/>
      <c r="G6" s="118" t="s">
        <v>23</v>
      </c>
      <c r="H6" s="226"/>
    </row>
    <row r="7" spans="7:8" ht="6" customHeight="1">
      <c r="G7" s="224"/>
      <c r="H7" s="224">
        <f>IF(ISBLANK(F7),"",IF(F7&lt;=7,"KSM",IF(F7&lt;=7.24,"I A",IF(F7&lt;=7.54,"II A",IF(F7&lt;=7.94,"III A",IF(F7&lt;=8.44,"I JA",IF(F7&lt;=8.84,"II JA",IF(F7&lt;=9.14,"III JA"))))))))</f>
      </c>
    </row>
    <row r="8" spans="1:9" ht="12.75">
      <c r="A8" s="537" t="s">
        <v>233</v>
      </c>
      <c r="B8" s="219" t="s">
        <v>13</v>
      </c>
      <c r="C8" s="220" t="s">
        <v>12</v>
      </c>
      <c r="D8" s="537" t="s">
        <v>11</v>
      </c>
      <c r="E8" s="538" t="s">
        <v>10</v>
      </c>
      <c r="F8" s="538" t="s">
        <v>9</v>
      </c>
      <c r="G8" s="538" t="s">
        <v>238</v>
      </c>
      <c r="H8" s="538" t="s">
        <v>8</v>
      </c>
      <c r="I8" s="537" t="s">
        <v>7</v>
      </c>
    </row>
    <row r="9" spans="1:10" s="134" customFormat="1" ht="15" customHeight="1">
      <c r="A9" s="122">
        <v>1</v>
      </c>
      <c r="B9" s="539" t="s">
        <v>194</v>
      </c>
      <c r="C9" s="141" t="s">
        <v>195</v>
      </c>
      <c r="D9" s="540">
        <v>36628</v>
      </c>
      <c r="E9" s="122" t="s">
        <v>53</v>
      </c>
      <c r="F9" s="541">
        <v>7.7</v>
      </c>
      <c r="G9" s="208" t="s">
        <v>938</v>
      </c>
      <c r="H9" s="122" t="str">
        <f aca="true" t="shared" si="0" ref="H9:H14">IF(ISBLANK(F9),"",IF(F9&lt;=7,"KSM",IF(F9&lt;=7.24,"I A",IF(F9&lt;=7.54,"II A",IF(F9&lt;=7.94,"III A",IF(F9&lt;=8.44,"I JA",IF(F9&lt;=8.84,"II JA",IF(F9&lt;=9.14,"III JA"))))))))</f>
        <v>III A</v>
      </c>
      <c r="I9" s="542" t="s">
        <v>119</v>
      </c>
      <c r="J9" s="134" t="s">
        <v>636</v>
      </c>
    </row>
    <row r="10" spans="1:9" s="134" customFormat="1" ht="15" customHeight="1">
      <c r="A10" s="122">
        <v>2</v>
      </c>
      <c r="B10" s="539" t="s">
        <v>78</v>
      </c>
      <c r="C10" s="141" t="s">
        <v>630</v>
      </c>
      <c r="D10" s="540">
        <v>36678</v>
      </c>
      <c r="E10" s="122" t="s">
        <v>385</v>
      </c>
      <c r="F10" s="541">
        <v>7.69</v>
      </c>
      <c r="G10" s="208" t="s">
        <v>939</v>
      </c>
      <c r="H10" s="122" t="str">
        <f t="shared" si="0"/>
        <v>III A</v>
      </c>
      <c r="I10" s="542" t="s">
        <v>386</v>
      </c>
    </row>
    <row r="11" spans="1:10" s="134" customFormat="1" ht="15" customHeight="1">
      <c r="A11" s="122">
        <v>3</v>
      </c>
      <c r="B11" s="539" t="s">
        <v>637</v>
      </c>
      <c r="C11" s="141" t="s">
        <v>638</v>
      </c>
      <c r="D11" s="540">
        <v>36705</v>
      </c>
      <c r="E11" s="122" t="s">
        <v>361</v>
      </c>
      <c r="F11" s="541">
        <v>7.9</v>
      </c>
      <c r="G11" s="208" t="s">
        <v>940</v>
      </c>
      <c r="H11" s="122" t="str">
        <f t="shared" si="0"/>
        <v>III A</v>
      </c>
      <c r="I11" s="542" t="s">
        <v>52</v>
      </c>
      <c r="J11" s="134" t="s">
        <v>639</v>
      </c>
    </row>
    <row r="12" spans="1:9" s="134" customFormat="1" ht="15" customHeight="1">
      <c r="A12" s="122">
        <v>4</v>
      </c>
      <c r="B12" s="539" t="s">
        <v>641</v>
      </c>
      <c r="C12" s="141" t="s">
        <v>642</v>
      </c>
      <c r="D12" s="540">
        <v>36724</v>
      </c>
      <c r="E12" s="122" t="s">
        <v>100</v>
      </c>
      <c r="F12" s="541">
        <v>7.83</v>
      </c>
      <c r="G12" s="208" t="s">
        <v>941</v>
      </c>
      <c r="H12" s="122" t="str">
        <f t="shared" si="0"/>
        <v>III A</v>
      </c>
      <c r="I12" s="542" t="s">
        <v>596</v>
      </c>
    </row>
    <row r="13" spans="1:10" s="134" customFormat="1" ht="15" customHeight="1">
      <c r="A13" s="122">
        <v>5</v>
      </c>
      <c r="B13" s="539" t="s">
        <v>201</v>
      </c>
      <c r="C13" s="141" t="s">
        <v>666</v>
      </c>
      <c r="D13" s="540">
        <v>37210</v>
      </c>
      <c r="E13" s="122" t="s">
        <v>361</v>
      </c>
      <c r="F13" s="541">
        <v>8.01</v>
      </c>
      <c r="G13" s="208" t="s">
        <v>942</v>
      </c>
      <c r="H13" s="122" t="str">
        <f t="shared" si="0"/>
        <v>I JA</v>
      </c>
      <c r="I13" s="542" t="s">
        <v>115</v>
      </c>
      <c r="J13" s="134" t="s">
        <v>667</v>
      </c>
    </row>
    <row r="14" spans="1:9" s="134" customFormat="1" ht="15" customHeight="1">
      <c r="A14" s="122">
        <v>6</v>
      </c>
      <c r="B14" s="539" t="s">
        <v>191</v>
      </c>
      <c r="C14" s="141" t="s">
        <v>650</v>
      </c>
      <c r="D14" s="540">
        <v>36791</v>
      </c>
      <c r="E14" s="122" t="s">
        <v>547</v>
      </c>
      <c r="F14" s="541">
        <v>8</v>
      </c>
      <c r="G14" s="208" t="s">
        <v>943</v>
      </c>
      <c r="H14" s="543" t="str">
        <f t="shared" si="0"/>
        <v>I JA</v>
      </c>
      <c r="I14" s="542" t="s">
        <v>142</v>
      </c>
    </row>
    <row r="15" spans="1:9" ht="12.75">
      <c r="A15" s="537" t="s">
        <v>233</v>
      </c>
      <c r="B15" s="219" t="s">
        <v>13</v>
      </c>
      <c r="C15" s="220" t="s">
        <v>12</v>
      </c>
      <c r="D15" s="537" t="s">
        <v>11</v>
      </c>
      <c r="E15" s="538" t="s">
        <v>10</v>
      </c>
      <c r="F15" s="538" t="s">
        <v>9</v>
      </c>
      <c r="G15" s="538" t="s">
        <v>238</v>
      </c>
      <c r="H15" s="538" t="s">
        <v>8</v>
      </c>
      <c r="I15" s="537" t="s">
        <v>7</v>
      </c>
    </row>
    <row r="16" spans="1:9" s="134" customFormat="1" ht="15" customHeight="1">
      <c r="A16" s="122">
        <v>7</v>
      </c>
      <c r="B16" s="539" t="s">
        <v>194</v>
      </c>
      <c r="C16" s="141" t="s">
        <v>640</v>
      </c>
      <c r="D16" s="540">
        <v>36712</v>
      </c>
      <c r="E16" s="122" t="s">
        <v>376</v>
      </c>
      <c r="F16" s="541">
        <v>8.02</v>
      </c>
      <c r="G16" s="208"/>
      <c r="H16" s="122" t="str">
        <f aca="true" t="shared" si="1" ref="H16:H37">IF(ISBLANK(F16),"",IF(F16&lt;=7,"KSM",IF(F16&lt;=7.24,"I A",IF(F16&lt;=7.54,"II A",IF(F16&lt;=7.94,"III A",IF(F16&lt;=8.44,"I JA",IF(F16&lt;=8.84,"II JA",IF(F16&lt;=9.14,"III JA"))))))))</f>
        <v>I JA</v>
      </c>
      <c r="I16" s="542" t="s">
        <v>377</v>
      </c>
    </row>
    <row r="17" spans="1:9" s="134" customFormat="1" ht="15" customHeight="1">
      <c r="A17" s="122">
        <v>8</v>
      </c>
      <c r="B17" s="539" t="s">
        <v>632</v>
      </c>
      <c r="C17" s="141" t="s">
        <v>633</v>
      </c>
      <c r="D17" s="540">
        <v>36624</v>
      </c>
      <c r="E17" s="122" t="s">
        <v>227</v>
      </c>
      <c r="F17" s="541">
        <v>8.06</v>
      </c>
      <c r="G17" s="208"/>
      <c r="H17" s="122" t="str">
        <f t="shared" si="1"/>
        <v>I JA</v>
      </c>
      <c r="I17" s="542" t="s">
        <v>124</v>
      </c>
    </row>
    <row r="18" spans="1:9" s="134" customFormat="1" ht="15" customHeight="1">
      <c r="A18" s="122">
        <v>9</v>
      </c>
      <c r="B18" s="539" t="s">
        <v>74</v>
      </c>
      <c r="C18" s="141" t="s">
        <v>221</v>
      </c>
      <c r="D18" s="540">
        <v>36600</v>
      </c>
      <c r="E18" s="122" t="s">
        <v>103</v>
      </c>
      <c r="F18" s="541">
        <v>8.06</v>
      </c>
      <c r="G18" s="208"/>
      <c r="H18" s="122" t="str">
        <f t="shared" si="1"/>
        <v>I JA</v>
      </c>
      <c r="I18" s="542" t="s">
        <v>111</v>
      </c>
    </row>
    <row r="19" spans="1:9" s="134" customFormat="1" ht="15" customHeight="1">
      <c r="A19" s="122">
        <v>10</v>
      </c>
      <c r="B19" s="539" t="s">
        <v>625</v>
      </c>
      <c r="C19" s="141" t="s">
        <v>626</v>
      </c>
      <c r="D19" s="540">
        <v>36669</v>
      </c>
      <c r="E19" s="122" t="s">
        <v>340</v>
      </c>
      <c r="F19" s="541">
        <v>8.08</v>
      </c>
      <c r="G19" s="208"/>
      <c r="H19" s="122" t="str">
        <f t="shared" si="1"/>
        <v>I JA</v>
      </c>
      <c r="I19" s="542" t="s">
        <v>395</v>
      </c>
    </row>
    <row r="20" spans="1:10" s="134" customFormat="1" ht="15" customHeight="1">
      <c r="A20" s="122">
        <v>10</v>
      </c>
      <c r="B20" s="539" t="s">
        <v>648</v>
      </c>
      <c r="C20" s="141" t="s">
        <v>649</v>
      </c>
      <c r="D20" s="540">
        <v>36787</v>
      </c>
      <c r="E20" s="122" t="s">
        <v>545</v>
      </c>
      <c r="F20" s="541">
        <v>8.08</v>
      </c>
      <c r="G20" s="208"/>
      <c r="H20" s="122" t="str">
        <f t="shared" si="1"/>
        <v>I JA</v>
      </c>
      <c r="I20" s="542" t="s">
        <v>583</v>
      </c>
      <c r="J20" s="134">
        <v>8.11</v>
      </c>
    </row>
    <row r="21" spans="1:9" s="134" customFormat="1" ht="15" customHeight="1">
      <c r="A21" s="122">
        <v>12</v>
      </c>
      <c r="B21" s="539" t="s">
        <v>634</v>
      </c>
      <c r="C21" s="141" t="s">
        <v>635</v>
      </c>
      <c r="D21" s="540">
        <v>36626</v>
      </c>
      <c r="E21" s="122" t="s">
        <v>227</v>
      </c>
      <c r="F21" s="541">
        <v>8.18</v>
      </c>
      <c r="G21" s="208"/>
      <c r="H21" s="122" t="str">
        <f t="shared" si="1"/>
        <v>I JA</v>
      </c>
      <c r="I21" s="542" t="s">
        <v>124</v>
      </c>
    </row>
    <row r="22" spans="1:10" s="134" customFormat="1" ht="15" customHeight="1">
      <c r="A22" s="122">
        <v>13</v>
      </c>
      <c r="B22" s="539" t="s">
        <v>661</v>
      </c>
      <c r="C22" s="141" t="s">
        <v>662</v>
      </c>
      <c r="D22" s="540">
        <v>37127</v>
      </c>
      <c r="E22" s="122" t="s">
        <v>361</v>
      </c>
      <c r="F22" s="541">
        <v>8.26</v>
      </c>
      <c r="G22" s="208"/>
      <c r="H22" s="122" t="str">
        <f t="shared" si="1"/>
        <v>I JA</v>
      </c>
      <c r="I22" s="542" t="s">
        <v>115</v>
      </c>
      <c r="J22" s="134" t="s">
        <v>663</v>
      </c>
    </row>
    <row r="23" spans="1:9" s="134" customFormat="1" ht="15" customHeight="1">
      <c r="A23" s="122">
        <v>14</v>
      </c>
      <c r="B23" s="539" t="s">
        <v>206</v>
      </c>
      <c r="C23" s="141" t="s">
        <v>213</v>
      </c>
      <c r="D23" s="540">
        <v>36575</v>
      </c>
      <c r="E23" s="122" t="s">
        <v>547</v>
      </c>
      <c r="F23" s="541">
        <v>8.29</v>
      </c>
      <c r="G23" s="208"/>
      <c r="H23" s="122" t="str">
        <f t="shared" si="1"/>
        <v>I JA</v>
      </c>
      <c r="I23" s="542" t="s">
        <v>142</v>
      </c>
    </row>
    <row r="24" spans="1:10" s="134" customFormat="1" ht="15" customHeight="1">
      <c r="A24" s="122">
        <v>15</v>
      </c>
      <c r="B24" s="539" t="s">
        <v>652</v>
      </c>
      <c r="C24" s="141" t="s">
        <v>199</v>
      </c>
      <c r="D24" s="540">
        <v>36871</v>
      </c>
      <c r="E24" s="122" t="s">
        <v>361</v>
      </c>
      <c r="F24" s="541">
        <v>8.35</v>
      </c>
      <c r="G24" s="208"/>
      <c r="H24" s="122" t="str">
        <f t="shared" si="1"/>
        <v>I JA</v>
      </c>
      <c r="I24" s="542" t="s">
        <v>99</v>
      </c>
      <c r="J24" s="134" t="s">
        <v>653</v>
      </c>
    </row>
    <row r="25" spans="1:9" s="134" customFormat="1" ht="15" customHeight="1">
      <c r="A25" s="122">
        <v>16</v>
      </c>
      <c r="B25" s="539" t="s">
        <v>190</v>
      </c>
      <c r="C25" s="141" t="s">
        <v>651</v>
      </c>
      <c r="D25" s="540">
        <v>36809</v>
      </c>
      <c r="E25" s="122" t="s">
        <v>385</v>
      </c>
      <c r="F25" s="541">
        <v>8.35</v>
      </c>
      <c r="G25" s="208"/>
      <c r="H25" s="122" t="str">
        <f t="shared" si="1"/>
        <v>I JA</v>
      </c>
      <c r="I25" s="542" t="s">
        <v>386</v>
      </c>
    </row>
    <row r="26" spans="1:10" s="134" customFormat="1" ht="15" customHeight="1">
      <c r="A26" s="122">
        <v>17</v>
      </c>
      <c r="B26" s="539" t="s">
        <v>643</v>
      </c>
      <c r="C26" s="141" t="s">
        <v>644</v>
      </c>
      <c r="D26" s="540">
        <v>36740</v>
      </c>
      <c r="E26" s="122" t="s">
        <v>361</v>
      </c>
      <c r="F26" s="541">
        <v>8.46</v>
      </c>
      <c r="G26" s="208"/>
      <c r="H26" s="122" t="str">
        <f t="shared" si="1"/>
        <v>II JA</v>
      </c>
      <c r="I26" s="542" t="s">
        <v>115</v>
      </c>
      <c r="J26" s="134" t="s">
        <v>645</v>
      </c>
    </row>
    <row r="27" spans="1:9" s="134" customFormat="1" ht="15" customHeight="1">
      <c r="A27" s="122">
        <v>17</v>
      </c>
      <c r="B27" s="539" t="s">
        <v>657</v>
      </c>
      <c r="C27" s="141" t="s">
        <v>658</v>
      </c>
      <c r="D27" s="540">
        <v>36999</v>
      </c>
      <c r="E27" s="122" t="s">
        <v>336</v>
      </c>
      <c r="F27" s="541">
        <v>8.46</v>
      </c>
      <c r="G27" s="208"/>
      <c r="H27" s="122" t="str">
        <f t="shared" si="1"/>
        <v>II JA</v>
      </c>
      <c r="I27" s="542" t="s">
        <v>416</v>
      </c>
    </row>
    <row r="28" spans="1:9" s="134" customFormat="1" ht="15" customHeight="1">
      <c r="A28" s="122">
        <v>19</v>
      </c>
      <c r="B28" s="539" t="s">
        <v>654</v>
      </c>
      <c r="C28" s="141" t="s">
        <v>655</v>
      </c>
      <c r="D28" s="540">
        <v>36892</v>
      </c>
      <c r="E28" s="122" t="s">
        <v>361</v>
      </c>
      <c r="F28" s="541">
        <v>8.53</v>
      </c>
      <c r="G28" s="208"/>
      <c r="H28" s="122" t="str">
        <f t="shared" si="1"/>
        <v>II JA</v>
      </c>
      <c r="I28" s="542" t="s">
        <v>51</v>
      </c>
    </row>
    <row r="29" spans="1:10" s="134" customFormat="1" ht="15" customHeight="1">
      <c r="A29" s="122">
        <v>20</v>
      </c>
      <c r="B29" s="539" t="s">
        <v>73</v>
      </c>
      <c r="C29" s="141" t="s">
        <v>703</v>
      </c>
      <c r="D29" s="540">
        <v>36948</v>
      </c>
      <c r="E29" s="122" t="s">
        <v>336</v>
      </c>
      <c r="F29" s="541">
        <v>8.54</v>
      </c>
      <c r="G29" s="208"/>
      <c r="H29" s="122" t="str">
        <f t="shared" si="1"/>
        <v>II JA</v>
      </c>
      <c r="I29" s="542" t="s">
        <v>474</v>
      </c>
      <c r="J29" s="134" t="s">
        <v>647</v>
      </c>
    </row>
    <row r="30" spans="1:9" s="134" customFormat="1" ht="15" customHeight="1">
      <c r="A30" s="122">
        <v>21</v>
      </c>
      <c r="B30" s="539" t="s">
        <v>67</v>
      </c>
      <c r="C30" s="141" t="s">
        <v>659</v>
      </c>
      <c r="D30" s="540">
        <v>37054</v>
      </c>
      <c r="E30" s="122" t="s">
        <v>103</v>
      </c>
      <c r="F30" s="541">
        <v>8.56</v>
      </c>
      <c r="G30" s="208"/>
      <c r="H30" s="122" t="str">
        <f t="shared" si="1"/>
        <v>II JA</v>
      </c>
      <c r="I30" s="542" t="s">
        <v>104</v>
      </c>
    </row>
    <row r="31" spans="1:9" s="134" customFormat="1" ht="15" customHeight="1">
      <c r="A31" s="122">
        <v>22</v>
      </c>
      <c r="B31" s="539" t="s">
        <v>224</v>
      </c>
      <c r="C31" s="141" t="s">
        <v>825</v>
      </c>
      <c r="D31" s="540">
        <v>36970</v>
      </c>
      <c r="E31" s="122" t="s">
        <v>53</v>
      </c>
      <c r="F31" s="541">
        <v>8.59</v>
      </c>
      <c r="G31" s="208"/>
      <c r="H31" s="475" t="str">
        <f t="shared" si="1"/>
        <v>II JA</v>
      </c>
      <c r="I31" s="542" t="s">
        <v>119</v>
      </c>
    </row>
    <row r="32" spans="1:9" s="134" customFormat="1" ht="15" customHeight="1">
      <c r="A32" s="122">
        <v>23</v>
      </c>
      <c r="B32" s="539" t="s">
        <v>78</v>
      </c>
      <c r="C32" s="141" t="s">
        <v>631</v>
      </c>
      <c r="D32" s="540">
        <v>36560</v>
      </c>
      <c r="E32" s="122" t="s">
        <v>146</v>
      </c>
      <c r="F32" s="541">
        <v>8.6</v>
      </c>
      <c r="G32" s="208"/>
      <c r="H32" s="122" t="str">
        <f t="shared" si="1"/>
        <v>II JA</v>
      </c>
      <c r="I32" s="542" t="s">
        <v>413</v>
      </c>
    </row>
    <row r="33" spans="1:9" s="134" customFormat="1" ht="15" customHeight="1">
      <c r="A33" s="122">
        <v>24</v>
      </c>
      <c r="B33" s="539" t="s">
        <v>39</v>
      </c>
      <c r="C33" s="141" t="s">
        <v>656</v>
      </c>
      <c r="D33" s="540">
        <v>36921</v>
      </c>
      <c r="E33" s="122" t="s">
        <v>336</v>
      </c>
      <c r="F33" s="541">
        <v>8.67</v>
      </c>
      <c r="G33" s="208"/>
      <c r="H33" s="122" t="str">
        <f t="shared" si="1"/>
        <v>II JA</v>
      </c>
      <c r="I33" s="542" t="s">
        <v>337</v>
      </c>
    </row>
    <row r="34" spans="1:10" s="134" customFormat="1" ht="15" customHeight="1">
      <c r="A34" s="122">
        <v>25</v>
      </c>
      <c r="B34" s="539" t="s">
        <v>200</v>
      </c>
      <c r="C34" s="141" t="s">
        <v>664</v>
      </c>
      <c r="D34" s="540">
        <v>37177</v>
      </c>
      <c r="E34" s="122" t="s">
        <v>361</v>
      </c>
      <c r="F34" s="541">
        <v>8.74</v>
      </c>
      <c r="G34" s="208"/>
      <c r="H34" s="122" t="str">
        <f t="shared" si="1"/>
        <v>II JA</v>
      </c>
      <c r="I34" s="542" t="s">
        <v>115</v>
      </c>
      <c r="J34" s="134" t="s">
        <v>665</v>
      </c>
    </row>
    <row r="35" spans="1:9" s="134" customFormat="1" ht="15" customHeight="1">
      <c r="A35" s="122">
        <v>26</v>
      </c>
      <c r="B35" s="539" t="s">
        <v>671</v>
      </c>
      <c r="C35" s="141" t="s">
        <v>672</v>
      </c>
      <c r="D35" s="540" t="s">
        <v>442</v>
      </c>
      <c r="E35" s="122" t="s">
        <v>79</v>
      </c>
      <c r="F35" s="541">
        <v>8.78</v>
      </c>
      <c r="G35" s="208"/>
      <c r="H35" s="122" t="str">
        <f t="shared" si="1"/>
        <v>II JA</v>
      </c>
      <c r="I35" s="542" t="s">
        <v>275</v>
      </c>
    </row>
    <row r="36" spans="1:9" s="134" customFormat="1" ht="15" customHeight="1">
      <c r="A36" s="122">
        <v>27</v>
      </c>
      <c r="B36" s="539" t="s">
        <v>629</v>
      </c>
      <c r="C36" s="141" t="s">
        <v>220</v>
      </c>
      <c r="D36" s="540">
        <v>36538</v>
      </c>
      <c r="E36" s="122" t="s">
        <v>336</v>
      </c>
      <c r="F36" s="541">
        <v>8.81</v>
      </c>
      <c r="G36" s="208"/>
      <c r="H36" s="122" t="str">
        <f t="shared" si="1"/>
        <v>II JA</v>
      </c>
      <c r="I36" s="542" t="s">
        <v>56</v>
      </c>
    </row>
    <row r="37" spans="1:9" s="134" customFormat="1" ht="15" customHeight="1">
      <c r="A37" s="122">
        <v>28</v>
      </c>
      <c r="B37" s="539" t="s">
        <v>627</v>
      </c>
      <c r="C37" s="141" t="s">
        <v>628</v>
      </c>
      <c r="D37" s="540">
        <v>36940</v>
      </c>
      <c r="E37" s="122" t="s">
        <v>340</v>
      </c>
      <c r="F37" s="541">
        <v>8.83</v>
      </c>
      <c r="G37" s="208"/>
      <c r="H37" s="122" t="str">
        <f t="shared" si="1"/>
        <v>II JA</v>
      </c>
      <c r="I37" s="542" t="s">
        <v>59</v>
      </c>
    </row>
    <row r="38" spans="1:9" s="134" customFormat="1" ht="15" customHeight="1">
      <c r="A38" s="122">
        <v>29</v>
      </c>
      <c r="B38" s="539" t="s">
        <v>795</v>
      </c>
      <c r="C38" s="141" t="s">
        <v>796</v>
      </c>
      <c r="D38" s="540">
        <v>36917</v>
      </c>
      <c r="E38" s="122" t="s">
        <v>369</v>
      </c>
      <c r="F38" s="541">
        <v>8.86</v>
      </c>
      <c r="G38" s="208"/>
      <c r="H38" s="122"/>
      <c r="I38" s="542" t="s">
        <v>370</v>
      </c>
    </row>
    <row r="39" spans="1:9" s="134" customFormat="1" ht="15" customHeight="1">
      <c r="A39" s="122">
        <v>30</v>
      </c>
      <c r="B39" s="539" t="s">
        <v>657</v>
      </c>
      <c r="C39" s="141" t="s">
        <v>178</v>
      </c>
      <c r="D39" s="540" t="s">
        <v>442</v>
      </c>
      <c r="E39" s="122" t="s">
        <v>336</v>
      </c>
      <c r="F39" s="541">
        <v>8.92</v>
      </c>
      <c r="G39" s="208"/>
      <c r="H39" s="122" t="str">
        <f>IF(ISBLANK(F39),"",IF(F39&lt;=7,"KSM",IF(F39&lt;=7.24,"I A",IF(F39&lt;=7.54,"II A",IF(F39&lt;=7.94,"III A",IF(F39&lt;=8.44,"I JA",IF(F39&lt;=8.84,"II JA",IF(F39&lt;=9.14,"III JA"))))))))</f>
        <v>III JA</v>
      </c>
      <c r="I39" s="542" t="s">
        <v>56</v>
      </c>
    </row>
    <row r="40" spans="1:10" s="134" customFormat="1" ht="15" customHeight="1">
      <c r="A40" s="122">
        <v>31</v>
      </c>
      <c r="B40" s="539" t="s">
        <v>76</v>
      </c>
      <c r="C40" s="141" t="s">
        <v>668</v>
      </c>
      <c r="D40" s="540">
        <v>37215</v>
      </c>
      <c r="E40" s="122" t="s">
        <v>336</v>
      </c>
      <c r="F40" s="541">
        <v>8.97</v>
      </c>
      <c r="G40" s="208"/>
      <c r="H40" s="122" t="str">
        <f>IF(ISBLANK(F40),"",IF(F40&lt;=7,"KSM",IF(F40&lt;=7.24,"I A",IF(F40&lt;=7.54,"II A",IF(F40&lt;=7.94,"III A",IF(F40&lt;=8.44,"I JA",IF(F40&lt;=8.84,"II JA",IF(F40&lt;=9.14,"III JA"))))))))</f>
        <v>III JA</v>
      </c>
      <c r="I40" s="542" t="s">
        <v>37</v>
      </c>
      <c r="J40" s="134" t="s">
        <v>669</v>
      </c>
    </row>
    <row r="41" spans="1:9" s="134" customFormat="1" ht="15" customHeight="1">
      <c r="A41" s="122">
        <v>32</v>
      </c>
      <c r="B41" s="539" t="s">
        <v>817</v>
      </c>
      <c r="C41" s="141" t="s">
        <v>707</v>
      </c>
      <c r="D41" s="540" t="s">
        <v>442</v>
      </c>
      <c r="E41" s="122" t="s">
        <v>336</v>
      </c>
      <c r="F41" s="541">
        <v>9.1</v>
      </c>
      <c r="G41" s="208"/>
      <c r="H41" s="122" t="str">
        <f>IF(ISBLANK(F41),"",IF(F41&lt;=7,"KSM",IF(F41&lt;=7.24,"I A",IF(F41&lt;=7.54,"II A",IF(F41&lt;=7.94,"III A",IF(F41&lt;=8.44,"I JA",IF(F41&lt;=8.84,"II JA",IF(F41&lt;=9.14,"III JA"))))))))</f>
        <v>III JA</v>
      </c>
      <c r="I41" s="542" t="s">
        <v>56</v>
      </c>
    </row>
    <row r="42" spans="1:9" s="134" customFormat="1" ht="15" customHeight="1">
      <c r="A42" s="122">
        <v>33</v>
      </c>
      <c r="B42" s="539" t="s">
        <v>623</v>
      </c>
      <c r="C42" s="141" t="s">
        <v>624</v>
      </c>
      <c r="D42" s="540">
        <v>37074</v>
      </c>
      <c r="E42" s="122" t="s">
        <v>336</v>
      </c>
      <c r="F42" s="541">
        <v>9.4</v>
      </c>
      <c r="G42" s="208"/>
      <c r="H42" s="122"/>
      <c r="I42" s="542" t="s">
        <v>55</v>
      </c>
    </row>
    <row r="43" spans="1:9" s="134" customFormat="1" ht="15" customHeight="1">
      <c r="A43" s="122">
        <v>34</v>
      </c>
      <c r="B43" s="539" t="s">
        <v>191</v>
      </c>
      <c r="C43" s="141" t="s">
        <v>670</v>
      </c>
      <c r="D43" s="540">
        <v>37329</v>
      </c>
      <c r="E43" s="122" t="s">
        <v>336</v>
      </c>
      <c r="F43" s="541">
        <v>9.52</v>
      </c>
      <c r="G43" s="208"/>
      <c r="H43" s="122"/>
      <c r="I43" s="542" t="s">
        <v>37</v>
      </c>
    </row>
    <row r="44" spans="1:9" s="134" customFormat="1" ht="15" customHeight="1">
      <c r="A44" s="122"/>
      <c r="B44" s="539" t="s">
        <v>67</v>
      </c>
      <c r="C44" s="141" t="s">
        <v>660</v>
      </c>
      <c r="D44" s="540">
        <v>37116</v>
      </c>
      <c r="E44" s="122" t="s">
        <v>53</v>
      </c>
      <c r="F44" s="541" t="s">
        <v>849</v>
      </c>
      <c r="G44" s="208"/>
      <c r="H44" s="122"/>
      <c r="I44" s="542" t="s">
        <v>119</v>
      </c>
    </row>
    <row r="45" spans="6:8" ht="6" customHeight="1">
      <c r="F45" s="49"/>
      <c r="G45" s="48"/>
      <c r="H45" s="49"/>
    </row>
    <row r="46" spans="6:8" ht="6" customHeight="1">
      <c r="F46" s="49"/>
      <c r="G46" s="48"/>
      <c r="H46" s="49"/>
    </row>
  </sheetData>
  <sheetProtection/>
  <mergeCells count="3">
    <mergeCell ref="A1:H1"/>
    <mergeCell ref="A2:H2"/>
    <mergeCell ref="A3:H3"/>
  </mergeCells>
  <printOptions/>
  <pageMargins left="0.5118110236220472" right="0.5118110236220472" top="0.19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6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.28125" style="161" customWidth="1"/>
    <col min="2" max="2" width="10.57421875" style="161" customWidth="1"/>
    <col min="3" max="3" width="12.28125" style="161" customWidth="1"/>
    <col min="4" max="4" width="10.28125" style="161" customWidth="1"/>
    <col min="5" max="5" width="14.00390625" style="166" customWidth="1"/>
    <col min="6" max="6" width="6.421875" style="164" customWidth="1"/>
    <col min="7" max="7" width="6.28125" style="164" customWidth="1"/>
    <col min="8" max="8" width="6.140625" style="233" customWidth="1"/>
    <col min="9" max="9" width="22.7109375" style="166" customWidth="1"/>
    <col min="10" max="10" width="10.7109375" style="161" hidden="1" customWidth="1"/>
    <col min="11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549"/>
    </row>
    <row r="4" spans="2:7" ht="12.75" customHeight="1">
      <c r="B4" s="168"/>
      <c r="C4" s="302" t="s">
        <v>16</v>
      </c>
      <c r="D4" s="119">
        <v>7.05</v>
      </c>
      <c r="F4" s="119" t="s">
        <v>303</v>
      </c>
      <c r="G4" s="34"/>
    </row>
    <row r="5" spans="5:9" s="113" customFormat="1" ht="3.75" customHeight="1">
      <c r="E5" s="114"/>
      <c r="H5" s="234"/>
      <c r="I5" s="550"/>
    </row>
    <row r="6" spans="2:9" ht="15.75">
      <c r="B6" s="547" t="s">
        <v>331</v>
      </c>
      <c r="C6" s="228"/>
      <c r="D6" s="555"/>
      <c r="E6" s="116"/>
      <c r="F6" s="228"/>
      <c r="G6" s="118" t="s">
        <v>15</v>
      </c>
      <c r="H6" s="235"/>
      <c r="I6" s="551"/>
    </row>
    <row r="7" ht="6" customHeight="1"/>
    <row r="8" spans="2:9" ht="12.75" customHeight="1">
      <c r="B8" s="168"/>
      <c r="C8" s="548">
        <v>1</v>
      </c>
      <c r="D8" s="548" t="s">
        <v>41</v>
      </c>
      <c r="E8" s="216">
        <v>7</v>
      </c>
      <c r="I8" s="492"/>
    </row>
    <row r="9" ht="6" customHeight="1"/>
    <row r="10" spans="1:9" s="544" customFormat="1" ht="12.75">
      <c r="A10" s="218" t="s">
        <v>42</v>
      </c>
      <c r="B10" s="545" t="s">
        <v>13</v>
      </c>
      <c r="C10" s="546" t="s">
        <v>12</v>
      </c>
      <c r="D10" s="537" t="s">
        <v>11</v>
      </c>
      <c r="E10" s="552" t="s">
        <v>10</v>
      </c>
      <c r="F10" s="553" t="s">
        <v>234</v>
      </c>
      <c r="G10" s="553" t="s">
        <v>235</v>
      </c>
      <c r="H10" s="554" t="s">
        <v>8</v>
      </c>
      <c r="I10" s="218" t="s">
        <v>7</v>
      </c>
    </row>
    <row r="11" spans="1:12" ht="12.75">
      <c r="A11" s="122">
        <v>2</v>
      </c>
      <c r="B11" s="209" t="s">
        <v>570</v>
      </c>
      <c r="C11" s="210" t="s">
        <v>571</v>
      </c>
      <c r="D11" s="556">
        <v>35653</v>
      </c>
      <c r="E11" s="212" t="s">
        <v>361</v>
      </c>
      <c r="F11" s="335">
        <v>7.46</v>
      </c>
      <c r="G11" s="576" t="s">
        <v>948</v>
      </c>
      <c r="H11" s="237" t="str">
        <f>IF(ISBLANK(F11),"",IF(F11&lt;=7,"KSM",IF(F11&lt;=7.24,"I A",IF(F11&lt;=7.54,"II A",IF(F11&lt;=7.94,"III A",IF(F11&lt;=8.44,"I JA",IF(F11&lt;=8.84,"II JA",IF(F11&lt;=9.14,"III JA"))))))))</f>
        <v>II A</v>
      </c>
      <c r="I11" s="213" t="s">
        <v>52</v>
      </c>
      <c r="J11" s="229" t="s">
        <v>572</v>
      </c>
      <c r="K11" s="214"/>
      <c r="L11" s="166"/>
    </row>
    <row r="12" spans="1:12" ht="12.75">
      <c r="A12" s="122">
        <v>3</v>
      </c>
      <c r="B12" s="209" t="s">
        <v>36</v>
      </c>
      <c r="C12" s="210" t="s">
        <v>44</v>
      </c>
      <c r="D12" s="556">
        <v>35173</v>
      </c>
      <c r="E12" s="212" t="s">
        <v>336</v>
      </c>
      <c r="F12" s="335">
        <v>7.22</v>
      </c>
      <c r="G12" s="576" t="s">
        <v>948</v>
      </c>
      <c r="H12" s="237" t="str">
        <f>IF(ISBLANK(F12),"",IF(F12&lt;=7,"KSM",IF(F12&lt;=7.24,"I A",IF(F12&lt;=7.54,"II A",IF(F12&lt;=7.94,"III A",IF(F12&lt;=8.44,"I JA",IF(F12&lt;=8.84,"II JA",IF(F12&lt;=9.14,"III JA"))))))))</f>
        <v>I A</v>
      </c>
      <c r="I12" s="213" t="s">
        <v>569</v>
      </c>
      <c r="J12" s="229" t="s">
        <v>31</v>
      </c>
      <c r="K12" s="214"/>
      <c r="L12" s="166"/>
    </row>
    <row r="13" spans="1:12" ht="12.75">
      <c r="A13" s="122">
        <v>4</v>
      </c>
      <c r="B13" s="209" t="s">
        <v>573</v>
      </c>
      <c r="C13" s="210" t="s">
        <v>574</v>
      </c>
      <c r="D13" s="556">
        <v>35657</v>
      </c>
      <c r="E13" s="212" t="s">
        <v>100</v>
      </c>
      <c r="F13" s="335">
        <v>7.13</v>
      </c>
      <c r="G13" s="576" t="s">
        <v>948</v>
      </c>
      <c r="H13" s="237" t="str">
        <f>IF(ISBLANK(F13),"",IF(F13&lt;=7,"KSM",IF(F13&lt;=7.24,"I A",IF(F13&lt;=7.54,"II A",IF(F13&lt;=7.94,"III A",IF(F13&lt;=8.44,"I JA",IF(F13&lt;=8.84,"II JA",IF(F13&lt;=9.14,"III JA"))))))))</f>
        <v>I A</v>
      </c>
      <c r="I13" s="213" t="s">
        <v>450</v>
      </c>
      <c r="J13" s="229" t="s">
        <v>31</v>
      </c>
      <c r="K13" s="214"/>
      <c r="L13" s="166"/>
    </row>
    <row r="14" ht="6" customHeight="1"/>
    <row r="15" spans="2:9" ht="12.75" customHeight="1">
      <c r="B15" s="168"/>
      <c r="C15" s="548">
        <v>2</v>
      </c>
      <c r="D15" s="548" t="s">
        <v>41</v>
      </c>
      <c r="E15" s="216">
        <v>7</v>
      </c>
      <c r="I15" s="492"/>
    </row>
    <row r="16" ht="6" customHeight="1"/>
    <row r="17" spans="1:12" ht="12.75">
      <c r="A17" s="122">
        <v>1</v>
      </c>
      <c r="B17" s="209" t="s">
        <v>71</v>
      </c>
      <c r="C17" s="210" t="s">
        <v>580</v>
      </c>
      <c r="D17" s="556">
        <v>35867</v>
      </c>
      <c r="E17" s="212" t="s">
        <v>32</v>
      </c>
      <c r="F17" s="335">
        <v>7.9</v>
      </c>
      <c r="G17" s="212"/>
      <c r="H17" s="237" t="str">
        <f aca="true" t="shared" si="0" ref="H17:H22">IF(ISBLANK(F17),"",IF(F17&lt;=7,"KSM",IF(F17&lt;=7.24,"I A",IF(F17&lt;=7.54,"II A",IF(F17&lt;=7.94,"III A",IF(F17&lt;=8.44,"I JA",IF(F17&lt;=8.84,"II JA",IF(F17&lt;=9.14,"III JA"))))))))</f>
        <v>III A</v>
      </c>
      <c r="I17" s="213" t="s">
        <v>54</v>
      </c>
      <c r="J17" s="229"/>
      <c r="K17" s="214"/>
      <c r="L17" s="166"/>
    </row>
    <row r="18" spans="1:12" ht="12.75">
      <c r="A18" s="122">
        <v>2</v>
      </c>
      <c r="B18" s="209" t="s">
        <v>191</v>
      </c>
      <c r="C18" s="210" t="s">
        <v>192</v>
      </c>
      <c r="D18" s="556">
        <v>36427</v>
      </c>
      <c r="E18" s="212" t="s">
        <v>336</v>
      </c>
      <c r="F18" s="335">
        <v>8.39</v>
      </c>
      <c r="G18" s="212"/>
      <c r="H18" s="237" t="str">
        <f t="shared" si="0"/>
        <v>I JA</v>
      </c>
      <c r="I18" s="213" t="s">
        <v>421</v>
      </c>
      <c r="J18" s="229"/>
      <c r="K18" s="214"/>
      <c r="L18" s="166"/>
    </row>
    <row r="19" spans="1:12" ht="12.75">
      <c r="A19" s="122">
        <v>3</v>
      </c>
      <c r="B19" s="209" t="s">
        <v>605</v>
      </c>
      <c r="C19" s="210" t="s">
        <v>606</v>
      </c>
      <c r="D19" s="556">
        <v>36164</v>
      </c>
      <c r="E19" s="212" t="s">
        <v>97</v>
      </c>
      <c r="F19" s="335" t="s">
        <v>849</v>
      </c>
      <c r="G19" s="212"/>
      <c r="H19" s="237"/>
      <c r="I19" s="213" t="s">
        <v>98</v>
      </c>
      <c r="J19" s="229"/>
      <c r="K19" s="214"/>
      <c r="L19" s="166"/>
    </row>
    <row r="20" spans="1:12" ht="12.75">
      <c r="A20" s="122">
        <v>4</v>
      </c>
      <c r="B20" s="209" t="s">
        <v>71</v>
      </c>
      <c r="C20" s="210" t="s">
        <v>591</v>
      </c>
      <c r="D20" s="556">
        <v>35934</v>
      </c>
      <c r="E20" s="212" t="s">
        <v>336</v>
      </c>
      <c r="F20" s="335">
        <v>8.6</v>
      </c>
      <c r="G20" s="212"/>
      <c r="H20" s="237" t="str">
        <f t="shared" si="0"/>
        <v>II JA</v>
      </c>
      <c r="I20" s="213" t="s">
        <v>421</v>
      </c>
      <c r="J20" s="229"/>
      <c r="K20" s="214"/>
      <c r="L20" s="166"/>
    </row>
    <row r="21" spans="1:12" ht="12.75">
      <c r="A21" s="122">
        <v>5</v>
      </c>
      <c r="B21" s="209" t="s">
        <v>66</v>
      </c>
      <c r="C21" s="210" t="s">
        <v>171</v>
      </c>
      <c r="D21" s="556">
        <v>35844</v>
      </c>
      <c r="E21" s="212" t="s">
        <v>547</v>
      </c>
      <c r="F21" s="335">
        <v>7.66</v>
      </c>
      <c r="G21" s="212"/>
      <c r="H21" s="237" t="str">
        <f t="shared" si="0"/>
        <v>III A</v>
      </c>
      <c r="I21" s="213" t="s">
        <v>142</v>
      </c>
      <c r="J21" s="229"/>
      <c r="K21" s="214"/>
      <c r="L21" s="166"/>
    </row>
    <row r="22" spans="1:12" ht="12.75">
      <c r="A22" s="122">
        <v>6</v>
      </c>
      <c r="B22" s="209" t="s">
        <v>181</v>
      </c>
      <c r="C22" s="210" t="s">
        <v>182</v>
      </c>
      <c r="D22" s="556">
        <v>36161</v>
      </c>
      <c r="E22" s="212" t="s">
        <v>108</v>
      </c>
      <c r="F22" s="335">
        <v>7.97</v>
      </c>
      <c r="G22" s="212"/>
      <c r="H22" s="237" t="str">
        <f t="shared" si="0"/>
        <v>I JA</v>
      </c>
      <c r="I22" s="213" t="s">
        <v>334</v>
      </c>
      <c r="J22" s="229"/>
      <c r="K22" s="214"/>
      <c r="L22" s="166"/>
    </row>
    <row r="23" spans="2:9" ht="12.75" customHeight="1">
      <c r="B23" s="168"/>
      <c r="C23" s="548">
        <v>3</v>
      </c>
      <c r="D23" s="548" t="s">
        <v>41</v>
      </c>
      <c r="E23" s="216">
        <v>7</v>
      </c>
      <c r="I23" s="492"/>
    </row>
    <row r="24" ht="6" customHeight="1"/>
    <row r="25" spans="1:12" ht="12.75">
      <c r="A25" s="122">
        <v>1</v>
      </c>
      <c r="B25" s="209" t="s">
        <v>223</v>
      </c>
      <c r="C25" s="210" t="s">
        <v>584</v>
      </c>
      <c r="D25" s="556">
        <v>35891</v>
      </c>
      <c r="E25" s="212" t="s">
        <v>97</v>
      </c>
      <c r="F25" s="335">
        <v>8.29</v>
      </c>
      <c r="G25" s="212"/>
      <c r="H25" s="237" t="str">
        <f>IF(ISBLANK(F25),"",IF(F25&lt;=7,"KSM",IF(F25&lt;=7.24,"I A",IF(F25&lt;=7.54,"II A",IF(F25&lt;=7.94,"III A",IF(F25&lt;=8.44,"I JA",IF(F25&lt;=8.84,"II JA",IF(F25&lt;=9.14,"III JA"))))))))</f>
        <v>I JA</v>
      </c>
      <c r="I25" s="213" t="s">
        <v>98</v>
      </c>
      <c r="J25" s="229"/>
      <c r="K25" s="214"/>
      <c r="L25" s="166"/>
    </row>
    <row r="26" spans="1:12" ht="12.75">
      <c r="A26" s="122">
        <v>2</v>
      </c>
      <c r="B26" s="209" t="s">
        <v>621</v>
      </c>
      <c r="C26" s="210" t="s">
        <v>622</v>
      </c>
      <c r="D26" s="556">
        <v>36263</v>
      </c>
      <c r="E26" s="212" t="s">
        <v>340</v>
      </c>
      <c r="F26" s="335" t="s">
        <v>849</v>
      </c>
      <c r="G26" s="212"/>
      <c r="H26" s="237"/>
      <c r="I26" s="213" t="s">
        <v>59</v>
      </c>
      <c r="J26" s="229"/>
      <c r="K26" s="214"/>
      <c r="L26" s="166"/>
    </row>
    <row r="27" spans="1:12" ht="12.75">
      <c r="A27" s="122">
        <v>3</v>
      </c>
      <c r="B27" s="209" t="s">
        <v>74</v>
      </c>
      <c r="C27" s="210" t="s">
        <v>585</v>
      </c>
      <c r="D27" s="556">
        <v>35912</v>
      </c>
      <c r="E27" s="212" t="s">
        <v>336</v>
      </c>
      <c r="F27" s="335" t="s">
        <v>849</v>
      </c>
      <c r="G27" s="212"/>
      <c r="H27" s="237"/>
      <c r="I27" s="213" t="s">
        <v>586</v>
      </c>
      <c r="J27" s="229"/>
      <c r="K27" s="214"/>
      <c r="L27" s="166"/>
    </row>
    <row r="28" spans="1:12" ht="12.75">
      <c r="A28" s="122">
        <v>4</v>
      </c>
      <c r="B28" s="209" t="s">
        <v>575</v>
      </c>
      <c r="C28" s="210" t="s">
        <v>576</v>
      </c>
      <c r="D28" s="556">
        <v>35827</v>
      </c>
      <c r="E28" s="212" t="s">
        <v>577</v>
      </c>
      <c r="F28" s="335">
        <v>7.77</v>
      </c>
      <c r="G28" s="212"/>
      <c r="H28" s="237" t="str">
        <f>IF(ISBLANK(F28),"",IF(F28&lt;=7,"KSM",IF(F28&lt;=7.24,"I A",IF(F28&lt;=7.54,"II A",IF(F28&lt;=7.94,"III A",IF(F28&lt;=8.44,"I JA",IF(F28&lt;=8.84,"II JA",IF(F28&lt;=9.14,"III JA"))))))))</f>
        <v>III A</v>
      </c>
      <c r="I28" s="213" t="s">
        <v>578</v>
      </c>
      <c r="J28" s="229" t="s">
        <v>579</v>
      </c>
      <c r="K28" s="214"/>
      <c r="L28" s="166"/>
    </row>
    <row r="29" spans="1:12" ht="12.75">
      <c r="A29" s="122">
        <v>5</v>
      </c>
      <c r="B29" s="209" t="s">
        <v>589</v>
      </c>
      <c r="C29" s="210" t="s">
        <v>590</v>
      </c>
      <c r="D29" s="556">
        <v>35930</v>
      </c>
      <c r="E29" s="212" t="s">
        <v>103</v>
      </c>
      <c r="F29" s="335" t="s">
        <v>849</v>
      </c>
      <c r="G29" s="212"/>
      <c r="H29" s="237"/>
      <c r="I29" s="213" t="s">
        <v>111</v>
      </c>
      <c r="J29" s="229"/>
      <c r="K29" s="214"/>
      <c r="L29" s="166"/>
    </row>
    <row r="30" spans="1:12" ht="12.75">
      <c r="A30" s="122">
        <v>6</v>
      </c>
      <c r="B30" s="209" t="s">
        <v>191</v>
      </c>
      <c r="C30" s="210" t="s">
        <v>192</v>
      </c>
      <c r="D30" s="556">
        <v>36427</v>
      </c>
      <c r="E30" s="212" t="s">
        <v>336</v>
      </c>
      <c r="F30" s="335" t="s">
        <v>849</v>
      </c>
      <c r="G30" s="212"/>
      <c r="H30" s="237"/>
      <c r="I30" s="213" t="s">
        <v>421</v>
      </c>
      <c r="J30" s="229"/>
      <c r="K30" s="214"/>
      <c r="L30" s="166"/>
    </row>
    <row r="31" ht="6" customHeight="1"/>
    <row r="32" spans="2:9" ht="12.75" customHeight="1">
      <c r="B32" s="168"/>
      <c r="C32" s="548">
        <v>4</v>
      </c>
      <c r="D32" s="548" t="s">
        <v>41</v>
      </c>
      <c r="E32" s="216">
        <v>7</v>
      </c>
      <c r="I32" s="492"/>
    </row>
    <row r="33" spans="1:12" ht="12.75">
      <c r="A33" s="122">
        <v>1</v>
      </c>
      <c r="B33" s="209" t="s">
        <v>175</v>
      </c>
      <c r="C33" s="210" t="s">
        <v>176</v>
      </c>
      <c r="D33" s="556">
        <v>35968</v>
      </c>
      <c r="E33" s="212" t="s">
        <v>103</v>
      </c>
      <c r="F33" s="335">
        <v>8.21</v>
      </c>
      <c r="G33" s="212"/>
      <c r="H33" s="237" t="str">
        <f aca="true" t="shared" si="1" ref="H33:H38">IF(ISBLANK(F33),"",IF(F33&lt;=7,"KSM",IF(F33&lt;=7.24,"I A",IF(F33&lt;=7.54,"II A",IF(F33&lt;=7.94,"III A",IF(F33&lt;=8.44,"I JA",IF(F33&lt;=8.84,"II JA",IF(F33&lt;=9.14,"III JA"))))))))</f>
        <v>I JA</v>
      </c>
      <c r="I33" s="213" t="s">
        <v>104</v>
      </c>
      <c r="J33" s="229"/>
      <c r="K33" s="214"/>
      <c r="L33" s="166"/>
    </row>
    <row r="34" spans="1:12" ht="12.75">
      <c r="A34" s="122">
        <v>2</v>
      </c>
      <c r="B34" s="209" t="s">
        <v>256</v>
      </c>
      <c r="C34" s="210" t="s">
        <v>257</v>
      </c>
      <c r="D34" s="556">
        <v>35898</v>
      </c>
      <c r="E34" s="212" t="s">
        <v>97</v>
      </c>
      <c r="F34" s="335">
        <v>7.5</v>
      </c>
      <c r="G34" s="212"/>
      <c r="H34" s="237" t="str">
        <f t="shared" si="1"/>
        <v>II A</v>
      </c>
      <c r="I34" s="213" t="s">
        <v>98</v>
      </c>
      <c r="J34" s="229"/>
      <c r="K34" s="214"/>
      <c r="L34" s="166"/>
    </row>
    <row r="35" spans="1:12" ht="12.75">
      <c r="A35" s="122">
        <v>3</v>
      </c>
      <c r="B35" s="209" t="s">
        <v>612</v>
      </c>
      <c r="C35" s="210" t="s">
        <v>189</v>
      </c>
      <c r="D35" s="556">
        <v>36347</v>
      </c>
      <c r="E35" s="212" t="s">
        <v>361</v>
      </c>
      <c r="F35" s="335">
        <v>8.29</v>
      </c>
      <c r="G35" s="212"/>
      <c r="H35" s="237" t="str">
        <f t="shared" si="1"/>
        <v>I JA</v>
      </c>
      <c r="I35" s="213" t="s">
        <v>115</v>
      </c>
      <c r="J35" s="229" t="s">
        <v>613</v>
      </c>
      <c r="K35" s="214"/>
      <c r="L35" s="166"/>
    </row>
    <row r="36" spans="1:12" ht="12.75">
      <c r="A36" s="122">
        <v>4</v>
      </c>
      <c r="B36" s="209" t="s">
        <v>592</v>
      </c>
      <c r="C36" s="210" t="s">
        <v>593</v>
      </c>
      <c r="D36" s="556">
        <v>35989</v>
      </c>
      <c r="E36" s="212" t="s">
        <v>336</v>
      </c>
      <c r="F36" s="335" t="s">
        <v>849</v>
      </c>
      <c r="G36" s="212"/>
      <c r="H36" s="237"/>
      <c r="I36" s="213" t="s">
        <v>337</v>
      </c>
      <c r="J36" s="229"/>
      <c r="K36" s="214"/>
      <c r="L36" s="166"/>
    </row>
    <row r="37" spans="1:12" ht="12.75">
      <c r="A37" s="122">
        <v>5</v>
      </c>
      <c r="B37" s="209" t="s">
        <v>597</v>
      </c>
      <c r="C37" s="210" t="s">
        <v>598</v>
      </c>
      <c r="D37" s="556">
        <v>36014</v>
      </c>
      <c r="E37" s="212" t="s">
        <v>336</v>
      </c>
      <c r="F37" s="335">
        <v>7.39</v>
      </c>
      <c r="G37" s="212"/>
      <c r="H37" s="237" t="str">
        <f t="shared" si="1"/>
        <v>II A</v>
      </c>
      <c r="I37" s="213" t="s">
        <v>474</v>
      </c>
      <c r="J37" s="229"/>
      <c r="K37" s="214"/>
      <c r="L37" s="166"/>
    </row>
    <row r="38" spans="1:12" ht="12.75">
      <c r="A38" s="122">
        <v>6</v>
      </c>
      <c r="B38" s="209" t="s">
        <v>616</v>
      </c>
      <c r="C38" s="210" t="s">
        <v>617</v>
      </c>
      <c r="D38" s="556">
        <v>36424</v>
      </c>
      <c r="E38" s="212" t="s">
        <v>361</v>
      </c>
      <c r="F38" s="335">
        <v>7.57</v>
      </c>
      <c r="G38" s="212"/>
      <c r="H38" s="237" t="str">
        <f t="shared" si="1"/>
        <v>III A</v>
      </c>
      <c r="I38" s="213" t="s">
        <v>52</v>
      </c>
      <c r="J38" s="229" t="s">
        <v>618</v>
      </c>
      <c r="K38" s="214"/>
      <c r="L38" s="166"/>
    </row>
    <row r="39" ht="6" customHeight="1"/>
    <row r="40" spans="2:9" ht="12.75" customHeight="1">
      <c r="B40" s="168"/>
      <c r="C40" s="548">
        <v>5</v>
      </c>
      <c r="D40" s="548" t="s">
        <v>41</v>
      </c>
      <c r="E40" s="216">
        <v>7</v>
      </c>
      <c r="I40" s="492"/>
    </row>
    <row r="41" ht="6" customHeight="1"/>
    <row r="42" spans="1:12" ht="12.75">
      <c r="A42" s="122">
        <v>1</v>
      </c>
      <c r="B42" s="209" t="s">
        <v>600</v>
      </c>
      <c r="C42" s="210" t="s">
        <v>601</v>
      </c>
      <c r="D42" s="556">
        <v>36035</v>
      </c>
      <c r="E42" s="212" t="s">
        <v>361</v>
      </c>
      <c r="F42" s="335">
        <v>7.84</v>
      </c>
      <c r="G42" s="212"/>
      <c r="H42" s="237" t="str">
        <f aca="true" t="shared" si="2" ref="H42:H47">IF(ISBLANK(F42),"",IF(F42&lt;=7,"KSM",IF(F42&lt;=7.24,"I A",IF(F42&lt;=7.54,"II A",IF(F42&lt;=7.94,"III A",IF(F42&lt;=8.44,"I JA",IF(F42&lt;=8.84,"II JA",IF(F42&lt;=9.14,"III JA"))))))))</f>
        <v>III A</v>
      </c>
      <c r="I42" s="213" t="s">
        <v>51</v>
      </c>
      <c r="J42" s="229" t="s">
        <v>602</v>
      </c>
      <c r="K42" s="214"/>
      <c r="L42" s="166"/>
    </row>
    <row r="43" spans="1:12" ht="12.75">
      <c r="A43" s="122">
        <v>2</v>
      </c>
      <c r="B43" s="209" t="s">
        <v>73</v>
      </c>
      <c r="C43" s="210" t="s">
        <v>614</v>
      </c>
      <c r="D43" s="556">
        <v>36384</v>
      </c>
      <c r="E43" s="212" t="s">
        <v>336</v>
      </c>
      <c r="F43" s="335">
        <v>7.72</v>
      </c>
      <c r="G43" s="212"/>
      <c r="H43" s="237" t="str">
        <f t="shared" si="2"/>
        <v>III A</v>
      </c>
      <c r="I43" s="213" t="s">
        <v>416</v>
      </c>
      <c r="J43" s="229"/>
      <c r="K43" s="214"/>
      <c r="L43" s="166"/>
    </row>
    <row r="44" spans="1:12" ht="12.75">
      <c r="A44" s="122">
        <v>3</v>
      </c>
      <c r="B44" s="209" t="s">
        <v>581</v>
      </c>
      <c r="C44" s="210" t="s">
        <v>582</v>
      </c>
      <c r="D44" s="556">
        <v>35887</v>
      </c>
      <c r="E44" s="212" t="s">
        <v>545</v>
      </c>
      <c r="F44" s="335">
        <v>7.32</v>
      </c>
      <c r="G44" s="212"/>
      <c r="H44" s="237" t="str">
        <f t="shared" si="2"/>
        <v>II A</v>
      </c>
      <c r="I44" s="213" t="s">
        <v>583</v>
      </c>
      <c r="J44" s="229">
        <v>7.31</v>
      </c>
      <c r="K44" s="214"/>
      <c r="L44" s="166"/>
    </row>
    <row r="45" spans="1:12" ht="12.75">
      <c r="A45" s="122">
        <v>4</v>
      </c>
      <c r="B45" s="209" t="s">
        <v>603</v>
      </c>
      <c r="C45" s="210" t="s">
        <v>604</v>
      </c>
      <c r="D45" s="556">
        <v>36085</v>
      </c>
      <c r="E45" s="212" t="s">
        <v>97</v>
      </c>
      <c r="F45" s="335">
        <v>8.14</v>
      </c>
      <c r="G45" s="212"/>
      <c r="H45" s="237" t="str">
        <f t="shared" si="2"/>
        <v>I JA</v>
      </c>
      <c r="I45" s="213" t="s">
        <v>98</v>
      </c>
      <c r="J45" s="229"/>
      <c r="K45" s="214"/>
      <c r="L45" s="166"/>
    </row>
    <row r="46" spans="1:12" ht="12.75">
      <c r="A46" s="122">
        <v>5</v>
      </c>
      <c r="B46" s="209" t="s">
        <v>69</v>
      </c>
      <c r="C46" s="210" t="s">
        <v>177</v>
      </c>
      <c r="D46" s="556">
        <v>36015</v>
      </c>
      <c r="E46" s="212" t="s">
        <v>336</v>
      </c>
      <c r="F46" s="335">
        <v>7.7</v>
      </c>
      <c r="G46" s="212"/>
      <c r="H46" s="237" t="str">
        <f t="shared" si="2"/>
        <v>III A</v>
      </c>
      <c r="I46" s="213" t="s">
        <v>37</v>
      </c>
      <c r="J46" s="229" t="s">
        <v>241</v>
      </c>
      <c r="K46" s="214"/>
      <c r="L46" s="166"/>
    </row>
    <row r="47" spans="1:12" ht="12.75">
      <c r="A47" s="122">
        <v>6</v>
      </c>
      <c r="B47" s="209" t="s">
        <v>72</v>
      </c>
      <c r="C47" s="210" t="s">
        <v>608</v>
      </c>
      <c r="D47" s="556">
        <v>36199</v>
      </c>
      <c r="E47" s="212" t="s">
        <v>63</v>
      </c>
      <c r="F47" s="335">
        <v>7.68</v>
      </c>
      <c r="G47" s="212"/>
      <c r="H47" s="237" t="str">
        <f t="shared" si="2"/>
        <v>III A</v>
      </c>
      <c r="I47" s="213" t="s">
        <v>155</v>
      </c>
      <c r="J47" s="229"/>
      <c r="K47" s="214"/>
      <c r="L47" s="166"/>
    </row>
    <row r="48" ht="6" customHeight="1"/>
    <row r="49" spans="2:9" ht="12.75" customHeight="1">
      <c r="B49" s="168"/>
      <c r="C49" s="548">
        <v>6</v>
      </c>
      <c r="D49" s="548" t="s">
        <v>41</v>
      </c>
      <c r="E49" s="216">
        <v>7</v>
      </c>
      <c r="I49" s="492"/>
    </row>
    <row r="50" ht="6" customHeight="1"/>
    <row r="51" spans="1:12" ht="12.75">
      <c r="A51" s="122">
        <v>1</v>
      </c>
      <c r="B51" s="209" t="s">
        <v>599</v>
      </c>
      <c r="C51" s="210" t="s">
        <v>214</v>
      </c>
      <c r="D51" s="556">
        <v>36022</v>
      </c>
      <c r="E51" s="212" t="s">
        <v>97</v>
      </c>
      <c r="F51" s="335">
        <v>8.22</v>
      </c>
      <c r="G51" s="212"/>
      <c r="H51" s="237" t="str">
        <f>IF(ISBLANK(F51),"",IF(F51&lt;=7,"KSM",IF(F51&lt;=7.24,"I A",IF(F51&lt;=7.54,"II A",IF(F51&lt;=7.94,"III A",IF(F51&lt;=8.44,"I JA",IF(F51&lt;=8.84,"II JA",IF(F51&lt;=9.14,"III JA"))))))))</f>
        <v>I JA</v>
      </c>
      <c r="I51" s="213" t="s">
        <v>98</v>
      </c>
      <c r="J51" s="229"/>
      <c r="K51" s="214"/>
      <c r="L51" s="166"/>
    </row>
    <row r="52" spans="1:12" ht="12.75">
      <c r="A52" s="122">
        <v>2</v>
      </c>
      <c r="B52" s="209" t="s">
        <v>168</v>
      </c>
      <c r="C52" s="210" t="s">
        <v>250</v>
      </c>
      <c r="D52" s="556">
        <v>36333</v>
      </c>
      <c r="E52" s="212" t="s">
        <v>336</v>
      </c>
      <c r="F52" s="335">
        <v>8.3</v>
      </c>
      <c r="G52" s="212"/>
      <c r="H52" s="237" t="str">
        <f>IF(ISBLANK(F52),"",IF(F52&lt;=7,"KSM",IF(F52&lt;=7.24,"I A",IF(F52&lt;=7.54,"II A",IF(F52&lt;=7.94,"III A",IF(F52&lt;=8.44,"I JA",IF(F52&lt;=8.84,"II JA",IF(F52&lt;=9.14,"III JA"))))))))</f>
        <v>I JA</v>
      </c>
      <c r="I52" s="213" t="s">
        <v>421</v>
      </c>
      <c r="J52" s="229"/>
      <c r="K52" s="214"/>
      <c r="L52" s="166"/>
    </row>
    <row r="53" spans="1:12" ht="12.75">
      <c r="A53" s="122">
        <v>3</v>
      </c>
      <c r="B53" s="209" t="s">
        <v>75</v>
      </c>
      <c r="C53" s="210" t="s">
        <v>202</v>
      </c>
      <c r="D53" s="556">
        <v>36334</v>
      </c>
      <c r="E53" s="212" t="s">
        <v>336</v>
      </c>
      <c r="F53" s="335">
        <v>8.56</v>
      </c>
      <c r="G53" s="212"/>
      <c r="H53" s="237" t="str">
        <f>IF(ISBLANK(F53),"",IF(F53&lt;=7,"KSM",IF(F53&lt;=7.24,"I A",IF(F53&lt;=7.54,"II A",IF(F53&lt;=7.94,"III A",IF(F53&lt;=8.44,"I JA",IF(F53&lt;=8.84,"II JA",IF(F53&lt;=9.14,"III JA"))))))))</f>
        <v>II JA</v>
      </c>
      <c r="I53" s="213" t="s">
        <v>421</v>
      </c>
      <c r="J53" s="229"/>
      <c r="K53" s="214"/>
      <c r="L53" s="166"/>
    </row>
    <row r="54" spans="1:12" ht="12.75">
      <c r="A54" s="122">
        <v>4</v>
      </c>
      <c r="B54" s="209" t="s">
        <v>619</v>
      </c>
      <c r="C54" s="210" t="s">
        <v>620</v>
      </c>
      <c r="D54" s="556">
        <v>36091</v>
      </c>
      <c r="E54" s="212" t="s">
        <v>340</v>
      </c>
      <c r="F54" s="335">
        <v>7.51</v>
      </c>
      <c r="G54" s="212"/>
      <c r="H54" s="237" t="str">
        <f>IF(ISBLANK(F54),"",IF(F54&lt;=7,"KSM",IF(F54&lt;=7.24,"I A",IF(F54&lt;=7.54,"II A",IF(F54&lt;=7.94,"III A",IF(F54&lt;=8.44,"I JA",IF(F54&lt;=8.84,"II JA",IF(F54&lt;=9.14,"III JA"))))))))</f>
        <v>II A</v>
      </c>
      <c r="I54" s="213" t="s">
        <v>59</v>
      </c>
      <c r="J54" s="229"/>
      <c r="K54" s="214"/>
      <c r="L54" s="166"/>
    </row>
    <row r="55" spans="1:12" ht="12.75">
      <c r="A55" s="122">
        <v>5</v>
      </c>
      <c r="B55" s="209" t="s">
        <v>686</v>
      </c>
      <c r="C55" s="210" t="s">
        <v>687</v>
      </c>
      <c r="D55" s="556">
        <v>36173</v>
      </c>
      <c r="E55" s="212" t="s">
        <v>100</v>
      </c>
      <c r="F55" s="335">
        <v>7.68</v>
      </c>
      <c r="G55" s="212"/>
      <c r="H55" s="237" t="str">
        <f>IF(ISBLANK(F55),"",IF(F55&lt;=7,"KSM",IF(F55&lt;=7.24,"I A",IF(F55&lt;=7.54,"II A",IF(F55&lt;=7.94,"III A",IF(F55&lt;=8.44,"I JA",IF(F55&lt;=8.84,"II JA",IF(F55&lt;=9.14,"III JA"))))))))</f>
        <v>III A</v>
      </c>
      <c r="I55" s="213" t="s">
        <v>688</v>
      </c>
      <c r="J55" s="229"/>
      <c r="K55" s="214"/>
      <c r="L55" s="166"/>
    </row>
    <row r="56" ht="6" customHeight="1"/>
    <row r="57" spans="2:9" ht="12.75" customHeight="1">
      <c r="B57" s="168"/>
      <c r="C57" s="548">
        <v>7</v>
      </c>
      <c r="D57" s="548" t="s">
        <v>41</v>
      </c>
      <c r="E57" s="216">
        <v>7</v>
      </c>
      <c r="I57" s="492"/>
    </row>
    <row r="58" ht="3.75" customHeight="1"/>
    <row r="59" spans="1:12" ht="12.75">
      <c r="A59" s="122">
        <v>1</v>
      </c>
      <c r="B59" s="209" t="s">
        <v>183</v>
      </c>
      <c r="C59" s="210" t="s">
        <v>184</v>
      </c>
      <c r="D59" s="556">
        <v>36206</v>
      </c>
      <c r="E59" s="212" t="s">
        <v>336</v>
      </c>
      <c r="F59" s="335">
        <v>8.06</v>
      </c>
      <c r="G59" s="212"/>
      <c r="H59" s="237" t="str">
        <f>IF(ISBLANK(F59),"",IF(F59&lt;=7,"KSM",IF(F59&lt;=7.24,"I A",IF(F59&lt;=7.54,"II A",IF(F59&lt;=7.94,"III A",IF(F59&lt;=8.44,"I JA",IF(F59&lt;=8.84,"II JA",IF(F59&lt;=9.14,"III JA"))))))))</f>
        <v>I JA</v>
      </c>
      <c r="I59" s="213" t="s">
        <v>421</v>
      </c>
      <c r="J59" s="229"/>
      <c r="K59" s="214"/>
      <c r="L59" s="166"/>
    </row>
    <row r="60" spans="1:12" ht="12.75">
      <c r="A60" s="122">
        <v>2</v>
      </c>
      <c r="B60" s="209" t="s">
        <v>173</v>
      </c>
      <c r="C60" s="210" t="s">
        <v>199</v>
      </c>
      <c r="D60" s="556">
        <v>36206</v>
      </c>
      <c r="E60" s="212" t="s">
        <v>227</v>
      </c>
      <c r="F60" s="335">
        <v>7.57</v>
      </c>
      <c r="G60" s="212"/>
      <c r="H60" s="237" t="str">
        <f>IF(ISBLANK(F60),"",IF(F60&lt;=7,"KSM",IF(F60&lt;=7.24,"I A",IF(F60&lt;=7.54,"II A",IF(F60&lt;=7.94,"III A",IF(F60&lt;=8.44,"I JA",IF(F60&lt;=8.84,"II JA",IF(F60&lt;=9.14,"III JA"))))))))</f>
        <v>III A</v>
      </c>
      <c r="I60" s="213" t="s">
        <v>124</v>
      </c>
      <c r="J60" s="229"/>
      <c r="K60" s="214"/>
      <c r="L60" s="166"/>
    </row>
    <row r="61" spans="1:12" ht="12.75">
      <c r="A61" s="122">
        <v>3</v>
      </c>
      <c r="B61" s="209" t="s">
        <v>609</v>
      </c>
      <c r="C61" s="210" t="s">
        <v>610</v>
      </c>
      <c r="D61" s="556">
        <v>36231</v>
      </c>
      <c r="E61" s="212" t="s">
        <v>100</v>
      </c>
      <c r="F61" s="335">
        <v>7.62</v>
      </c>
      <c r="G61" s="212"/>
      <c r="H61" s="237" t="str">
        <f>IF(ISBLANK(F61),"",IF(F61&lt;=7,"KSM",IF(F61&lt;=7.24,"I A",IF(F61&lt;=7.54,"II A",IF(F61&lt;=7.94,"III A",IF(F61&lt;=8.44,"I JA",IF(F61&lt;=8.84,"II JA",IF(F61&lt;=9.14,"III JA"))))))))</f>
        <v>III A</v>
      </c>
      <c r="I61" s="213" t="s">
        <v>596</v>
      </c>
      <c r="J61" s="229"/>
      <c r="K61" s="214"/>
      <c r="L61" s="166"/>
    </row>
    <row r="62" spans="1:12" ht="12.75">
      <c r="A62" s="122">
        <v>4</v>
      </c>
      <c r="B62" s="209" t="s">
        <v>607</v>
      </c>
      <c r="C62" s="210" t="s">
        <v>217</v>
      </c>
      <c r="D62" s="556">
        <v>36186</v>
      </c>
      <c r="E62" s="212" t="s">
        <v>336</v>
      </c>
      <c r="F62" s="335">
        <v>8.04</v>
      </c>
      <c r="G62" s="212"/>
      <c r="H62" s="237" t="str">
        <f>IF(ISBLANK(F62),"",IF(F62&lt;=7,"KSM",IF(F62&lt;=7.24,"I A",IF(F62&lt;=7.54,"II A",IF(F62&lt;=7.94,"III A",IF(F62&lt;=8.44,"I JA",IF(F62&lt;=8.84,"II JA",IF(F62&lt;=9.14,"III JA"))))))))</f>
        <v>I JA</v>
      </c>
      <c r="I62" s="213" t="s">
        <v>421</v>
      </c>
      <c r="J62" s="229"/>
      <c r="K62" s="214"/>
      <c r="L62" s="166"/>
    </row>
    <row r="63" spans="1:12" ht="12.75">
      <c r="A63" s="122">
        <v>5</v>
      </c>
      <c r="B63" s="209" t="s">
        <v>76</v>
      </c>
      <c r="C63" s="210" t="s">
        <v>611</v>
      </c>
      <c r="D63" s="556">
        <v>36284</v>
      </c>
      <c r="E63" s="212" t="s">
        <v>336</v>
      </c>
      <c r="F63" s="335">
        <v>7.82</v>
      </c>
      <c r="G63" s="212"/>
      <c r="H63" s="237" t="str">
        <f>IF(ISBLANK(F63),"",IF(F63&lt;=7,"KSM",IF(F63&lt;=7.24,"I A",IF(F63&lt;=7.54,"II A",IF(F63&lt;=7.94,"III A",IF(F63&lt;=8.44,"I JA",IF(F63&lt;=8.84,"II JA",IF(F63&lt;=9.14,"III JA"))))))))</f>
        <v>III A</v>
      </c>
      <c r="I63" s="213" t="s">
        <v>337</v>
      </c>
      <c r="J63" s="229"/>
      <c r="K63" s="214"/>
      <c r="L63" s="166"/>
    </row>
  </sheetData>
  <sheetProtection/>
  <mergeCells count="3">
    <mergeCell ref="A1:H1"/>
    <mergeCell ref="A2:H2"/>
    <mergeCell ref="A3:H3"/>
  </mergeCells>
  <printOptions/>
  <pageMargins left="0.27" right="0.18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46"/>
  <sheetViews>
    <sheetView zoomScalePageLayoutView="0" workbookViewId="0" topLeftCell="A22">
      <selection activeCell="A8" sqref="A8"/>
    </sheetView>
  </sheetViews>
  <sheetFormatPr defaultColWidth="9.140625" defaultRowHeight="12.75"/>
  <cols>
    <col min="1" max="1" width="5.421875" style="161" customWidth="1"/>
    <col min="2" max="2" width="11.140625" style="161" customWidth="1"/>
    <col min="3" max="3" width="11.7109375" style="161" customWidth="1"/>
    <col min="4" max="4" width="9.421875" style="161" customWidth="1"/>
    <col min="5" max="5" width="13.7109375" style="166" customWidth="1"/>
    <col min="6" max="7" width="5.8515625" style="164" customWidth="1"/>
    <col min="8" max="8" width="5.8515625" style="233" customWidth="1"/>
    <col min="9" max="9" width="23.421875" style="166" customWidth="1"/>
    <col min="10" max="10" width="10.7109375" style="161" hidden="1" customWidth="1"/>
    <col min="11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2:7" ht="12.75" customHeight="1">
      <c r="B4" s="168"/>
      <c r="C4" s="302" t="s">
        <v>16</v>
      </c>
      <c r="D4" s="119">
        <v>7.05</v>
      </c>
      <c r="F4" s="119" t="s">
        <v>303</v>
      </c>
      <c r="G4" s="34"/>
    </row>
    <row r="5" spans="5:9" s="113" customFormat="1" ht="3.75" customHeight="1">
      <c r="E5" s="114"/>
      <c r="H5" s="234"/>
      <c r="I5" s="115"/>
    </row>
    <row r="6" spans="2:9" ht="15.75">
      <c r="B6" s="227" t="s">
        <v>331</v>
      </c>
      <c r="C6" s="117"/>
      <c r="D6" s="555"/>
      <c r="E6" s="116"/>
      <c r="F6" s="228"/>
      <c r="G6" s="118" t="s">
        <v>15</v>
      </c>
      <c r="H6" s="235"/>
      <c r="I6" s="336"/>
    </row>
    <row r="7" ht="6" customHeight="1"/>
    <row r="8" spans="1:9" ht="12.75">
      <c r="A8" s="218" t="s">
        <v>233</v>
      </c>
      <c r="B8" s="219" t="s">
        <v>13</v>
      </c>
      <c r="C8" s="220" t="s">
        <v>12</v>
      </c>
      <c r="D8" s="537" t="s">
        <v>11</v>
      </c>
      <c r="E8" s="221" t="s">
        <v>10</v>
      </c>
      <c r="F8" s="222" t="s">
        <v>234</v>
      </c>
      <c r="G8" s="222" t="s">
        <v>235</v>
      </c>
      <c r="H8" s="236" t="s">
        <v>8</v>
      </c>
      <c r="I8" s="223" t="s">
        <v>7</v>
      </c>
    </row>
    <row r="9" spans="1:12" ht="12.75">
      <c r="A9" s="122">
        <v>1</v>
      </c>
      <c r="B9" s="209" t="s">
        <v>581</v>
      </c>
      <c r="C9" s="210" t="s">
        <v>582</v>
      </c>
      <c r="D9" s="557">
        <v>35887</v>
      </c>
      <c r="E9" s="558" t="s">
        <v>545</v>
      </c>
      <c r="F9" s="335">
        <v>7.32</v>
      </c>
      <c r="G9" s="488">
        <v>7.32</v>
      </c>
      <c r="H9" s="237" t="str">
        <f aca="true" t="shared" si="0" ref="H9:H14">IF(ISBLANK(F9),"",IF(F9&lt;=7,"KSM",IF(F9&lt;=7.24,"I A",IF(F9&lt;=7.54,"II A",IF(F9&lt;=7.94,"III A",IF(F9&lt;=8.44,"I JA",IF(F9&lt;=8.84,"II JA",IF(F9&lt;=9.14,"III JA"))))))))</f>
        <v>II A</v>
      </c>
      <c r="I9" s="213" t="s">
        <v>583</v>
      </c>
      <c r="J9" s="229">
        <v>7.31</v>
      </c>
      <c r="K9" s="214"/>
      <c r="L9" s="166"/>
    </row>
    <row r="10" spans="1:12" ht="12.75">
      <c r="A10" s="122">
        <v>2</v>
      </c>
      <c r="B10" s="209" t="s">
        <v>597</v>
      </c>
      <c r="C10" s="210" t="s">
        <v>598</v>
      </c>
      <c r="D10" s="557">
        <v>36014</v>
      </c>
      <c r="E10" s="558" t="s">
        <v>336</v>
      </c>
      <c r="F10" s="335">
        <v>7.39</v>
      </c>
      <c r="G10" s="488">
        <v>7.41</v>
      </c>
      <c r="H10" s="237" t="str">
        <f t="shared" si="0"/>
        <v>II A</v>
      </c>
      <c r="I10" s="213" t="s">
        <v>474</v>
      </c>
      <c r="J10" s="229"/>
      <c r="K10" s="214"/>
      <c r="L10" s="166"/>
    </row>
    <row r="11" spans="1:12" ht="12.75">
      <c r="A11" s="122">
        <v>3</v>
      </c>
      <c r="B11" s="209" t="s">
        <v>256</v>
      </c>
      <c r="C11" s="210" t="s">
        <v>257</v>
      </c>
      <c r="D11" s="557">
        <v>35898</v>
      </c>
      <c r="E11" s="558" t="s">
        <v>97</v>
      </c>
      <c r="F11" s="335">
        <v>7.5</v>
      </c>
      <c r="G11" s="488">
        <v>7.46</v>
      </c>
      <c r="H11" s="237" t="str">
        <f t="shared" si="0"/>
        <v>II A</v>
      </c>
      <c r="I11" s="213" t="s">
        <v>98</v>
      </c>
      <c r="J11" s="229"/>
      <c r="K11" s="214"/>
      <c r="L11" s="166"/>
    </row>
    <row r="12" spans="1:12" ht="12.75">
      <c r="A12" s="122">
        <v>4</v>
      </c>
      <c r="B12" s="209" t="s">
        <v>619</v>
      </c>
      <c r="C12" s="210" t="s">
        <v>620</v>
      </c>
      <c r="D12" s="557">
        <v>36091</v>
      </c>
      <c r="E12" s="558" t="s">
        <v>340</v>
      </c>
      <c r="F12" s="335">
        <v>7.51</v>
      </c>
      <c r="G12" s="488">
        <v>7.51</v>
      </c>
      <c r="H12" s="237" t="str">
        <f t="shared" si="0"/>
        <v>II A</v>
      </c>
      <c r="I12" s="213" t="s">
        <v>59</v>
      </c>
      <c r="J12" s="229"/>
      <c r="K12" s="214"/>
      <c r="L12" s="166"/>
    </row>
    <row r="13" spans="1:12" ht="12.75">
      <c r="A13" s="122">
        <v>5</v>
      </c>
      <c r="B13" s="209" t="s">
        <v>616</v>
      </c>
      <c r="C13" s="210" t="s">
        <v>617</v>
      </c>
      <c r="D13" s="557">
        <v>36424</v>
      </c>
      <c r="E13" s="558" t="s">
        <v>361</v>
      </c>
      <c r="F13" s="335">
        <v>7.57</v>
      </c>
      <c r="G13" s="488">
        <v>7.54</v>
      </c>
      <c r="H13" s="237" t="str">
        <f t="shared" si="0"/>
        <v>III A</v>
      </c>
      <c r="I13" s="213" t="s">
        <v>52</v>
      </c>
      <c r="J13" s="229" t="s">
        <v>618</v>
      </c>
      <c r="K13" s="214"/>
      <c r="L13" s="166"/>
    </row>
    <row r="14" spans="1:12" ht="12.75">
      <c r="A14" s="122">
        <v>6</v>
      </c>
      <c r="B14" s="209" t="s">
        <v>173</v>
      </c>
      <c r="C14" s="210" t="s">
        <v>199</v>
      </c>
      <c r="D14" s="557">
        <v>36206</v>
      </c>
      <c r="E14" s="558" t="s">
        <v>227</v>
      </c>
      <c r="F14" s="335">
        <v>7.57</v>
      </c>
      <c r="G14" s="488">
        <v>7.57</v>
      </c>
      <c r="H14" s="237" t="str">
        <f t="shared" si="0"/>
        <v>III A</v>
      </c>
      <c r="I14" s="213" t="s">
        <v>124</v>
      </c>
      <c r="J14" s="229"/>
      <c r="K14" s="214"/>
      <c r="L14" s="166"/>
    </row>
    <row r="15" spans="1:9" ht="12.75">
      <c r="A15" s="218" t="s">
        <v>233</v>
      </c>
      <c r="B15" s="219" t="s">
        <v>13</v>
      </c>
      <c r="C15" s="220" t="s">
        <v>12</v>
      </c>
      <c r="D15" s="537" t="s">
        <v>11</v>
      </c>
      <c r="E15" s="221" t="s">
        <v>10</v>
      </c>
      <c r="F15" s="222" t="s">
        <v>234</v>
      </c>
      <c r="G15" s="222" t="s">
        <v>235</v>
      </c>
      <c r="H15" s="236" t="s">
        <v>8</v>
      </c>
      <c r="I15" s="223" t="s">
        <v>7</v>
      </c>
    </row>
    <row r="16" spans="1:12" ht="12.75">
      <c r="A16" s="122">
        <v>7</v>
      </c>
      <c r="B16" s="209" t="s">
        <v>609</v>
      </c>
      <c r="C16" s="210" t="s">
        <v>610</v>
      </c>
      <c r="D16" s="557">
        <v>36231</v>
      </c>
      <c r="E16" s="558" t="s">
        <v>100</v>
      </c>
      <c r="F16" s="335">
        <v>7.62</v>
      </c>
      <c r="G16" s="559"/>
      <c r="H16" s="237" t="str">
        <f aca="true" t="shared" si="1" ref="H16:H40">IF(ISBLANK(F16),"",IF(F16&lt;=7,"KSM",IF(F16&lt;=7.24,"I A",IF(F16&lt;=7.54,"II A",IF(F16&lt;=7.94,"III A",IF(F16&lt;=8.44,"I JA",IF(F16&lt;=8.84,"II JA",IF(F16&lt;=9.14,"III JA"))))))))</f>
        <v>III A</v>
      </c>
      <c r="I16" s="213" t="s">
        <v>596</v>
      </c>
      <c r="J16" s="229"/>
      <c r="K16" s="214"/>
      <c r="L16" s="166"/>
    </row>
    <row r="17" spans="1:12" ht="12.75">
      <c r="A17" s="122">
        <v>8</v>
      </c>
      <c r="B17" s="209" t="s">
        <v>66</v>
      </c>
      <c r="C17" s="210" t="s">
        <v>171</v>
      </c>
      <c r="D17" s="557">
        <v>35844</v>
      </c>
      <c r="E17" s="558" t="s">
        <v>547</v>
      </c>
      <c r="F17" s="335">
        <v>7.66</v>
      </c>
      <c r="G17" s="559"/>
      <c r="H17" s="237" t="str">
        <f t="shared" si="1"/>
        <v>III A</v>
      </c>
      <c r="I17" s="213" t="s">
        <v>142</v>
      </c>
      <c r="J17" s="229"/>
      <c r="K17" s="214"/>
      <c r="L17" s="166"/>
    </row>
    <row r="18" spans="1:12" ht="12.75">
      <c r="A18" s="122">
        <v>9</v>
      </c>
      <c r="B18" s="209" t="s">
        <v>72</v>
      </c>
      <c r="C18" s="210" t="s">
        <v>608</v>
      </c>
      <c r="D18" s="557">
        <v>36199</v>
      </c>
      <c r="E18" s="558" t="s">
        <v>63</v>
      </c>
      <c r="F18" s="335">
        <v>7.68</v>
      </c>
      <c r="G18" s="559"/>
      <c r="H18" s="237" t="str">
        <f t="shared" si="1"/>
        <v>III A</v>
      </c>
      <c r="I18" s="213" t="s">
        <v>155</v>
      </c>
      <c r="J18" s="229"/>
      <c r="K18" s="214"/>
      <c r="L18" s="166"/>
    </row>
    <row r="19" spans="1:12" ht="12.75">
      <c r="A19" s="122">
        <v>9</v>
      </c>
      <c r="B19" s="209" t="s">
        <v>686</v>
      </c>
      <c r="C19" s="210" t="s">
        <v>687</v>
      </c>
      <c r="D19" s="557">
        <v>36173</v>
      </c>
      <c r="E19" s="558" t="s">
        <v>100</v>
      </c>
      <c r="F19" s="335">
        <v>7.68</v>
      </c>
      <c r="G19" s="559"/>
      <c r="H19" s="237" t="str">
        <f t="shared" si="1"/>
        <v>III A</v>
      </c>
      <c r="I19" s="213" t="s">
        <v>688</v>
      </c>
      <c r="J19" s="229"/>
      <c r="K19" s="214"/>
      <c r="L19" s="166"/>
    </row>
    <row r="20" spans="1:12" ht="12.75">
      <c r="A20" s="122">
        <v>11</v>
      </c>
      <c r="B20" s="209" t="s">
        <v>69</v>
      </c>
      <c r="C20" s="210" t="s">
        <v>177</v>
      </c>
      <c r="D20" s="557">
        <v>36015</v>
      </c>
      <c r="E20" s="558" t="s">
        <v>336</v>
      </c>
      <c r="F20" s="335">
        <v>7.7</v>
      </c>
      <c r="G20" s="559"/>
      <c r="H20" s="237" t="str">
        <f t="shared" si="1"/>
        <v>III A</v>
      </c>
      <c r="I20" s="213" t="s">
        <v>37</v>
      </c>
      <c r="J20" s="229" t="s">
        <v>241</v>
      </c>
      <c r="K20" s="214"/>
      <c r="L20" s="166"/>
    </row>
    <row r="21" spans="1:12" ht="12.75">
      <c r="A21" s="122">
        <v>12</v>
      </c>
      <c r="B21" s="209" t="s">
        <v>73</v>
      </c>
      <c r="C21" s="210" t="s">
        <v>614</v>
      </c>
      <c r="D21" s="557">
        <v>36384</v>
      </c>
      <c r="E21" s="558" t="s">
        <v>336</v>
      </c>
      <c r="F21" s="335">
        <v>7.72</v>
      </c>
      <c r="G21" s="559"/>
      <c r="H21" s="237" t="str">
        <f t="shared" si="1"/>
        <v>III A</v>
      </c>
      <c r="I21" s="213" t="s">
        <v>416</v>
      </c>
      <c r="J21" s="229"/>
      <c r="K21" s="214"/>
      <c r="L21" s="166"/>
    </row>
    <row r="22" spans="1:12" ht="12.75">
      <c r="A22" s="122">
        <v>13</v>
      </c>
      <c r="B22" s="209" t="s">
        <v>575</v>
      </c>
      <c r="C22" s="210" t="s">
        <v>576</v>
      </c>
      <c r="D22" s="557">
        <v>35827</v>
      </c>
      <c r="E22" s="558" t="s">
        <v>577</v>
      </c>
      <c r="F22" s="335">
        <v>7.77</v>
      </c>
      <c r="G22" s="559"/>
      <c r="H22" s="237" t="str">
        <f t="shared" si="1"/>
        <v>III A</v>
      </c>
      <c r="I22" s="213" t="s">
        <v>578</v>
      </c>
      <c r="J22" s="229" t="s">
        <v>579</v>
      </c>
      <c r="K22" s="214"/>
      <c r="L22" s="166"/>
    </row>
    <row r="23" spans="1:12" ht="12.75">
      <c r="A23" s="122">
        <v>14</v>
      </c>
      <c r="B23" s="209" t="s">
        <v>76</v>
      </c>
      <c r="C23" s="210" t="s">
        <v>611</v>
      </c>
      <c r="D23" s="557">
        <v>36284</v>
      </c>
      <c r="E23" s="558" t="s">
        <v>336</v>
      </c>
      <c r="F23" s="335">
        <v>7.82</v>
      </c>
      <c r="G23" s="559"/>
      <c r="H23" s="237" t="str">
        <f t="shared" si="1"/>
        <v>III A</v>
      </c>
      <c r="I23" s="213" t="s">
        <v>337</v>
      </c>
      <c r="J23" s="229"/>
      <c r="K23" s="214"/>
      <c r="L23" s="166"/>
    </row>
    <row r="24" spans="1:12" ht="12.75">
      <c r="A24" s="122">
        <v>15</v>
      </c>
      <c r="B24" s="209" t="s">
        <v>600</v>
      </c>
      <c r="C24" s="210" t="s">
        <v>601</v>
      </c>
      <c r="D24" s="557">
        <v>36035</v>
      </c>
      <c r="E24" s="558" t="s">
        <v>361</v>
      </c>
      <c r="F24" s="335">
        <v>7.84</v>
      </c>
      <c r="G24" s="559"/>
      <c r="H24" s="237" t="str">
        <f t="shared" si="1"/>
        <v>III A</v>
      </c>
      <c r="I24" s="213" t="s">
        <v>51</v>
      </c>
      <c r="J24" s="229" t="s">
        <v>602</v>
      </c>
      <c r="K24" s="214"/>
      <c r="L24" s="166"/>
    </row>
    <row r="25" spans="1:12" ht="12.75">
      <c r="A25" s="122">
        <v>16</v>
      </c>
      <c r="B25" s="209" t="s">
        <v>71</v>
      </c>
      <c r="C25" s="210" t="s">
        <v>580</v>
      </c>
      <c r="D25" s="557">
        <v>35867</v>
      </c>
      <c r="E25" s="558" t="s">
        <v>32</v>
      </c>
      <c r="F25" s="335">
        <v>7.9</v>
      </c>
      <c r="G25" s="559"/>
      <c r="H25" s="237" t="str">
        <f t="shared" si="1"/>
        <v>III A</v>
      </c>
      <c r="I25" s="213" t="s">
        <v>54</v>
      </c>
      <c r="J25" s="229"/>
      <c r="K25" s="214"/>
      <c r="L25" s="166"/>
    </row>
    <row r="26" spans="1:12" ht="12.75">
      <c r="A26" s="122">
        <v>17</v>
      </c>
      <c r="B26" s="209" t="s">
        <v>181</v>
      </c>
      <c r="C26" s="210" t="s">
        <v>182</v>
      </c>
      <c r="D26" s="557">
        <v>36161</v>
      </c>
      <c r="E26" s="558" t="s">
        <v>108</v>
      </c>
      <c r="F26" s="335">
        <v>7.97</v>
      </c>
      <c r="G26" s="559"/>
      <c r="H26" s="237" t="str">
        <f t="shared" si="1"/>
        <v>I JA</v>
      </c>
      <c r="I26" s="213" t="s">
        <v>334</v>
      </c>
      <c r="J26" s="229"/>
      <c r="K26" s="214"/>
      <c r="L26" s="166"/>
    </row>
    <row r="27" spans="1:12" ht="12.75">
      <c r="A27" s="122">
        <v>18</v>
      </c>
      <c r="B27" s="209" t="s">
        <v>607</v>
      </c>
      <c r="C27" s="210" t="s">
        <v>217</v>
      </c>
      <c r="D27" s="557">
        <v>36186</v>
      </c>
      <c r="E27" s="558" t="s">
        <v>336</v>
      </c>
      <c r="F27" s="335">
        <v>8.04</v>
      </c>
      <c r="G27" s="559"/>
      <c r="H27" s="237" t="str">
        <f t="shared" si="1"/>
        <v>I JA</v>
      </c>
      <c r="I27" s="213" t="s">
        <v>421</v>
      </c>
      <c r="J27" s="229"/>
      <c r="K27" s="214"/>
      <c r="L27" s="166"/>
    </row>
    <row r="28" spans="1:12" ht="12.75">
      <c r="A28" s="122">
        <v>19</v>
      </c>
      <c r="B28" s="209" t="s">
        <v>183</v>
      </c>
      <c r="C28" s="210" t="s">
        <v>184</v>
      </c>
      <c r="D28" s="557">
        <v>36206</v>
      </c>
      <c r="E28" s="558" t="s">
        <v>336</v>
      </c>
      <c r="F28" s="335">
        <v>8.06</v>
      </c>
      <c r="G28" s="559"/>
      <c r="H28" s="237" t="str">
        <f t="shared" si="1"/>
        <v>I JA</v>
      </c>
      <c r="I28" s="213" t="s">
        <v>421</v>
      </c>
      <c r="J28" s="229"/>
      <c r="K28" s="214"/>
      <c r="L28" s="166"/>
    </row>
    <row r="29" spans="1:12" ht="12.75">
      <c r="A29" s="122">
        <v>20</v>
      </c>
      <c r="B29" s="209" t="s">
        <v>603</v>
      </c>
      <c r="C29" s="210" t="s">
        <v>604</v>
      </c>
      <c r="D29" s="557">
        <v>36085</v>
      </c>
      <c r="E29" s="558" t="s">
        <v>97</v>
      </c>
      <c r="F29" s="335">
        <v>8.14</v>
      </c>
      <c r="G29" s="559"/>
      <c r="H29" s="237" t="str">
        <f t="shared" si="1"/>
        <v>I JA</v>
      </c>
      <c r="I29" s="213" t="s">
        <v>98</v>
      </c>
      <c r="J29" s="229"/>
      <c r="K29" s="214"/>
      <c r="L29" s="166"/>
    </row>
    <row r="30" spans="1:12" ht="12.75">
      <c r="A30" s="122">
        <v>21</v>
      </c>
      <c r="B30" s="209" t="s">
        <v>175</v>
      </c>
      <c r="C30" s="210" t="s">
        <v>176</v>
      </c>
      <c r="D30" s="557">
        <v>35968</v>
      </c>
      <c r="E30" s="558" t="s">
        <v>103</v>
      </c>
      <c r="F30" s="335">
        <v>8.21</v>
      </c>
      <c r="G30" s="559"/>
      <c r="H30" s="237" t="str">
        <f t="shared" si="1"/>
        <v>I JA</v>
      </c>
      <c r="I30" s="213" t="s">
        <v>104</v>
      </c>
      <c r="J30" s="229"/>
      <c r="K30" s="214"/>
      <c r="L30" s="166"/>
    </row>
    <row r="31" spans="1:12" ht="12.75">
      <c r="A31" s="122">
        <v>22</v>
      </c>
      <c r="B31" s="209" t="s">
        <v>599</v>
      </c>
      <c r="C31" s="210" t="s">
        <v>214</v>
      </c>
      <c r="D31" s="557">
        <v>36022</v>
      </c>
      <c r="E31" s="558" t="s">
        <v>97</v>
      </c>
      <c r="F31" s="335">
        <v>8.22</v>
      </c>
      <c r="G31" s="559"/>
      <c r="H31" s="237" t="str">
        <f t="shared" si="1"/>
        <v>I JA</v>
      </c>
      <c r="I31" s="213" t="s">
        <v>98</v>
      </c>
      <c r="J31" s="229"/>
      <c r="K31" s="214"/>
      <c r="L31" s="166"/>
    </row>
    <row r="32" spans="1:12" ht="12.75">
      <c r="A32" s="122">
        <v>23</v>
      </c>
      <c r="B32" s="209" t="s">
        <v>223</v>
      </c>
      <c r="C32" s="210" t="s">
        <v>584</v>
      </c>
      <c r="D32" s="557">
        <v>35891</v>
      </c>
      <c r="E32" s="558" t="s">
        <v>97</v>
      </c>
      <c r="F32" s="335">
        <v>8.29</v>
      </c>
      <c r="G32" s="559"/>
      <c r="H32" s="237" t="str">
        <f t="shared" si="1"/>
        <v>I JA</v>
      </c>
      <c r="I32" s="213" t="s">
        <v>98</v>
      </c>
      <c r="J32" s="229"/>
      <c r="K32" s="214"/>
      <c r="L32" s="166"/>
    </row>
    <row r="33" spans="1:12" ht="12.75">
      <c r="A33" s="122">
        <v>23</v>
      </c>
      <c r="B33" s="209" t="s">
        <v>612</v>
      </c>
      <c r="C33" s="210" t="s">
        <v>189</v>
      </c>
      <c r="D33" s="557">
        <v>36347</v>
      </c>
      <c r="E33" s="558" t="s">
        <v>361</v>
      </c>
      <c r="F33" s="335">
        <v>8.29</v>
      </c>
      <c r="G33" s="559"/>
      <c r="H33" s="237" t="str">
        <f t="shared" si="1"/>
        <v>I JA</v>
      </c>
      <c r="I33" s="213" t="s">
        <v>115</v>
      </c>
      <c r="J33" s="229" t="s">
        <v>613</v>
      </c>
      <c r="K33" s="214"/>
      <c r="L33" s="166"/>
    </row>
    <row r="34" spans="1:12" ht="12.75">
      <c r="A34" s="122">
        <v>25</v>
      </c>
      <c r="B34" s="209" t="s">
        <v>168</v>
      </c>
      <c r="C34" s="210" t="s">
        <v>250</v>
      </c>
      <c r="D34" s="557">
        <v>36333</v>
      </c>
      <c r="E34" s="558" t="s">
        <v>336</v>
      </c>
      <c r="F34" s="335">
        <v>8.3</v>
      </c>
      <c r="G34" s="559"/>
      <c r="H34" s="237" t="str">
        <f t="shared" si="1"/>
        <v>I JA</v>
      </c>
      <c r="I34" s="213" t="s">
        <v>421</v>
      </c>
      <c r="J34" s="229"/>
      <c r="K34" s="214"/>
      <c r="L34" s="166"/>
    </row>
    <row r="35" spans="1:12" ht="12.75">
      <c r="A35" s="122">
        <v>26</v>
      </c>
      <c r="B35" s="209" t="s">
        <v>191</v>
      </c>
      <c r="C35" s="210" t="s">
        <v>192</v>
      </c>
      <c r="D35" s="557">
        <v>36427</v>
      </c>
      <c r="E35" s="558" t="s">
        <v>336</v>
      </c>
      <c r="F35" s="335">
        <v>8.39</v>
      </c>
      <c r="G35" s="559"/>
      <c r="H35" s="237" t="str">
        <f t="shared" si="1"/>
        <v>I JA</v>
      </c>
      <c r="I35" s="213" t="s">
        <v>421</v>
      </c>
      <c r="J35" s="229"/>
      <c r="K35" s="214"/>
      <c r="L35" s="166"/>
    </row>
    <row r="36" spans="1:12" ht="12.75">
      <c r="A36" s="122">
        <v>27</v>
      </c>
      <c r="B36" s="209" t="s">
        <v>75</v>
      </c>
      <c r="C36" s="210" t="s">
        <v>202</v>
      </c>
      <c r="D36" s="557">
        <v>36334</v>
      </c>
      <c r="E36" s="558" t="s">
        <v>336</v>
      </c>
      <c r="F36" s="335">
        <v>8.56</v>
      </c>
      <c r="G36" s="559"/>
      <c r="H36" s="237" t="str">
        <f t="shared" si="1"/>
        <v>II JA</v>
      </c>
      <c r="I36" s="213" t="s">
        <v>421</v>
      </c>
      <c r="J36" s="229"/>
      <c r="K36" s="214"/>
      <c r="L36" s="166"/>
    </row>
    <row r="37" spans="1:12" ht="12.75">
      <c r="A37" s="122">
        <v>28</v>
      </c>
      <c r="B37" s="209" t="s">
        <v>71</v>
      </c>
      <c r="C37" s="210" t="s">
        <v>591</v>
      </c>
      <c r="D37" s="557">
        <v>35934</v>
      </c>
      <c r="E37" s="558" t="s">
        <v>336</v>
      </c>
      <c r="F37" s="335">
        <v>8.6</v>
      </c>
      <c r="G37" s="559"/>
      <c r="H37" s="237" t="str">
        <f t="shared" si="1"/>
        <v>II JA</v>
      </c>
      <c r="I37" s="213" t="s">
        <v>421</v>
      </c>
      <c r="J37" s="229"/>
      <c r="K37" s="214"/>
      <c r="L37" s="166"/>
    </row>
    <row r="38" spans="1:12" ht="12.75">
      <c r="A38" s="122" t="s">
        <v>335</v>
      </c>
      <c r="B38" s="209" t="s">
        <v>573</v>
      </c>
      <c r="C38" s="210" t="s">
        <v>574</v>
      </c>
      <c r="D38" s="557">
        <v>35657</v>
      </c>
      <c r="E38" s="558" t="s">
        <v>100</v>
      </c>
      <c r="F38" s="335">
        <v>7.13</v>
      </c>
      <c r="G38" s="559" t="s">
        <v>948</v>
      </c>
      <c r="H38" s="237" t="str">
        <f t="shared" si="1"/>
        <v>I A</v>
      </c>
      <c r="I38" s="213" t="s">
        <v>450</v>
      </c>
      <c r="J38" s="229" t="s">
        <v>31</v>
      </c>
      <c r="K38" s="214"/>
      <c r="L38" s="166"/>
    </row>
    <row r="39" spans="1:12" ht="12.75">
      <c r="A39" s="122" t="s">
        <v>335</v>
      </c>
      <c r="B39" s="209" t="s">
        <v>36</v>
      </c>
      <c r="C39" s="210" t="s">
        <v>44</v>
      </c>
      <c r="D39" s="557">
        <v>35173</v>
      </c>
      <c r="E39" s="558" t="s">
        <v>336</v>
      </c>
      <c r="F39" s="335">
        <v>7.22</v>
      </c>
      <c r="G39" s="559" t="s">
        <v>948</v>
      </c>
      <c r="H39" s="237" t="str">
        <f t="shared" si="1"/>
        <v>I A</v>
      </c>
      <c r="I39" s="213" t="s">
        <v>569</v>
      </c>
      <c r="J39" s="229" t="s">
        <v>31</v>
      </c>
      <c r="K39" s="214"/>
      <c r="L39" s="166"/>
    </row>
    <row r="40" spans="1:12" ht="12.75">
      <c r="A40" s="122" t="s">
        <v>335</v>
      </c>
      <c r="B40" s="209" t="s">
        <v>570</v>
      </c>
      <c r="C40" s="210" t="s">
        <v>571</v>
      </c>
      <c r="D40" s="557">
        <v>35653</v>
      </c>
      <c r="E40" s="558" t="s">
        <v>361</v>
      </c>
      <c r="F40" s="335">
        <v>7.46</v>
      </c>
      <c r="G40" s="559" t="s">
        <v>948</v>
      </c>
      <c r="H40" s="237" t="str">
        <f t="shared" si="1"/>
        <v>II A</v>
      </c>
      <c r="I40" s="213" t="s">
        <v>52</v>
      </c>
      <c r="J40" s="229" t="s">
        <v>572</v>
      </c>
      <c r="K40" s="214"/>
      <c r="L40" s="166"/>
    </row>
    <row r="41" spans="1:12" ht="12.75">
      <c r="A41" s="122"/>
      <c r="B41" s="209" t="s">
        <v>605</v>
      </c>
      <c r="C41" s="210" t="s">
        <v>606</v>
      </c>
      <c r="D41" s="557">
        <v>36164</v>
      </c>
      <c r="E41" s="558" t="s">
        <v>97</v>
      </c>
      <c r="F41" s="335" t="s">
        <v>849</v>
      </c>
      <c r="G41" s="559"/>
      <c r="H41" s="237"/>
      <c r="I41" s="213" t="s">
        <v>98</v>
      </c>
      <c r="J41" s="229"/>
      <c r="K41" s="214"/>
      <c r="L41" s="166"/>
    </row>
    <row r="42" spans="1:12" ht="12.75">
      <c r="A42" s="122"/>
      <c r="B42" s="209" t="s">
        <v>621</v>
      </c>
      <c r="C42" s="210" t="s">
        <v>622</v>
      </c>
      <c r="D42" s="557">
        <v>36263</v>
      </c>
      <c r="E42" s="558" t="s">
        <v>340</v>
      </c>
      <c r="F42" s="335" t="s">
        <v>849</v>
      </c>
      <c r="G42" s="559"/>
      <c r="H42" s="237"/>
      <c r="I42" s="213" t="s">
        <v>59</v>
      </c>
      <c r="J42" s="229"/>
      <c r="K42" s="214"/>
      <c r="L42" s="166"/>
    </row>
    <row r="43" spans="1:12" ht="12.75">
      <c r="A43" s="122"/>
      <c r="B43" s="209" t="s">
        <v>74</v>
      </c>
      <c r="C43" s="210" t="s">
        <v>585</v>
      </c>
      <c r="D43" s="557">
        <v>35912</v>
      </c>
      <c r="E43" s="558" t="s">
        <v>336</v>
      </c>
      <c r="F43" s="335" t="s">
        <v>849</v>
      </c>
      <c r="G43" s="559"/>
      <c r="H43" s="237"/>
      <c r="I43" s="213" t="s">
        <v>586</v>
      </c>
      <c r="J43" s="229"/>
      <c r="K43" s="214"/>
      <c r="L43" s="166"/>
    </row>
    <row r="44" spans="1:12" ht="12.75">
      <c r="A44" s="122"/>
      <c r="B44" s="209" t="s">
        <v>589</v>
      </c>
      <c r="C44" s="210" t="s">
        <v>590</v>
      </c>
      <c r="D44" s="557">
        <v>35930</v>
      </c>
      <c r="E44" s="558" t="s">
        <v>103</v>
      </c>
      <c r="F44" s="335" t="s">
        <v>849</v>
      </c>
      <c r="G44" s="559"/>
      <c r="H44" s="237"/>
      <c r="I44" s="213" t="s">
        <v>111</v>
      </c>
      <c r="J44" s="229"/>
      <c r="K44" s="214"/>
      <c r="L44" s="166"/>
    </row>
    <row r="45" spans="1:12" ht="12.75">
      <c r="A45" s="122"/>
      <c r="B45" s="209" t="s">
        <v>191</v>
      </c>
      <c r="C45" s="210" t="s">
        <v>192</v>
      </c>
      <c r="D45" s="557">
        <v>36427</v>
      </c>
      <c r="E45" s="558" t="s">
        <v>336</v>
      </c>
      <c r="F45" s="335" t="s">
        <v>849</v>
      </c>
      <c r="G45" s="559"/>
      <c r="H45" s="237"/>
      <c r="I45" s="213" t="s">
        <v>421</v>
      </c>
      <c r="J45" s="229"/>
      <c r="K45" s="214"/>
      <c r="L45" s="166"/>
    </row>
    <row r="46" spans="1:12" ht="12.75">
      <c r="A46" s="122"/>
      <c r="B46" s="209" t="s">
        <v>592</v>
      </c>
      <c r="C46" s="210" t="s">
        <v>593</v>
      </c>
      <c r="D46" s="557">
        <v>35989</v>
      </c>
      <c r="E46" s="558" t="s">
        <v>336</v>
      </c>
      <c r="F46" s="335" t="s">
        <v>849</v>
      </c>
      <c r="G46" s="559"/>
      <c r="H46" s="237"/>
      <c r="I46" s="213" t="s">
        <v>337</v>
      </c>
      <c r="J46" s="229"/>
      <c r="K46" s="214"/>
      <c r="L46" s="166"/>
    </row>
  </sheetData>
  <sheetProtection/>
  <mergeCells count="3">
    <mergeCell ref="A1:H1"/>
    <mergeCell ref="A2:H2"/>
    <mergeCell ref="A3:H3"/>
  </mergeCells>
  <printOptions/>
  <pageMargins left="0.27" right="0.18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4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34" customWidth="1"/>
    <col min="2" max="2" width="10.7109375" style="134" customWidth="1"/>
    <col min="3" max="3" width="14.140625" style="134" customWidth="1"/>
    <col min="4" max="4" width="8.8515625" style="138" customWidth="1"/>
    <col min="5" max="5" width="16.8515625" style="138" customWidth="1"/>
    <col min="6" max="6" width="9.140625" style="136" customWidth="1"/>
    <col min="7" max="7" width="6.00390625" style="137" customWidth="1"/>
    <col min="8" max="8" width="17.8515625" style="138" customWidth="1"/>
    <col min="9" max="9" width="8.8515625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7" ht="12.75" customHeight="1">
      <c r="B4" s="156"/>
      <c r="C4" s="73" t="s">
        <v>16</v>
      </c>
      <c r="D4" s="58">
        <v>25.9</v>
      </c>
      <c r="F4" s="34" t="s">
        <v>95</v>
      </c>
      <c r="G4" s="136"/>
    </row>
    <row r="5" spans="5:8" s="113" customFormat="1" ht="8.25" customHeight="1">
      <c r="E5" s="114"/>
      <c r="H5" s="115"/>
    </row>
    <row r="6" spans="2:8" s="113" customFormat="1" ht="15.75">
      <c r="B6" s="205" t="s">
        <v>330</v>
      </c>
      <c r="E6" s="114"/>
      <c r="G6" s="53" t="s">
        <v>23</v>
      </c>
      <c r="H6" s="115"/>
    </row>
    <row r="7" ht="6" customHeight="1"/>
    <row r="8" spans="2:8" ht="12.75" customHeight="1">
      <c r="B8" s="156"/>
      <c r="C8" s="135">
        <v>1</v>
      </c>
      <c r="D8" s="135" t="s">
        <v>41</v>
      </c>
      <c r="E8" s="157">
        <v>6</v>
      </c>
      <c r="H8" s="206"/>
    </row>
    <row r="9" ht="6" customHeight="1"/>
    <row r="10" spans="1:8" ht="12.75">
      <c r="A10" s="139" t="s">
        <v>42</v>
      </c>
      <c r="B10" s="140" t="s">
        <v>13</v>
      </c>
      <c r="C10" s="141" t="s">
        <v>12</v>
      </c>
      <c r="D10" s="139" t="s">
        <v>11</v>
      </c>
      <c r="E10" s="142" t="s">
        <v>10</v>
      </c>
      <c r="F10" s="143" t="s">
        <v>46</v>
      </c>
      <c r="G10" s="144" t="s">
        <v>8</v>
      </c>
      <c r="H10" s="145" t="s">
        <v>7</v>
      </c>
    </row>
    <row r="11" spans="1:8" ht="15" customHeight="1">
      <c r="A11" s="122">
        <v>3</v>
      </c>
      <c r="B11" s="123" t="s">
        <v>121</v>
      </c>
      <c r="C11" s="124" t="s">
        <v>407</v>
      </c>
      <c r="D11" s="125">
        <v>36813</v>
      </c>
      <c r="E11" s="126" t="s">
        <v>227</v>
      </c>
      <c r="F11" s="207" t="s">
        <v>849</v>
      </c>
      <c r="G11" s="208"/>
      <c r="H11" s="126" t="s">
        <v>389</v>
      </c>
    </row>
    <row r="12" spans="1:8" ht="15" customHeight="1">
      <c r="A12" s="122">
        <v>4</v>
      </c>
      <c r="B12" s="123" t="s">
        <v>132</v>
      </c>
      <c r="C12" s="124" t="s">
        <v>467</v>
      </c>
      <c r="D12" s="125">
        <v>36920</v>
      </c>
      <c r="E12" s="126" t="s">
        <v>336</v>
      </c>
      <c r="F12" s="207">
        <v>31.54</v>
      </c>
      <c r="G12" s="208" t="str">
        <f>IF(ISBLANK(F12),"",IF(F12&lt;=25.95,"KSM",IF(F12&lt;=27.35,"I A",IF(F12&lt;=29.24,"II A",IF(F12&lt;=31.74,"III A",IF(F12&lt;=33.74,"I JA",IF(F12&lt;=35.44,"II JA",IF(F12&lt;=36.74,"III JA"))))))))</f>
        <v>III A</v>
      </c>
      <c r="H12" s="126" t="s">
        <v>337</v>
      </c>
    </row>
    <row r="13" spans="1:9" ht="15" customHeight="1">
      <c r="A13" s="122">
        <v>5</v>
      </c>
      <c r="B13" s="123" t="s">
        <v>425</v>
      </c>
      <c r="C13" s="124" t="s">
        <v>426</v>
      </c>
      <c r="D13" s="125">
        <v>36999</v>
      </c>
      <c r="E13" s="126" t="s">
        <v>361</v>
      </c>
      <c r="F13" s="207">
        <v>29.29</v>
      </c>
      <c r="G13" s="208" t="str">
        <f>IF(ISBLANK(F13),"",IF(F13&lt;=25.95,"KSM",IF(F13&lt;=27.35,"I A",IF(F13&lt;=29.24,"II A",IF(F13&lt;=31.74,"III A",IF(F13&lt;=33.74,"I JA",IF(F13&lt;=35.44,"II JA",IF(F13&lt;=36.74,"III JA"))))))))</f>
        <v>III A</v>
      </c>
      <c r="H13" s="126" t="s">
        <v>392</v>
      </c>
      <c r="I13" s="134" t="s">
        <v>427</v>
      </c>
    </row>
    <row r="14" spans="1:9" ht="15" customHeight="1">
      <c r="A14" s="122">
        <v>6</v>
      </c>
      <c r="B14" s="123" t="s">
        <v>434</v>
      </c>
      <c r="C14" s="124" t="s">
        <v>435</v>
      </c>
      <c r="D14" s="125">
        <v>37160</v>
      </c>
      <c r="E14" s="126" t="s">
        <v>361</v>
      </c>
      <c r="F14" s="207">
        <v>30.55</v>
      </c>
      <c r="G14" s="208" t="str">
        <f>IF(ISBLANK(F14),"",IF(F14&lt;=25.95,"KSM",IF(F14&lt;=27.35,"I A",IF(F14&lt;=29.24,"II A",IF(F14&lt;=31.74,"III A",IF(F14&lt;=33.74,"I JA",IF(F14&lt;=35.44,"II JA",IF(F14&lt;=36.74,"III JA"))))))))</f>
        <v>III A</v>
      </c>
      <c r="H14" s="126" t="s">
        <v>392</v>
      </c>
      <c r="I14" s="134" t="s">
        <v>436</v>
      </c>
    </row>
    <row r="15" spans="2:8" ht="12.75" customHeight="1">
      <c r="B15" s="156"/>
      <c r="C15" s="135">
        <v>2</v>
      </c>
      <c r="D15" s="135" t="s">
        <v>41</v>
      </c>
      <c r="E15" s="157">
        <v>6</v>
      </c>
      <c r="H15" s="206"/>
    </row>
    <row r="16" spans="1:8" ht="15" customHeight="1">
      <c r="A16" s="122">
        <v>3</v>
      </c>
      <c r="B16" s="123" t="s">
        <v>387</v>
      </c>
      <c r="C16" s="124" t="s">
        <v>388</v>
      </c>
      <c r="D16" s="125">
        <v>36658</v>
      </c>
      <c r="E16" s="126" t="s">
        <v>227</v>
      </c>
      <c r="F16" s="207" t="s">
        <v>849</v>
      </c>
      <c r="G16" s="208"/>
      <c r="H16" s="126" t="s">
        <v>389</v>
      </c>
    </row>
    <row r="17" spans="1:8" ht="15" customHeight="1">
      <c r="A17" s="122">
        <v>4</v>
      </c>
      <c r="B17" s="123" t="s">
        <v>121</v>
      </c>
      <c r="C17" s="124" t="s">
        <v>921</v>
      </c>
      <c r="D17" s="125">
        <v>36666</v>
      </c>
      <c r="E17" s="126" t="s">
        <v>336</v>
      </c>
      <c r="F17" s="207">
        <v>30.06</v>
      </c>
      <c r="G17" s="208" t="str">
        <f>IF(ISBLANK(F17),"",IF(F17&lt;=25.95,"KSM",IF(F17&lt;=27.35,"I A",IF(F17&lt;=29.24,"II A",IF(F17&lt;=31.74,"III A",IF(F17&lt;=33.74,"I JA",IF(F17&lt;=35.44,"II JA",IF(F17&lt;=36.74,"III JA"))))))))</f>
        <v>III A</v>
      </c>
      <c r="H17" s="126" t="s">
        <v>380</v>
      </c>
    </row>
    <row r="18" spans="1:8" ht="15" customHeight="1">
      <c r="A18" s="122">
        <v>5</v>
      </c>
      <c r="B18" s="123" t="s">
        <v>106</v>
      </c>
      <c r="C18" s="124" t="s">
        <v>462</v>
      </c>
      <c r="D18" s="125">
        <v>36701</v>
      </c>
      <c r="E18" s="126" t="s">
        <v>108</v>
      </c>
      <c r="F18" s="207">
        <v>29.81</v>
      </c>
      <c r="G18" s="208" t="str">
        <f>IF(ISBLANK(F18),"",IF(F18&lt;=25.95,"KSM",IF(F18&lt;=27.35,"I A",IF(F18&lt;=29.24,"II A",IF(F18&lt;=31.74,"III A",IF(F18&lt;=33.74,"I JA",IF(F18&lt;=35.44,"II JA",IF(F18&lt;=36.74,"III JA"))))))))</f>
        <v>III A</v>
      </c>
      <c r="H18" s="126" t="s">
        <v>334</v>
      </c>
    </row>
    <row r="19" spans="1:8" ht="15" customHeight="1">
      <c r="A19" s="122">
        <v>6</v>
      </c>
      <c r="B19" s="123" t="s">
        <v>463</v>
      </c>
      <c r="C19" s="124" t="s">
        <v>464</v>
      </c>
      <c r="D19" s="125">
        <v>36774</v>
      </c>
      <c r="E19" s="126" t="s">
        <v>146</v>
      </c>
      <c r="F19" s="207">
        <v>30.91</v>
      </c>
      <c r="G19" s="208" t="str">
        <f>IF(ISBLANK(F19),"",IF(F19&lt;=25.95,"KSM",IF(F19&lt;=27.35,"I A",IF(F19&lt;=29.24,"II A",IF(F19&lt;=31.74,"III A",IF(F19&lt;=33.74,"I JA",IF(F19&lt;=35.44,"II JA",IF(F19&lt;=36.74,"III JA"))))))))</f>
        <v>III A</v>
      </c>
      <c r="H19" s="126" t="s">
        <v>459</v>
      </c>
    </row>
    <row r="20" ht="6" customHeight="1"/>
    <row r="21" spans="2:8" ht="12.75" customHeight="1">
      <c r="B21" s="156"/>
      <c r="C21" s="135">
        <v>3</v>
      </c>
      <c r="D21" s="135" t="s">
        <v>41</v>
      </c>
      <c r="E21" s="157">
        <v>6</v>
      </c>
      <c r="H21" s="206"/>
    </row>
    <row r="22" ht="6" customHeight="1"/>
    <row r="23" spans="1:8" ht="15" customHeight="1">
      <c r="A23" s="122">
        <v>2</v>
      </c>
      <c r="B23" s="123" t="s">
        <v>437</v>
      </c>
      <c r="C23" s="124" t="s">
        <v>438</v>
      </c>
      <c r="D23" s="125">
        <v>37182</v>
      </c>
      <c r="E23" s="126" t="s">
        <v>361</v>
      </c>
      <c r="F23" s="207">
        <v>31.19</v>
      </c>
      <c r="G23" s="208" t="str">
        <f>IF(ISBLANK(F23),"",IF(F23&lt;=25.95,"KSM",IF(F23&lt;=27.35,"I A",IF(F23&lt;=29.24,"II A",IF(F23&lt;=31.74,"III A",IF(F23&lt;=33.74,"I JA",IF(F23&lt;=35.44,"II JA",IF(F23&lt;=36.74,"III JA"))))))))</f>
        <v>III A</v>
      </c>
      <c r="H23" s="126" t="s">
        <v>51</v>
      </c>
    </row>
    <row r="24" spans="1:8" ht="15" customHeight="1">
      <c r="A24" s="122">
        <v>3</v>
      </c>
      <c r="B24" s="123" t="s">
        <v>58</v>
      </c>
      <c r="C24" s="124" t="s">
        <v>120</v>
      </c>
      <c r="D24" s="125">
        <v>36948</v>
      </c>
      <c r="E24" s="126" t="s">
        <v>108</v>
      </c>
      <c r="F24" s="207">
        <v>29.05</v>
      </c>
      <c r="G24" s="208" t="str">
        <f>IF(ISBLANK(F24),"",IF(F24&lt;=25.95,"KSM",IF(F24&lt;=27.35,"I A",IF(F24&lt;=29.24,"II A",IF(F24&lt;=31.74,"III A",IF(F24&lt;=33.74,"I JA",IF(F24&lt;=35.44,"II JA",IF(F24&lt;=36.74,"III JA"))))))))</f>
        <v>II A</v>
      </c>
      <c r="H24" s="126" t="s">
        <v>334</v>
      </c>
    </row>
    <row r="25" spans="1:8" ht="15" customHeight="1">
      <c r="A25" s="122">
        <v>4</v>
      </c>
      <c r="B25" s="123" t="s">
        <v>417</v>
      </c>
      <c r="C25" s="124" t="s">
        <v>418</v>
      </c>
      <c r="D25" s="125">
        <v>36964</v>
      </c>
      <c r="E25" s="126" t="s">
        <v>361</v>
      </c>
      <c r="F25" s="207" t="s">
        <v>849</v>
      </c>
      <c r="G25" s="208"/>
      <c r="H25" s="126" t="s">
        <v>51</v>
      </c>
    </row>
    <row r="26" spans="1:8" ht="15" customHeight="1">
      <c r="A26" s="122">
        <v>5</v>
      </c>
      <c r="B26" s="123" t="s">
        <v>468</v>
      </c>
      <c r="C26" s="124" t="s">
        <v>469</v>
      </c>
      <c r="D26" s="125">
        <v>36972</v>
      </c>
      <c r="E26" s="126" t="s">
        <v>63</v>
      </c>
      <c r="F26" s="207">
        <v>29.81</v>
      </c>
      <c r="G26" s="208" t="str">
        <f>IF(ISBLANK(F26),"",IF(F26&lt;=25.95,"KSM",IF(F26&lt;=27.35,"I A",IF(F26&lt;=29.24,"II A",IF(F26&lt;=31.74,"III A",IF(F26&lt;=33.74,"I JA",IF(F26&lt;=35.44,"II JA",IF(F26&lt;=36.74,"III JA"))))))))</f>
        <v>III A</v>
      </c>
      <c r="H26" s="126" t="s">
        <v>249</v>
      </c>
    </row>
    <row r="27" spans="1:9" ht="15" customHeight="1">
      <c r="A27" s="122">
        <v>6</v>
      </c>
      <c r="B27" s="123" t="s">
        <v>34</v>
      </c>
      <c r="C27" s="124" t="s">
        <v>465</v>
      </c>
      <c r="D27" s="125">
        <v>36848</v>
      </c>
      <c r="E27" s="126" t="s">
        <v>361</v>
      </c>
      <c r="F27" s="207">
        <v>29.2</v>
      </c>
      <c r="G27" s="208" t="str">
        <f>IF(ISBLANK(F27),"",IF(F27&lt;=25.95,"KSM",IF(F27&lt;=27.35,"I A",IF(F27&lt;=29.24,"II A",IF(F27&lt;=31.74,"III A",IF(F27&lt;=33.74,"I JA",IF(F27&lt;=35.44,"II JA",IF(F27&lt;=36.74,"III JA"))))))))</f>
        <v>II A</v>
      </c>
      <c r="H27" s="126" t="s">
        <v>52</v>
      </c>
      <c r="I27" s="134" t="s">
        <v>466</v>
      </c>
    </row>
    <row r="28" ht="8.25" customHeight="1"/>
    <row r="29" spans="2:8" ht="12.75" customHeight="1">
      <c r="B29" s="156"/>
      <c r="C29" s="135">
        <v>4</v>
      </c>
      <c r="D29" s="135" t="s">
        <v>41</v>
      </c>
      <c r="E29" s="157">
        <v>6</v>
      </c>
      <c r="H29" s="206"/>
    </row>
    <row r="30" ht="6" customHeight="1"/>
    <row r="31" spans="1:8" ht="15" customHeight="1">
      <c r="A31" s="122">
        <v>3</v>
      </c>
      <c r="B31" s="123" t="s">
        <v>457</v>
      </c>
      <c r="C31" s="124" t="s">
        <v>458</v>
      </c>
      <c r="D31" s="125">
        <v>36577</v>
      </c>
      <c r="E31" s="126" t="s">
        <v>146</v>
      </c>
      <c r="F31" s="207" t="s">
        <v>849</v>
      </c>
      <c r="G31" s="208"/>
      <c r="H31" s="126" t="s">
        <v>459</v>
      </c>
    </row>
    <row r="32" spans="1:8" ht="15" customHeight="1">
      <c r="A32" s="122">
        <v>4</v>
      </c>
      <c r="B32" s="123" t="s">
        <v>473</v>
      </c>
      <c r="C32" s="124" t="s">
        <v>467</v>
      </c>
      <c r="D32" s="125">
        <v>37044</v>
      </c>
      <c r="E32" s="126" t="s">
        <v>336</v>
      </c>
      <c r="F32" s="207">
        <v>30.81</v>
      </c>
      <c r="G32" s="208" t="str">
        <f>IF(ISBLANK(F32),"",IF(F32&lt;=25.95,"KSM",IF(F32&lt;=27.35,"I A",IF(F32&lt;=29.24,"II A",IF(F32&lt;=31.74,"III A",IF(F32&lt;=33.74,"I JA",IF(F32&lt;=35.44,"II JA",IF(F32&lt;=36.74,"III JA"))))))))</f>
        <v>III A</v>
      </c>
      <c r="H32" s="126" t="s">
        <v>474</v>
      </c>
    </row>
    <row r="33" spans="1:9" ht="15" customHeight="1">
      <c r="A33" s="122">
        <v>5</v>
      </c>
      <c r="B33" s="123" t="s">
        <v>390</v>
      </c>
      <c r="C33" s="124" t="s">
        <v>391</v>
      </c>
      <c r="D33" s="125">
        <v>36658</v>
      </c>
      <c r="E33" s="126" t="s">
        <v>361</v>
      </c>
      <c r="F33" s="207">
        <v>28.15</v>
      </c>
      <c r="G33" s="208" t="str">
        <f>IF(ISBLANK(F33),"",IF(F33&lt;=25.95,"KSM",IF(F33&lt;=27.35,"I A",IF(F33&lt;=29.24,"II A",IF(F33&lt;=31.74,"III A",IF(F33&lt;=33.74,"I JA",IF(F33&lt;=35.44,"II JA",IF(F33&lt;=36.74,"III JA"))))))))</f>
        <v>II A</v>
      </c>
      <c r="H33" s="126" t="s">
        <v>392</v>
      </c>
      <c r="I33" s="134" t="s">
        <v>393</v>
      </c>
    </row>
    <row r="34" spans="1:9" ht="15" customHeight="1">
      <c r="A34" s="122">
        <v>6</v>
      </c>
      <c r="B34" s="123" t="s">
        <v>381</v>
      </c>
      <c r="C34" s="124" t="s">
        <v>382</v>
      </c>
      <c r="D34" s="125">
        <v>36631</v>
      </c>
      <c r="E34" s="126" t="s">
        <v>361</v>
      </c>
      <c r="F34" s="207">
        <v>29.27</v>
      </c>
      <c r="G34" s="208" t="str">
        <f>IF(ISBLANK(F34),"",IF(F34&lt;=25.95,"KSM",IF(F34&lt;=27.35,"I A",IF(F34&lt;=29.24,"II A",IF(F34&lt;=31.74,"III A",IF(F34&lt;=33.74,"I JA",IF(F34&lt;=35.44,"II JA",IF(F34&lt;=36.74,"III JA"))))))))</f>
        <v>III A</v>
      </c>
      <c r="H34" s="126" t="s">
        <v>52</v>
      </c>
      <c r="I34" s="134" t="s">
        <v>383</v>
      </c>
    </row>
    <row r="35" ht="8.25" customHeight="1"/>
    <row r="36" spans="2:8" ht="12.75" customHeight="1">
      <c r="B36" s="156"/>
      <c r="C36" s="135">
        <v>5</v>
      </c>
      <c r="D36" s="135" t="s">
        <v>41</v>
      </c>
      <c r="E36" s="157">
        <v>6</v>
      </c>
      <c r="H36" s="206"/>
    </row>
    <row r="37" ht="6" customHeight="1"/>
    <row r="38" spans="1:8" ht="15" customHeight="1">
      <c r="A38" s="122">
        <v>3</v>
      </c>
      <c r="B38" s="123" t="s">
        <v>439</v>
      </c>
      <c r="C38" s="124" t="s">
        <v>440</v>
      </c>
      <c r="D38" s="125">
        <v>37295</v>
      </c>
      <c r="E38" s="126" t="s">
        <v>227</v>
      </c>
      <c r="F38" s="207" t="s">
        <v>849</v>
      </c>
      <c r="G38" s="208"/>
      <c r="H38" s="126" t="s">
        <v>124</v>
      </c>
    </row>
    <row r="39" spans="1:9" ht="13.5" customHeight="1">
      <c r="A39" s="122">
        <v>4</v>
      </c>
      <c r="B39" s="123" t="s">
        <v>101</v>
      </c>
      <c r="C39" s="124" t="s">
        <v>118</v>
      </c>
      <c r="D39" s="125">
        <v>36670</v>
      </c>
      <c r="E39" s="126" t="s">
        <v>53</v>
      </c>
      <c r="F39" s="207">
        <v>27.23</v>
      </c>
      <c r="G39" s="208" t="str">
        <f>IF(ISBLANK(F39),"",IF(F39&lt;=25.95,"KSM",IF(F39&lt;=27.35,"I A",IF(F39&lt;=29.24,"II A",IF(F39&lt;=31.74,"III A",IF(F39&lt;=33.74,"I JA",IF(F39&lt;=35.44,"II JA",IF(F39&lt;=36.74,"III JA"))))))))</f>
        <v>I A</v>
      </c>
      <c r="H39" s="126" t="s">
        <v>119</v>
      </c>
      <c r="I39" s="134" t="s">
        <v>461</v>
      </c>
    </row>
    <row r="40" spans="1:8" ht="15" customHeight="1">
      <c r="A40" s="122">
        <v>5</v>
      </c>
      <c r="B40" s="123" t="s">
        <v>378</v>
      </c>
      <c r="C40" s="124" t="s">
        <v>379</v>
      </c>
      <c r="D40" s="125">
        <v>36597</v>
      </c>
      <c r="E40" s="126" t="s">
        <v>371</v>
      </c>
      <c r="F40" s="207">
        <v>28.19</v>
      </c>
      <c r="G40" s="208" t="str">
        <f>IF(ISBLANK(F40),"",IF(F40&lt;=25.95,"KSM",IF(F40&lt;=27.35,"I A",IF(F40&lt;=29.24,"II A",IF(F40&lt;=31.74,"III A",IF(F40&lt;=33.74,"I JA",IF(F40&lt;=35.44,"II JA",IF(F40&lt;=36.74,"III JA"))))))))</f>
        <v>II A</v>
      </c>
      <c r="H40" s="126" t="s">
        <v>380</v>
      </c>
    </row>
    <row r="41" spans="1:9" ht="15" customHeight="1">
      <c r="A41" s="122">
        <v>6</v>
      </c>
      <c r="B41" s="123" t="s">
        <v>373</v>
      </c>
      <c r="C41" s="124" t="s">
        <v>236</v>
      </c>
      <c r="D41" s="125">
        <v>36545</v>
      </c>
      <c r="E41" s="126" t="s">
        <v>361</v>
      </c>
      <c r="F41" s="207">
        <v>28.3</v>
      </c>
      <c r="G41" s="208" t="str">
        <f>IF(ISBLANK(F41),"",IF(F41&lt;=25.95,"KSM",IF(F41&lt;=27.35,"I A",IF(F41&lt;=29.24,"II A",IF(F41&lt;=31.74,"III A",IF(F41&lt;=33.74,"I JA",IF(F41&lt;=35.44,"II JA",IF(F41&lt;=36.74,"III JA"))))))))</f>
        <v>II A</v>
      </c>
      <c r="H41" s="126" t="s">
        <v>115</v>
      </c>
      <c r="I41" s="134" t="s">
        <v>374</v>
      </c>
    </row>
    <row r="42" ht="5.25" customHeight="1"/>
    <row r="43" spans="2:8" ht="12.75" customHeight="1">
      <c r="B43" s="156"/>
      <c r="C43" s="135">
        <v>6</v>
      </c>
      <c r="D43" s="135" t="s">
        <v>41</v>
      </c>
      <c r="E43" s="157">
        <v>6</v>
      </c>
      <c r="H43" s="206"/>
    </row>
    <row r="44" spans="1:8" ht="15" customHeight="1">
      <c r="A44" s="122">
        <v>2</v>
      </c>
      <c r="B44" s="123" t="s">
        <v>396</v>
      </c>
      <c r="C44" s="124" t="s">
        <v>397</v>
      </c>
      <c r="D44" s="125">
        <v>37218</v>
      </c>
      <c r="E44" s="126" t="s">
        <v>340</v>
      </c>
      <c r="F44" s="207">
        <v>31.67</v>
      </c>
      <c r="G44" s="208" t="str">
        <f>IF(ISBLANK(F44),"",IF(F44&lt;=25.95,"KSM",IF(F44&lt;=27.35,"I A",IF(F44&lt;=29.24,"II A",IF(F44&lt;=31.74,"III A",IF(F44&lt;=33.74,"I JA",IF(F44&lt;=35.44,"II JA",IF(F44&lt;=36.74,"III JA"))))))))</f>
        <v>III A</v>
      </c>
      <c r="H44" s="126" t="s">
        <v>59</v>
      </c>
    </row>
    <row r="45" spans="1:9" ht="15" customHeight="1">
      <c r="A45" s="122">
        <v>3</v>
      </c>
      <c r="B45" s="123" t="s">
        <v>470</v>
      </c>
      <c r="C45" s="124" t="s">
        <v>471</v>
      </c>
      <c r="D45" s="125">
        <v>37000</v>
      </c>
      <c r="E45" s="126" t="s">
        <v>361</v>
      </c>
      <c r="F45" s="207">
        <v>31.55</v>
      </c>
      <c r="G45" s="208" t="str">
        <f>IF(ISBLANK(F45),"",IF(F45&lt;=25.95,"KSM",IF(F45&lt;=27.35,"I A",IF(F45&lt;=29.24,"II A",IF(F45&lt;=31.74,"III A",IF(F45&lt;=33.74,"I JA",IF(F45&lt;=35.44,"II JA",IF(F45&lt;=36.74,"III JA"))))))))</f>
        <v>III A</v>
      </c>
      <c r="H45" s="126" t="s">
        <v>51</v>
      </c>
      <c r="I45" s="134" t="s">
        <v>472</v>
      </c>
    </row>
    <row r="46" spans="1:8" ht="15" customHeight="1">
      <c r="A46" s="122">
        <v>4</v>
      </c>
      <c r="B46" s="123" t="s">
        <v>135</v>
      </c>
      <c r="C46" s="124" t="s">
        <v>136</v>
      </c>
      <c r="D46" s="125">
        <v>36597</v>
      </c>
      <c r="E46" s="126" t="s">
        <v>371</v>
      </c>
      <c r="F46" s="207">
        <v>28.74</v>
      </c>
      <c r="G46" s="208" t="str">
        <f>IF(ISBLANK(F46),"",IF(F46&lt;=25.95,"KSM",IF(F46&lt;=27.35,"I A",IF(F46&lt;=29.24,"II A",IF(F46&lt;=31.74,"III A",IF(F46&lt;=33.74,"I JA",IF(F46&lt;=35.44,"II JA",IF(F46&lt;=36.74,"III JA"))))))))</f>
        <v>II A</v>
      </c>
      <c r="H46" s="126" t="s">
        <v>460</v>
      </c>
    </row>
    <row r="47" spans="1:8" ht="15" customHeight="1">
      <c r="A47" s="122">
        <v>5</v>
      </c>
      <c r="B47" s="123" t="s">
        <v>401</v>
      </c>
      <c r="C47" s="124" t="s">
        <v>402</v>
      </c>
      <c r="D47" s="125">
        <v>36743</v>
      </c>
      <c r="E47" s="126" t="s">
        <v>371</v>
      </c>
      <c r="F47" s="207">
        <v>28.26</v>
      </c>
      <c r="G47" s="208" t="str">
        <f>IF(ISBLANK(F47),"",IF(F47&lt;=25.95,"KSM",IF(F47&lt;=27.35,"I A",IF(F47&lt;=29.24,"II A",IF(F47&lt;=31.74,"III A",IF(F47&lt;=33.74,"I JA",IF(F47&lt;=35.44,"II JA",IF(F47&lt;=36.74,"III JA"))))))))</f>
        <v>II A</v>
      </c>
      <c r="H47" s="126" t="s">
        <v>403</v>
      </c>
    </row>
    <row r="48" spans="1:9" ht="15" customHeight="1">
      <c r="A48" s="122">
        <v>6</v>
      </c>
      <c r="B48" s="123" t="s">
        <v>398</v>
      </c>
      <c r="C48" s="124" t="s">
        <v>399</v>
      </c>
      <c r="D48" s="125">
        <v>36693</v>
      </c>
      <c r="E48" s="126" t="s">
        <v>361</v>
      </c>
      <c r="F48" s="207">
        <v>30.13</v>
      </c>
      <c r="G48" s="208" t="str">
        <f>IF(ISBLANK(F48),"",IF(F48&lt;=25.95,"KSM",IF(F48&lt;=27.35,"I A",IF(F48&lt;=29.24,"II A",IF(F48&lt;=31.74,"III A",IF(F48&lt;=33.74,"I JA",IF(F48&lt;=35.44,"II JA",IF(F48&lt;=36.74,"III JA"))))))))</f>
        <v>III A</v>
      </c>
      <c r="H48" s="126" t="s">
        <v>52</v>
      </c>
      <c r="I48" s="134" t="s">
        <v>400</v>
      </c>
    </row>
    <row r="49" ht="6" customHeight="1"/>
  </sheetData>
  <sheetProtection/>
  <mergeCells count="3">
    <mergeCell ref="A1:G1"/>
    <mergeCell ref="A2:G2"/>
    <mergeCell ref="A3:G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4"/>
  <sheetViews>
    <sheetView zoomScalePageLayoutView="0" workbookViewId="0" topLeftCell="A16">
      <selection activeCell="F9" sqref="F9"/>
    </sheetView>
  </sheetViews>
  <sheetFormatPr defaultColWidth="9.140625" defaultRowHeight="12.75"/>
  <cols>
    <col min="1" max="1" width="5.140625" style="134" customWidth="1"/>
    <col min="2" max="2" width="12.28125" style="134" customWidth="1"/>
    <col min="3" max="3" width="14.140625" style="134" customWidth="1"/>
    <col min="4" max="4" width="9.00390625" style="138" customWidth="1"/>
    <col min="5" max="5" width="16.8515625" style="138" customWidth="1"/>
    <col min="6" max="6" width="9.140625" style="136" customWidth="1"/>
    <col min="7" max="7" width="6.00390625" style="137" customWidth="1"/>
    <col min="8" max="8" width="17.8515625" style="138" customWidth="1"/>
    <col min="9" max="9" width="8.8515625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7" ht="12.75" customHeight="1">
      <c r="B4" s="156"/>
      <c r="C4" s="73" t="s">
        <v>16</v>
      </c>
      <c r="D4" s="58">
        <v>25.9</v>
      </c>
      <c r="E4" s="476" t="s">
        <v>95</v>
      </c>
      <c r="G4" s="136"/>
    </row>
    <row r="5" spans="5:8" s="113" customFormat="1" ht="8.25" customHeight="1">
      <c r="E5" s="114"/>
      <c r="H5" s="115"/>
    </row>
    <row r="6" spans="2:8" s="113" customFormat="1" ht="15.75">
      <c r="B6" s="205" t="s">
        <v>330</v>
      </c>
      <c r="E6" s="114"/>
      <c r="G6" s="53" t="s">
        <v>23</v>
      </c>
      <c r="H6" s="115"/>
    </row>
    <row r="7" ht="6" customHeight="1"/>
    <row r="8" spans="1:8" ht="12.75">
      <c r="A8" s="139" t="s">
        <v>233</v>
      </c>
      <c r="B8" s="140" t="s">
        <v>13</v>
      </c>
      <c r="C8" s="141" t="s">
        <v>12</v>
      </c>
      <c r="D8" s="139" t="s">
        <v>11</v>
      </c>
      <c r="E8" s="142" t="s">
        <v>10</v>
      </c>
      <c r="F8" s="143" t="s">
        <v>46</v>
      </c>
      <c r="G8" s="144" t="s">
        <v>8</v>
      </c>
      <c r="H8" s="145" t="s">
        <v>7</v>
      </c>
    </row>
    <row r="9" spans="1:9" ht="15" customHeight="1">
      <c r="A9" s="122">
        <v>1</v>
      </c>
      <c r="B9" s="123" t="s">
        <v>101</v>
      </c>
      <c r="C9" s="124" t="s">
        <v>118</v>
      </c>
      <c r="D9" s="125">
        <v>36670</v>
      </c>
      <c r="E9" s="126" t="s">
        <v>53</v>
      </c>
      <c r="F9" s="207">
        <v>27.23</v>
      </c>
      <c r="G9" s="208" t="str">
        <f aca="true" t="shared" si="0" ref="G9:G29">IF(ISBLANK(F9),"",IF(F9&lt;=25.95,"KSM",IF(F9&lt;=27.35,"I A",IF(F9&lt;=29.24,"II A",IF(F9&lt;=31.74,"III A",IF(F9&lt;=33.74,"I JA",IF(F9&lt;=35.44,"II JA",IF(F9&lt;=36.74,"III JA"))))))))</f>
        <v>I A</v>
      </c>
      <c r="H9" s="126" t="s">
        <v>119</v>
      </c>
      <c r="I9" s="134" t="s">
        <v>461</v>
      </c>
    </row>
    <row r="10" spans="1:9" ht="15" customHeight="1">
      <c r="A10" s="122">
        <v>2</v>
      </c>
      <c r="B10" s="123" t="s">
        <v>390</v>
      </c>
      <c r="C10" s="124" t="s">
        <v>391</v>
      </c>
      <c r="D10" s="125">
        <v>36658</v>
      </c>
      <c r="E10" s="126" t="s">
        <v>361</v>
      </c>
      <c r="F10" s="207">
        <v>28.15</v>
      </c>
      <c r="G10" s="208" t="str">
        <f t="shared" si="0"/>
        <v>II A</v>
      </c>
      <c r="H10" s="126" t="s">
        <v>392</v>
      </c>
      <c r="I10" s="134" t="s">
        <v>393</v>
      </c>
    </row>
    <row r="11" spans="1:8" ht="15" customHeight="1">
      <c r="A11" s="122">
        <v>3</v>
      </c>
      <c r="B11" s="123" t="s">
        <v>378</v>
      </c>
      <c r="C11" s="124" t="s">
        <v>379</v>
      </c>
      <c r="D11" s="125">
        <v>36597</v>
      </c>
      <c r="E11" s="126" t="s">
        <v>371</v>
      </c>
      <c r="F11" s="207">
        <v>28.19</v>
      </c>
      <c r="G11" s="208" t="str">
        <f t="shared" si="0"/>
        <v>II A</v>
      </c>
      <c r="H11" s="126" t="s">
        <v>380</v>
      </c>
    </row>
    <row r="12" spans="1:8" ht="15" customHeight="1">
      <c r="A12" s="122">
        <v>4</v>
      </c>
      <c r="B12" s="123" t="s">
        <v>401</v>
      </c>
      <c r="C12" s="124" t="s">
        <v>402</v>
      </c>
      <c r="D12" s="125">
        <v>36743</v>
      </c>
      <c r="E12" s="126" t="s">
        <v>371</v>
      </c>
      <c r="F12" s="207">
        <v>28.26</v>
      </c>
      <c r="G12" s="208" t="str">
        <f t="shared" si="0"/>
        <v>II A</v>
      </c>
      <c r="H12" s="126" t="s">
        <v>403</v>
      </c>
    </row>
    <row r="13" spans="1:9" ht="15" customHeight="1">
      <c r="A13" s="122">
        <v>5</v>
      </c>
      <c r="B13" s="123" t="s">
        <v>373</v>
      </c>
      <c r="C13" s="124" t="s">
        <v>236</v>
      </c>
      <c r="D13" s="125">
        <v>36545</v>
      </c>
      <c r="E13" s="126" t="s">
        <v>361</v>
      </c>
      <c r="F13" s="207">
        <v>28.3</v>
      </c>
      <c r="G13" s="208" t="str">
        <f t="shared" si="0"/>
        <v>II A</v>
      </c>
      <c r="H13" s="126" t="s">
        <v>115</v>
      </c>
      <c r="I13" s="134" t="s">
        <v>374</v>
      </c>
    </row>
    <row r="14" spans="1:8" ht="15" customHeight="1">
      <c r="A14" s="122">
        <v>6</v>
      </c>
      <c r="B14" s="123" t="s">
        <v>135</v>
      </c>
      <c r="C14" s="124" t="s">
        <v>136</v>
      </c>
      <c r="D14" s="125">
        <v>36597</v>
      </c>
      <c r="E14" s="126" t="s">
        <v>371</v>
      </c>
      <c r="F14" s="207">
        <v>28.74</v>
      </c>
      <c r="G14" s="208" t="str">
        <f t="shared" si="0"/>
        <v>II A</v>
      </c>
      <c r="H14" s="126" t="s">
        <v>460</v>
      </c>
    </row>
    <row r="15" spans="1:8" ht="15" customHeight="1">
      <c r="A15" s="122">
        <v>7</v>
      </c>
      <c r="B15" s="123" t="s">
        <v>58</v>
      </c>
      <c r="C15" s="124" t="s">
        <v>120</v>
      </c>
      <c r="D15" s="125">
        <v>36948</v>
      </c>
      <c r="E15" s="126" t="s">
        <v>108</v>
      </c>
      <c r="F15" s="207">
        <v>29.05</v>
      </c>
      <c r="G15" s="208" t="str">
        <f t="shared" si="0"/>
        <v>II A</v>
      </c>
      <c r="H15" s="126" t="s">
        <v>334</v>
      </c>
    </row>
    <row r="16" spans="1:9" ht="15" customHeight="1">
      <c r="A16" s="122">
        <v>8</v>
      </c>
      <c r="B16" s="123" t="s">
        <v>34</v>
      </c>
      <c r="C16" s="124" t="s">
        <v>465</v>
      </c>
      <c r="D16" s="125">
        <v>36848</v>
      </c>
      <c r="E16" s="126" t="s">
        <v>361</v>
      </c>
      <c r="F16" s="207">
        <v>29.2</v>
      </c>
      <c r="G16" s="208" t="str">
        <f t="shared" si="0"/>
        <v>II A</v>
      </c>
      <c r="H16" s="126" t="s">
        <v>52</v>
      </c>
      <c r="I16" s="134" t="s">
        <v>466</v>
      </c>
    </row>
    <row r="17" spans="1:9" ht="15" customHeight="1">
      <c r="A17" s="122">
        <v>9</v>
      </c>
      <c r="B17" s="123" t="s">
        <v>381</v>
      </c>
      <c r="C17" s="124" t="s">
        <v>382</v>
      </c>
      <c r="D17" s="125">
        <v>36631</v>
      </c>
      <c r="E17" s="126" t="s">
        <v>361</v>
      </c>
      <c r="F17" s="207">
        <v>29.27</v>
      </c>
      <c r="G17" s="208" t="str">
        <f t="shared" si="0"/>
        <v>III A</v>
      </c>
      <c r="H17" s="126" t="s">
        <v>52</v>
      </c>
      <c r="I17" s="134" t="s">
        <v>383</v>
      </c>
    </row>
    <row r="18" spans="1:9" ht="15" customHeight="1">
      <c r="A18" s="122">
        <v>10</v>
      </c>
      <c r="B18" s="123" t="s">
        <v>425</v>
      </c>
      <c r="C18" s="124" t="s">
        <v>426</v>
      </c>
      <c r="D18" s="125">
        <v>36999</v>
      </c>
      <c r="E18" s="126" t="s">
        <v>361</v>
      </c>
      <c r="F18" s="207">
        <v>29.29</v>
      </c>
      <c r="G18" s="208" t="str">
        <f t="shared" si="0"/>
        <v>III A</v>
      </c>
      <c r="H18" s="126" t="s">
        <v>392</v>
      </c>
      <c r="I18" s="134" t="s">
        <v>427</v>
      </c>
    </row>
    <row r="19" spans="1:8" ht="15" customHeight="1">
      <c r="A19" s="122">
        <v>11</v>
      </c>
      <c r="B19" s="123" t="s">
        <v>106</v>
      </c>
      <c r="C19" s="124" t="s">
        <v>462</v>
      </c>
      <c r="D19" s="125">
        <v>36701</v>
      </c>
      <c r="E19" s="126" t="s">
        <v>108</v>
      </c>
      <c r="F19" s="207">
        <v>29.81</v>
      </c>
      <c r="G19" s="208" t="str">
        <f t="shared" si="0"/>
        <v>III A</v>
      </c>
      <c r="H19" s="126" t="s">
        <v>334</v>
      </c>
    </row>
    <row r="20" spans="1:8" ht="15" customHeight="1">
      <c r="A20" s="122">
        <v>11</v>
      </c>
      <c r="B20" s="123" t="s">
        <v>468</v>
      </c>
      <c r="C20" s="124" t="s">
        <v>469</v>
      </c>
      <c r="D20" s="125">
        <v>36972</v>
      </c>
      <c r="E20" s="126" t="s">
        <v>63</v>
      </c>
      <c r="F20" s="207">
        <v>29.81</v>
      </c>
      <c r="G20" s="208" t="str">
        <f t="shared" si="0"/>
        <v>III A</v>
      </c>
      <c r="H20" s="126" t="s">
        <v>249</v>
      </c>
    </row>
    <row r="21" spans="1:8" ht="15" customHeight="1">
      <c r="A21" s="122">
        <v>13</v>
      </c>
      <c r="B21" s="123" t="s">
        <v>121</v>
      </c>
      <c r="C21" s="124" t="s">
        <v>921</v>
      </c>
      <c r="D21" s="125">
        <v>36666</v>
      </c>
      <c r="E21" s="126" t="s">
        <v>336</v>
      </c>
      <c r="F21" s="207">
        <v>30.06</v>
      </c>
      <c r="G21" s="208" t="str">
        <f t="shared" si="0"/>
        <v>III A</v>
      </c>
      <c r="H21" s="126" t="s">
        <v>380</v>
      </c>
    </row>
    <row r="22" spans="1:9" ht="15" customHeight="1">
      <c r="A22" s="122">
        <v>14</v>
      </c>
      <c r="B22" s="123" t="s">
        <v>398</v>
      </c>
      <c r="C22" s="124" t="s">
        <v>399</v>
      </c>
      <c r="D22" s="125">
        <v>36693</v>
      </c>
      <c r="E22" s="126" t="s">
        <v>361</v>
      </c>
      <c r="F22" s="207">
        <v>30.13</v>
      </c>
      <c r="G22" s="208" t="str">
        <f t="shared" si="0"/>
        <v>III A</v>
      </c>
      <c r="H22" s="126" t="s">
        <v>52</v>
      </c>
      <c r="I22" s="134" t="s">
        <v>400</v>
      </c>
    </row>
    <row r="23" spans="1:9" ht="15" customHeight="1">
      <c r="A23" s="122">
        <v>15</v>
      </c>
      <c r="B23" s="123" t="s">
        <v>434</v>
      </c>
      <c r="C23" s="124" t="s">
        <v>435</v>
      </c>
      <c r="D23" s="125">
        <v>37160</v>
      </c>
      <c r="E23" s="126" t="s">
        <v>361</v>
      </c>
      <c r="F23" s="207">
        <v>30.55</v>
      </c>
      <c r="G23" s="208" t="str">
        <f t="shared" si="0"/>
        <v>III A</v>
      </c>
      <c r="H23" s="126" t="s">
        <v>392</v>
      </c>
      <c r="I23" s="134" t="s">
        <v>436</v>
      </c>
    </row>
    <row r="24" spans="1:8" ht="15" customHeight="1">
      <c r="A24" s="122">
        <v>16</v>
      </c>
      <c r="B24" s="123" t="s">
        <v>473</v>
      </c>
      <c r="C24" s="124" t="s">
        <v>467</v>
      </c>
      <c r="D24" s="125">
        <v>37044</v>
      </c>
      <c r="E24" s="126" t="s">
        <v>336</v>
      </c>
      <c r="F24" s="207">
        <v>30.81</v>
      </c>
      <c r="G24" s="208" t="str">
        <f t="shared" si="0"/>
        <v>III A</v>
      </c>
      <c r="H24" s="126" t="s">
        <v>474</v>
      </c>
    </row>
    <row r="25" spans="1:8" ht="15" customHeight="1">
      <c r="A25" s="122">
        <v>17</v>
      </c>
      <c r="B25" s="123" t="s">
        <v>463</v>
      </c>
      <c r="C25" s="124" t="s">
        <v>464</v>
      </c>
      <c r="D25" s="125">
        <v>36774</v>
      </c>
      <c r="E25" s="126" t="s">
        <v>146</v>
      </c>
      <c r="F25" s="207">
        <v>30.91</v>
      </c>
      <c r="G25" s="208" t="str">
        <f t="shared" si="0"/>
        <v>III A</v>
      </c>
      <c r="H25" s="126" t="s">
        <v>459</v>
      </c>
    </row>
    <row r="26" spans="1:8" ht="15" customHeight="1">
      <c r="A26" s="122">
        <v>18</v>
      </c>
      <c r="B26" s="123" t="s">
        <v>437</v>
      </c>
      <c r="C26" s="124" t="s">
        <v>438</v>
      </c>
      <c r="D26" s="125">
        <v>37182</v>
      </c>
      <c r="E26" s="126" t="s">
        <v>361</v>
      </c>
      <c r="F26" s="207">
        <v>31.19</v>
      </c>
      <c r="G26" s="208" t="str">
        <f t="shared" si="0"/>
        <v>III A</v>
      </c>
      <c r="H26" s="126" t="s">
        <v>51</v>
      </c>
    </row>
    <row r="27" spans="1:8" ht="13.5" customHeight="1">
      <c r="A27" s="122">
        <v>19</v>
      </c>
      <c r="B27" s="123" t="s">
        <v>132</v>
      </c>
      <c r="C27" s="124" t="s">
        <v>467</v>
      </c>
      <c r="D27" s="125">
        <v>36920</v>
      </c>
      <c r="E27" s="126" t="s">
        <v>336</v>
      </c>
      <c r="F27" s="207">
        <v>31.54</v>
      </c>
      <c r="G27" s="208" t="str">
        <f t="shared" si="0"/>
        <v>III A</v>
      </c>
      <c r="H27" s="126" t="s">
        <v>337</v>
      </c>
    </row>
    <row r="28" spans="1:9" ht="15" customHeight="1">
      <c r="A28" s="122">
        <v>20</v>
      </c>
      <c r="B28" s="123" t="s">
        <v>470</v>
      </c>
      <c r="C28" s="124" t="s">
        <v>471</v>
      </c>
      <c r="D28" s="125">
        <v>37000</v>
      </c>
      <c r="E28" s="126" t="s">
        <v>361</v>
      </c>
      <c r="F28" s="207">
        <v>31.55</v>
      </c>
      <c r="G28" s="208" t="str">
        <f t="shared" si="0"/>
        <v>III A</v>
      </c>
      <c r="H28" s="126" t="s">
        <v>51</v>
      </c>
      <c r="I28" s="134" t="s">
        <v>472</v>
      </c>
    </row>
    <row r="29" spans="1:8" ht="15" customHeight="1">
      <c r="A29" s="122">
        <v>21</v>
      </c>
      <c r="B29" s="123" t="s">
        <v>396</v>
      </c>
      <c r="C29" s="124" t="s">
        <v>397</v>
      </c>
      <c r="D29" s="125">
        <v>37218</v>
      </c>
      <c r="E29" s="126" t="s">
        <v>340</v>
      </c>
      <c r="F29" s="207">
        <v>31.67</v>
      </c>
      <c r="G29" s="208" t="str">
        <f t="shared" si="0"/>
        <v>III A</v>
      </c>
      <c r="H29" s="126" t="s">
        <v>59</v>
      </c>
    </row>
    <row r="30" spans="1:8" ht="15" customHeight="1">
      <c r="A30" s="122"/>
      <c r="B30" s="123" t="s">
        <v>121</v>
      </c>
      <c r="C30" s="124" t="s">
        <v>407</v>
      </c>
      <c r="D30" s="125">
        <v>36813</v>
      </c>
      <c r="E30" s="126" t="s">
        <v>227</v>
      </c>
      <c r="F30" s="207" t="s">
        <v>849</v>
      </c>
      <c r="G30" s="208"/>
      <c r="H30" s="126" t="s">
        <v>389</v>
      </c>
    </row>
    <row r="31" spans="1:8" ht="15" customHeight="1">
      <c r="A31" s="122"/>
      <c r="B31" s="123" t="s">
        <v>387</v>
      </c>
      <c r="C31" s="124" t="s">
        <v>388</v>
      </c>
      <c r="D31" s="125">
        <v>36658</v>
      </c>
      <c r="E31" s="126" t="s">
        <v>227</v>
      </c>
      <c r="F31" s="207" t="s">
        <v>849</v>
      </c>
      <c r="G31" s="208"/>
      <c r="H31" s="126" t="s">
        <v>389</v>
      </c>
    </row>
    <row r="32" spans="1:8" ht="15" customHeight="1">
      <c r="A32" s="122"/>
      <c r="B32" s="123" t="s">
        <v>417</v>
      </c>
      <c r="C32" s="124" t="s">
        <v>418</v>
      </c>
      <c r="D32" s="125">
        <v>36964</v>
      </c>
      <c r="E32" s="126" t="s">
        <v>361</v>
      </c>
      <c r="F32" s="207" t="s">
        <v>849</v>
      </c>
      <c r="G32" s="208"/>
      <c r="H32" s="126" t="s">
        <v>51</v>
      </c>
    </row>
    <row r="33" spans="1:8" ht="15" customHeight="1">
      <c r="A33" s="122"/>
      <c r="B33" s="123" t="s">
        <v>457</v>
      </c>
      <c r="C33" s="124" t="s">
        <v>458</v>
      </c>
      <c r="D33" s="125">
        <v>36577</v>
      </c>
      <c r="E33" s="126" t="s">
        <v>146</v>
      </c>
      <c r="F33" s="207" t="s">
        <v>849</v>
      </c>
      <c r="G33" s="208"/>
      <c r="H33" s="126" t="s">
        <v>459</v>
      </c>
    </row>
    <row r="34" spans="1:8" ht="15" customHeight="1">
      <c r="A34" s="122"/>
      <c r="B34" s="123" t="s">
        <v>439</v>
      </c>
      <c r="C34" s="124" t="s">
        <v>440</v>
      </c>
      <c r="D34" s="125">
        <v>37295</v>
      </c>
      <c r="E34" s="126" t="s">
        <v>227</v>
      </c>
      <c r="F34" s="207" t="s">
        <v>849</v>
      </c>
      <c r="G34" s="208"/>
      <c r="H34" s="126" t="s">
        <v>124</v>
      </c>
    </row>
    <row r="35" ht="6" customHeight="1"/>
  </sheetData>
  <sheetProtection/>
  <mergeCells count="3">
    <mergeCell ref="A1:G1"/>
    <mergeCell ref="A2:G2"/>
    <mergeCell ref="A3:G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140625" style="134" customWidth="1"/>
    <col min="2" max="2" width="13.8515625" style="134" customWidth="1"/>
    <col min="3" max="3" width="15.421875" style="134" customWidth="1"/>
    <col min="4" max="4" width="8.8515625" style="138" customWidth="1"/>
    <col min="5" max="5" width="12.421875" style="138" customWidth="1"/>
    <col min="6" max="6" width="9.00390625" style="136" customWidth="1"/>
    <col min="7" max="7" width="6.00390625" style="137" customWidth="1"/>
    <col min="8" max="8" width="25.28125" style="138" customWidth="1"/>
    <col min="9" max="9" width="8.421875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7" ht="12.75" customHeight="1">
      <c r="B4" s="156"/>
      <c r="C4" s="73" t="s">
        <v>16</v>
      </c>
      <c r="D4" s="34">
        <v>25.11</v>
      </c>
      <c r="F4" s="34" t="s">
        <v>255</v>
      </c>
      <c r="G4" s="136"/>
    </row>
    <row r="5" spans="5:8" s="113" customFormat="1" ht="8.25" customHeight="1">
      <c r="E5" s="114"/>
      <c r="H5" s="115"/>
    </row>
    <row r="6" spans="2:7" ht="15.75">
      <c r="B6" s="238" t="s">
        <v>329</v>
      </c>
      <c r="C6" s="239"/>
      <c r="D6" s="18"/>
      <c r="E6" s="240"/>
      <c r="F6" s="17" t="s">
        <v>15</v>
      </c>
      <c r="G6" s="17"/>
    </row>
    <row r="7" ht="6" customHeight="1"/>
    <row r="8" spans="2:8" ht="12.75" customHeight="1">
      <c r="B8" s="156"/>
      <c r="C8" s="135">
        <v>1</v>
      </c>
      <c r="D8" s="135" t="s">
        <v>41</v>
      </c>
      <c r="E8" s="157">
        <v>5</v>
      </c>
      <c r="H8" s="206"/>
    </row>
    <row r="9" spans="1:8" ht="12.75">
      <c r="A9" s="139" t="s">
        <v>42</v>
      </c>
      <c r="B9" s="140" t="s">
        <v>13</v>
      </c>
      <c r="C9" s="141" t="s">
        <v>12</v>
      </c>
      <c r="D9" s="139" t="s">
        <v>11</v>
      </c>
      <c r="E9" s="142" t="s">
        <v>10</v>
      </c>
      <c r="F9" s="143" t="s">
        <v>46</v>
      </c>
      <c r="G9" s="144" t="s">
        <v>8</v>
      </c>
      <c r="H9" s="145" t="s">
        <v>7</v>
      </c>
    </row>
    <row r="10" spans="1:9" ht="15" customHeight="1">
      <c r="A10" s="560">
        <v>2</v>
      </c>
      <c r="B10" s="123" t="s">
        <v>166</v>
      </c>
      <c r="C10" s="124" t="s">
        <v>333</v>
      </c>
      <c r="D10" s="125">
        <v>35318</v>
      </c>
      <c r="E10" s="126" t="s">
        <v>108</v>
      </c>
      <c r="F10" s="561">
        <v>28.48</v>
      </c>
      <c r="G10" s="208" t="str">
        <f>IF(ISBLANK(F10),"",IF(F10&lt;=25.95,"KSM",IF(F10&lt;=27.35,"I A",IF(F10&lt;=29.24,"II A",IF(F10&lt;=31.74,"III A",IF(F10&lt;=33.74,"I JA",IF(F10&lt;=35.44,"II JA",IF(F10&lt;=36.74,"III JA"))))))))</f>
        <v>II A</v>
      </c>
      <c r="H10" s="241" t="s">
        <v>334</v>
      </c>
      <c r="I10" s="134" t="s">
        <v>335</v>
      </c>
    </row>
    <row r="11" spans="1:9" ht="15" customHeight="1">
      <c r="A11" s="122">
        <v>3</v>
      </c>
      <c r="B11" s="123" t="s">
        <v>443</v>
      </c>
      <c r="C11" s="124" t="s">
        <v>444</v>
      </c>
      <c r="D11" s="125">
        <v>34774</v>
      </c>
      <c r="E11" s="126" t="s">
        <v>336</v>
      </c>
      <c r="F11" s="207" t="s">
        <v>849</v>
      </c>
      <c r="G11" s="208"/>
      <c r="H11" s="241" t="s">
        <v>123</v>
      </c>
      <c r="I11" s="134" t="s">
        <v>335</v>
      </c>
    </row>
    <row r="12" spans="1:8" ht="15" customHeight="1">
      <c r="A12" s="122">
        <v>4</v>
      </c>
      <c r="B12" s="123" t="s">
        <v>359</v>
      </c>
      <c r="C12" s="124" t="s">
        <v>360</v>
      </c>
      <c r="D12" s="125">
        <v>36382</v>
      </c>
      <c r="E12" s="126" t="s">
        <v>361</v>
      </c>
      <c r="F12" s="207">
        <v>29.02</v>
      </c>
      <c r="G12" s="208" t="str">
        <f>IF(ISBLANK(F12),"",IF(F12&lt;=25.95,"KSM",IF(F12&lt;=27.35,"I A",IF(F12&lt;=29.24,"II A",IF(F12&lt;=31.74,"III A",IF(F12&lt;=33.74,"I JA",IF(F12&lt;=35.44,"II JA",IF(F12&lt;=36.74,"III JA"))))))))</f>
        <v>II A</v>
      </c>
      <c r="H12" s="241" t="s">
        <v>52</v>
      </c>
    </row>
    <row r="13" spans="1:8" ht="15" customHeight="1">
      <c r="A13" s="122">
        <v>5</v>
      </c>
      <c r="B13" s="123" t="s">
        <v>488</v>
      </c>
      <c r="C13" s="124" t="s">
        <v>489</v>
      </c>
      <c r="D13" s="125">
        <v>36322</v>
      </c>
      <c r="E13" s="126" t="s">
        <v>340</v>
      </c>
      <c r="F13" s="207">
        <v>30.48</v>
      </c>
      <c r="G13" s="208" t="str">
        <f>IF(ISBLANK(F13),"",IF(F13&lt;=25.95,"KSM",IF(F13&lt;=27.35,"I A",IF(F13&lt;=29.24,"II A",IF(F13&lt;=31.74,"III A",IF(F13&lt;=33.74,"I JA",IF(F13&lt;=35.44,"II JA",IF(F13&lt;=36.74,"III JA"))))))))</f>
        <v>III A</v>
      </c>
      <c r="H13" s="241" t="s">
        <v>59</v>
      </c>
    </row>
    <row r="14" spans="1:8" ht="15" customHeight="1">
      <c r="A14" s="122">
        <v>6</v>
      </c>
      <c r="B14" s="123" t="s">
        <v>362</v>
      </c>
      <c r="C14" s="124" t="s">
        <v>363</v>
      </c>
      <c r="D14" s="125">
        <v>36391</v>
      </c>
      <c r="E14" s="126" t="s">
        <v>100</v>
      </c>
      <c r="F14" s="207" t="s">
        <v>849</v>
      </c>
      <c r="G14" s="208"/>
      <c r="H14" s="241" t="s">
        <v>364</v>
      </c>
    </row>
    <row r="15" spans="2:8" ht="12.75" customHeight="1">
      <c r="B15" s="156"/>
      <c r="C15" s="135">
        <v>2</v>
      </c>
      <c r="D15" s="135" t="s">
        <v>41</v>
      </c>
      <c r="E15" s="157">
        <v>5</v>
      </c>
      <c r="H15" s="206"/>
    </row>
    <row r="16" spans="1:8" ht="15" customHeight="1">
      <c r="A16" s="122">
        <v>3</v>
      </c>
      <c r="B16" s="123" t="s">
        <v>106</v>
      </c>
      <c r="C16" s="124" t="s">
        <v>107</v>
      </c>
      <c r="D16" s="125">
        <v>35887</v>
      </c>
      <c r="E16" s="126" t="s">
        <v>108</v>
      </c>
      <c r="F16" s="207">
        <v>30.77</v>
      </c>
      <c r="G16" s="208" t="str">
        <f>IF(ISBLANK(F16),"",IF(F16&lt;=25.95,"KSM",IF(F16&lt;=27.35,"I A",IF(F16&lt;=29.24,"II A",IF(F16&lt;=31.74,"III A",IF(F16&lt;=33.74,"I JA",IF(F16&lt;=35.44,"II JA",IF(F16&lt;=36.74,"III JA"))))))))</f>
        <v>III A</v>
      </c>
      <c r="H16" s="241" t="s">
        <v>334</v>
      </c>
    </row>
    <row r="17" spans="1:8" ht="15" customHeight="1">
      <c r="A17" s="122">
        <v>4</v>
      </c>
      <c r="B17" s="123" t="s">
        <v>352</v>
      </c>
      <c r="C17" s="124" t="s">
        <v>353</v>
      </c>
      <c r="D17" s="125">
        <v>36262</v>
      </c>
      <c r="E17" s="126" t="s">
        <v>100</v>
      </c>
      <c r="F17" s="207" t="s">
        <v>849</v>
      </c>
      <c r="G17" s="208"/>
      <c r="H17" s="241" t="s">
        <v>345</v>
      </c>
    </row>
    <row r="18" spans="1:8" ht="15" customHeight="1">
      <c r="A18" s="122">
        <v>5</v>
      </c>
      <c r="B18" s="123" t="s">
        <v>346</v>
      </c>
      <c r="C18" s="124" t="s">
        <v>347</v>
      </c>
      <c r="D18" s="125">
        <v>36088</v>
      </c>
      <c r="E18" s="126" t="s">
        <v>97</v>
      </c>
      <c r="F18" s="207">
        <v>31.47</v>
      </c>
      <c r="G18" s="208" t="str">
        <f>IF(ISBLANK(F18),"",IF(F18&lt;=25.95,"KSM",IF(F18&lt;=27.35,"I A",IF(F18&lt;=29.24,"II A",IF(F18&lt;=31.74,"III A",IF(F18&lt;=33.74,"I JA",IF(F18&lt;=35.44,"II JA",IF(F18&lt;=36.74,"III JA"))))))))</f>
        <v>III A</v>
      </c>
      <c r="H18" s="241" t="s">
        <v>98</v>
      </c>
    </row>
    <row r="19" spans="1:8" ht="15" customHeight="1">
      <c r="A19" s="122">
        <v>6</v>
      </c>
      <c r="B19" s="123" t="s">
        <v>114</v>
      </c>
      <c r="C19" s="124" t="s">
        <v>349</v>
      </c>
      <c r="D19" s="125">
        <v>36152</v>
      </c>
      <c r="E19" s="126" t="s">
        <v>336</v>
      </c>
      <c r="F19" s="207">
        <v>30.85</v>
      </c>
      <c r="G19" s="208" t="str">
        <f>IF(ISBLANK(F19),"",IF(F19&lt;=25.95,"KSM",IF(F19&lt;=27.35,"I A",IF(F19&lt;=29.24,"II A",IF(F19&lt;=31.74,"III A",IF(F19&lt;=33.74,"I JA",IF(F19&lt;=35.44,"II JA",IF(F19&lt;=36.74,"III JA"))))))))</f>
        <v>III A</v>
      </c>
      <c r="H19" s="241" t="s">
        <v>123</v>
      </c>
    </row>
    <row r="20" spans="2:8" ht="12.75" customHeight="1">
      <c r="B20" s="156"/>
      <c r="C20" s="135">
        <v>3</v>
      </c>
      <c r="D20" s="135" t="s">
        <v>41</v>
      </c>
      <c r="E20" s="157">
        <v>5</v>
      </c>
      <c r="H20" s="206"/>
    </row>
    <row r="21" spans="1:9" ht="15" customHeight="1">
      <c r="A21" s="122">
        <v>3</v>
      </c>
      <c r="B21" s="123" t="s">
        <v>350</v>
      </c>
      <c r="C21" s="124" t="s">
        <v>351</v>
      </c>
      <c r="D21" s="125">
        <v>36184</v>
      </c>
      <c r="E21" s="126" t="s">
        <v>100</v>
      </c>
      <c r="F21" s="207">
        <v>29.55</v>
      </c>
      <c r="G21" s="208" t="str">
        <f>IF(ISBLANK(F21),"",IF(F21&lt;=25.95,"KSM",IF(F21&lt;=27.35,"I A",IF(F21&lt;=29.24,"II A",IF(F21&lt;=31.74,"III A",IF(F21&lt;=33.74,"I JA",IF(F21&lt;=35.44,"II JA",IF(F21&lt;=36.74,"III JA"))))))))</f>
        <v>III A</v>
      </c>
      <c r="H21" s="241" t="s">
        <v>345</v>
      </c>
      <c r="I21" s="134">
        <v>28.5</v>
      </c>
    </row>
    <row r="22" spans="1:9" ht="15" customHeight="1">
      <c r="A22" s="122">
        <v>4</v>
      </c>
      <c r="B22" s="123" t="s">
        <v>47</v>
      </c>
      <c r="C22" s="124" t="s">
        <v>125</v>
      </c>
      <c r="D22" s="125">
        <v>36379</v>
      </c>
      <c r="E22" s="126" t="s">
        <v>53</v>
      </c>
      <c r="F22" s="207">
        <v>27.67</v>
      </c>
      <c r="G22" s="208" t="str">
        <f>IF(ISBLANK(F22),"",IF(F22&lt;=25.95,"KSM",IF(F22&lt;=27.35,"I A",IF(F22&lt;=29.24,"II A",IF(F22&lt;=31.74,"III A",IF(F22&lt;=33.74,"I JA",IF(F22&lt;=35.44,"II JA",IF(F22&lt;=36.74,"III JA"))))))))</f>
        <v>II A</v>
      </c>
      <c r="H22" s="241" t="s">
        <v>119</v>
      </c>
      <c r="I22" s="134" t="s">
        <v>455</v>
      </c>
    </row>
    <row r="23" spans="1:8" ht="15" customHeight="1">
      <c r="A23" s="122">
        <v>5</v>
      </c>
      <c r="B23" s="123" t="s">
        <v>114</v>
      </c>
      <c r="C23" s="124" t="s">
        <v>354</v>
      </c>
      <c r="D23" s="125">
        <v>36302</v>
      </c>
      <c r="E23" s="126" t="s">
        <v>336</v>
      </c>
      <c r="F23" s="207">
        <v>27.94</v>
      </c>
      <c r="G23" s="208" t="str">
        <f>IF(ISBLANK(F23),"",IF(F23&lt;=25.95,"KSM",IF(F23&lt;=27.35,"I A",IF(F23&lt;=29.24,"II A",IF(F23&lt;=31.74,"III A",IF(F23&lt;=33.74,"I JA",IF(F23&lt;=35.44,"II JA",IF(F23&lt;=36.74,"III JA"))))))))</f>
        <v>II A</v>
      </c>
      <c r="H23" s="241" t="s">
        <v>355</v>
      </c>
    </row>
    <row r="24" spans="1:9" ht="15" customHeight="1">
      <c r="A24" s="122">
        <v>6</v>
      </c>
      <c r="B24" s="123" t="s">
        <v>341</v>
      </c>
      <c r="C24" s="124" t="s">
        <v>342</v>
      </c>
      <c r="D24" s="125">
        <v>36337</v>
      </c>
      <c r="E24" s="126" t="s">
        <v>340</v>
      </c>
      <c r="F24" s="207">
        <v>27.57</v>
      </c>
      <c r="G24" s="208" t="str">
        <f>IF(ISBLANK(F24),"",IF(F24&lt;=25.95,"KSM",IF(F24&lt;=27.35,"I A",IF(F24&lt;=29.24,"II A",IF(F24&lt;=31.74,"III A",IF(F24&lt;=33.74,"I JA",IF(F24&lt;=35.44,"II JA",IF(F24&lt;=36.74,"III JA"))))))))</f>
        <v>II A</v>
      </c>
      <c r="H24" s="241" t="s">
        <v>59</v>
      </c>
      <c r="I24" s="134">
        <v>2</v>
      </c>
    </row>
    <row r="25" spans="2:8" ht="12.75" customHeight="1">
      <c r="B25" s="156"/>
      <c r="C25" s="135">
        <v>4</v>
      </c>
      <c r="D25" s="135" t="s">
        <v>41</v>
      </c>
      <c r="E25" s="157">
        <v>5</v>
      </c>
      <c r="H25" s="206"/>
    </row>
    <row r="26" spans="1:8" ht="15" customHeight="1">
      <c r="A26" s="122">
        <v>3</v>
      </c>
      <c r="B26" s="123" t="s">
        <v>338</v>
      </c>
      <c r="C26" s="124" t="s">
        <v>339</v>
      </c>
      <c r="D26" s="125">
        <v>35882</v>
      </c>
      <c r="E26" s="126" t="s">
        <v>336</v>
      </c>
      <c r="F26" s="207">
        <v>28.83</v>
      </c>
      <c r="G26" s="208" t="str">
        <f>IF(ISBLANK(F26),"",IF(F26&lt;=25.95,"KSM",IF(F26&lt;=27.35,"I A",IF(F26&lt;=29.24,"II A",IF(F26&lt;=31.74,"III A",IF(F26&lt;=33.74,"I JA",IF(F26&lt;=35.44,"II JA",IF(F26&lt;=36.74,"III JA"))))))))</f>
        <v>II A</v>
      </c>
      <c r="H26" s="241" t="s">
        <v>123</v>
      </c>
    </row>
    <row r="27" spans="1:9" ht="15" customHeight="1">
      <c r="A27" s="122">
        <v>4</v>
      </c>
      <c r="B27" s="123" t="s">
        <v>343</v>
      </c>
      <c r="C27" s="124" t="s">
        <v>344</v>
      </c>
      <c r="D27" s="125">
        <v>35960</v>
      </c>
      <c r="E27" s="126" t="s">
        <v>100</v>
      </c>
      <c r="F27" s="207">
        <v>29.46</v>
      </c>
      <c r="G27" s="208" t="str">
        <f>IF(ISBLANK(F27),"",IF(F27&lt;=25.95,"KSM",IF(F27&lt;=27.35,"I A",IF(F27&lt;=29.24,"II A",IF(F27&lt;=31.74,"III A",IF(F27&lt;=33.74,"I JA",IF(F27&lt;=35.44,"II JA",IF(F27&lt;=36.74,"III JA"))))))))</f>
        <v>III A</v>
      </c>
      <c r="H27" s="241" t="s">
        <v>345</v>
      </c>
      <c r="I27" s="134">
        <v>27.9</v>
      </c>
    </row>
    <row r="28" spans="1:9" ht="15" customHeight="1">
      <c r="A28" s="122">
        <v>5</v>
      </c>
      <c r="B28" s="123" t="s">
        <v>448</v>
      </c>
      <c r="C28" s="124" t="s">
        <v>449</v>
      </c>
      <c r="D28" s="125">
        <v>35928</v>
      </c>
      <c r="E28" s="126" t="s">
        <v>100</v>
      </c>
      <c r="F28" s="207">
        <v>27.12</v>
      </c>
      <c r="G28" s="208" t="str">
        <f>IF(ISBLANK(F28),"",IF(F28&lt;=25.95,"KSM",IF(F28&lt;=27.35,"I A",IF(F28&lt;=29.24,"II A",IF(F28&lt;=31.74,"III A",IF(F28&lt;=33.74,"I JA",IF(F28&lt;=35.44,"II JA",IF(F28&lt;=36.74,"III JA"))))))))</f>
        <v>I A</v>
      </c>
      <c r="H28" s="241" t="s">
        <v>450</v>
      </c>
      <c r="I28" s="134">
        <v>27</v>
      </c>
    </row>
    <row r="29" spans="1:9" ht="15" customHeight="1">
      <c r="A29" s="122">
        <v>6</v>
      </c>
      <c r="B29" s="123" t="s">
        <v>365</v>
      </c>
      <c r="C29" s="124" t="s">
        <v>366</v>
      </c>
      <c r="D29" s="125">
        <v>36432</v>
      </c>
      <c r="E29" s="126" t="s">
        <v>361</v>
      </c>
      <c r="F29" s="207">
        <v>28.57</v>
      </c>
      <c r="G29" s="208" t="str">
        <f>IF(ISBLANK(F29),"",IF(F29&lt;=25.95,"KSM",IF(F29&lt;=27.35,"I A",IF(F29&lt;=29.24,"II A",IF(F29&lt;=31.74,"III A",IF(F29&lt;=33.74,"I JA",IF(F29&lt;=35.44,"II JA",IF(F29&lt;=36.74,"III JA"))))))))</f>
        <v>II A</v>
      </c>
      <c r="H29" s="241" t="s">
        <v>52</v>
      </c>
      <c r="I29" s="134" t="s">
        <v>367</v>
      </c>
    </row>
    <row r="30" spans="2:8" ht="12.75" customHeight="1">
      <c r="B30" s="156"/>
      <c r="C30" s="135">
        <v>5</v>
      </c>
      <c r="D30" s="135" t="s">
        <v>41</v>
      </c>
      <c r="E30" s="157">
        <v>5</v>
      </c>
      <c r="H30" s="206"/>
    </row>
    <row r="31" ht="6" customHeight="1"/>
    <row r="32" spans="1:8" ht="15" customHeight="1">
      <c r="A32" s="122">
        <v>3</v>
      </c>
      <c r="B32" s="123" t="s">
        <v>445</v>
      </c>
      <c r="C32" s="124" t="s">
        <v>446</v>
      </c>
      <c r="D32" s="125">
        <v>35804</v>
      </c>
      <c r="E32" s="126" t="s">
        <v>63</v>
      </c>
      <c r="F32" s="207">
        <v>27.66</v>
      </c>
      <c r="G32" s="208" t="str">
        <f>IF(ISBLANK(F32),"",IF(F32&lt;=25.95,"KSM",IF(F32&lt;=27.35,"I A",IF(F32&lt;=29.24,"II A",IF(F32&lt;=31.74,"III A",IF(F32&lt;=33.74,"I JA",IF(F32&lt;=35.44,"II JA",IF(F32&lt;=36.74,"III JA"))))))))</f>
        <v>II A</v>
      </c>
      <c r="H32" s="241" t="s">
        <v>447</v>
      </c>
    </row>
    <row r="33" spans="1:8" ht="15" customHeight="1">
      <c r="A33" s="122">
        <v>4</v>
      </c>
      <c r="B33" s="123" t="s">
        <v>453</v>
      </c>
      <c r="C33" s="124" t="s">
        <v>454</v>
      </c>
      <c r="D33" s="125">
        <v>36153</v>
      </c>
      <c r="E33" s="126" t="s">
        <v>336</v>
      </c>
      <c r="F33" s="207">
        <v>30.15</v>
      </c>
      <c r="G33" s="208" t="str">
        <f>IF(ISBLANK(F33),"",IF(F33&lt;=25.95,"KSM",IF(F33&lt;=27.35,"I A",IF(F33&lt;=29.24,"II A",IF(F33&lt;=31.74,"III A",IF(F33&lt;=33.74,"I JA",IF(F33&lt;=35.44,"II JA",IF(F33&lt;=36.74,"III JA"))))))))</f>
        <v>III A</v>
      </c>
      <c r="H33" s="241" t="s">
        <v>337</v>
      </c>
    </row>
    <row r="34" spans="1:8" ht="15" customHeight="1">
      <c r="A34" s="122">
        <v>5</v>
      </c>
      <c r="B34" s="123" t="s">
        <v>61</v>
      </c>
      <c r="C34" s="124" t="s">
        <v>456</v>
      </c>
      <c r="D34" s="125">
        <v>36087</v>
      </c>
      <c r="E34" s="126" t="s">
        <v>63</v>
      </c>
      <c r="F34" s="207">
        <v>29.83</v>
      </c>
      <c r="G34" s="208" t="str">
        <f>IF(ISBLANK(F34),"",IF(F34&lt;=25.95,"KSM",IF(F34&lt;=27.35,"I A",IF(F34&lt;=29.24,"II A",IF(F34&lt;=31.74,"III A",IF(F34&lt;=33.74,"I JA",IF(F34&lt;=35.44,"II JA",IF(F34&lt;=36.74,"III JA"))))))))</f>
        <v>III A</v>
      </c>
      <c r="H34" s="241" t="s">
        <v>154</v>
      </c>
    </row>
    <row r="35" spans="1:9" ht="15" customHeight="1">
      <c r="A35" s="122">
        <v>6</v>
      </c>
      <c r="B35" s="123" t="s">
        <v>422</v>
      </c>
      <c r="C35" s="124" t="s">
        <v>451</v>
      </c>
      <c r="D35" s="125">
        <v>35971</v>
      </c>
      <c r="E35" s="126" t="s">
        <v>100</v>
      </c>
      <c r="F35" s="207">
        <v>30.05</v>
      </c>
      <c r="G35" s="208" t="str">
        <f>IF(ISBLANK(F35),"",IF(F35&lt;=25.95,"KSM",IF(F35&lt;=27.35,"I A",IF(F35&lt;=29.24,"II A",IF(F35&lt;=31.74,"III A",IF(F35&lt;=33.74,"I JA",IF(F35&lt;=35.44,"II JA",IF(F35&lt;=36.74,"III JA"))))))))</f>
        <v>III A</v>
      </c>
      <c r="H35" s="241" t="s">
        <v>452</v>
      </c>
      <c r="I35" s="134">
        <v>28.2</v>
      </c>
    </row>
  </sheetData>
  <sheetProtection/>
  <mergeCells count="3">
    <mergeCell ref="A1:G1"/>
    <mergeCell ref="A2:G2"/>
    <mergeCell ref="A3:G3"/>
  </mergeCells>
  <printOptions/>
  <pageMargins left="0.5118110236220472" right="0.3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140625" style="134" customWidth="1"/>
    <col min="2" max="2" width="12.7109375" style="134" customWidth="1"/>
    <col min="3" max="3" width="14.28125" style="134" customWidth="1"/>
    <col min="4" max="4" width="9.8515625" style="138" customWidth="1"/>
    <col min="5" max="5" width="12.140625" style="138" customWidth="1"/>
    <col min="6" max="6" width="6.8515625" style="136" customWidth="1"/>
    <col min="7" max="7" width="6.8515625" style="137" customWidth="1"/>
    <col min="8" max="8" width="21.28125" style="138" customWidth="1"/>
    <col min="9" max="9" width="0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8" ht="12.75">
      <c r="B4" s="135"/>
      <c r="C4" s="73" t="s">
        <v>16</v>
      </c>
      <c r="D4" s="58">
        <v>9.24</v>
      </c>
      <c r="F4" s="119" t="s">
        <v>842</v>
      </c>
      <c r="H4" s="136"/>
    </row>
    <row r="5" spans="1:8" ht="8.25" customHeight="1">
      <c r="A5" s="113"/>
      <c r="B5" s="113"/>
      <c r="C5" s="113"/>
      <c r="D5" s="113"/>
      <c r="E5" s="114"/>
      <c r="F5" s="113"/>
      <c r="G5" s="113"/>
      <c r="H5" s="115"/>
    </row>
    <row r="6" spans="2:9" ht="15.75">
      <c r="B6" s="432" t="s">
        <v>843</v>
      </c>
      <c r="D6" s="433"/>
      <c r="F6" s="434"/>
      <c r="G6" s="136"/>
      <c r="H6" s="435" t="s">
        <v>851</v>
      </c>
      <c r="I6" s="138"/>
    </row>
    <row r="7" spans="2:9" ht="15.75">
      <c r="B7" s="432"/>
      <c r="D7" s="433"/>
      <c r="F7" s="434"/>
      <c r="G7" s="136"/>
      <c r="H7" s="435"/>
      <c r="I7" s="138"/>
    </row>
    <row r="8" ht="6" customHeight="1"/>
    <row r="9" spans="3:5" ht="12.75">
      <c r="C9" s="215">
        <v>1</v>
      </c>
      <c r="D9" s="215" t="s">
        <v>41</v>
      </c>
      <c r="E9" s="216">
        <v>2</v>
      </c>
    </row>
    <row r="10" ht="6" customHeight="1"/>
    <row r="11" spans="1:8" ht="12.75">
      <c r="A11" s="436" t="s">
        <v>42</v>
      </c>
      <c r="B11" s="140" t="s">
        <v>13</v>
      </c>
      <c r="C11" s="141" t="s">
        <v>12</v>
      </c>
      <c r="D11" s="139" t="s">
        <v>11</v>
      </c>
      <c r="E11" s="142" t="s">
        <v>10</v>
      </c>
      <c r="F11" s="143" t="s">
        <v>9</v>
      </c>
      <c r="G11" s="144" t="s">
        <v>8</v>
      </c>
      <c r="H11" s="145" t="s">
        <v>7</v>
      </c>
    </row>
    <row r="12" spans="1:8" ht="12.75">
      <c r="A12" s="122">
        <v>2</v>
      </c>
      <c r="B12" s="123" t="s">
        <v>844</v>
      </c>
      <c r="C12" s="124" t="s">
        <v>845</v>
      </c>
      <c r="D12" s="125" t="s">
        <v>442</v>
      </c>
      <c r="E12" s="126" t="s">
        <v>79</v>
      </c>
      <c r="F12" s="437">
        <v>12.11</v>
      </c>
      <c r="G12" s="127" t="str">
        <f>IF(ISBLANK(F12),"",IF(F12&gt;13.34,"",IF(F12&lt;=9.24,"I A",IF(F12&lt;=9.84,"II A",IF(F12&lt;=10.84,"III A",IF(F12&lt;=11.94,"I JA",IF(F12&lt;=12.74,"II JA",IF(F12&lt;=13.34,"III JA"))))))))</f>
        <v>II JA</v>
      </c>
      <c r="H12" s="126" t="s">
        <v>275</v>
      </c>
    </row>
    <row r="13" spans="1:8" ht="12.75">
      <c r="A13" s="122">
        <v>3</v>
      </c>
      <c r="B13" s="123" t="s">
        <v>368</v>
      </c>
      <c r="C13" s="124" t="s">
        <v>110</v>
      </c>
      <c r="D13" s="125">
        <v>37146</v>
      </c>
      <c r="E13" s="126" t="s">
        <v>146</v>
      </c>
      <c r="F13" s="437">
        <v>11.23</v>
      </c>
      <c r="G13" s="127" t="str">
        <f>IF(ISBLANK(F13),"",IF(F13&gt;13.34,"",IF(F13&lt;=9.24,"I A",IF(F13&lt;=9.84,"II A",IF(F13&lt;=10.84,"III A",IF(F13&lt;=11.94,"I JA",IF(F13&lt;=12.74,"II JA",IF(F13&lt;=13.34,"III JA"))))))))</f>
        <v>I JA</v>
      </c>
      <c r="H13" s="126" t="s">
        <v>459</v>
      </c>
    </row>
    <row r="14" spans="1:8" ht="12.75">
      <c r="A14" s="122">
        <v>4</v>
      </c>
      <c r="B14" s="123" t="s">
        <v>846</v>
      </c>
      <c r="C14" s="124" t="s">
        <v>847</v>
      </c>
      <c r="D14" s="125" t="s">
        <v>442</v>
      </c>
      <c r="E14" s="126" t="s">
        <v>79</v>
      </c>
      <c r="F14" s="437">
        <v>11.77</v>
      </c>
      <c r="G14" s="127" t="str">
        <f>IF(ISBLANK(F14),"",IF(F14&gt;13.34,"",IF(F14&lt;=9.24,"I A",IF(F14&lt;=9.84,"II A",IF(F14&lt;=10.84,"III A",IF(F14&lt;=11.94,"I JA",IF(F14&lt;=12.74,"II JA",IF(F14&lt;=13.34,"III JA"))))))))</f>
        <v>I JA</v>
      </c>
      <c r="H14" s="126" t="s">
        <v>275</v>
      </c>
    </row>
    <row r="15" spans="1:8" ht="12.75">
      <c r="A15" s="122">
        <v>5</v>
      </c>
      <c r="B15" s="123" t="s">
        <v>352</v>
      </c>
      <c r="C15" s="124" t="s">
        <v>548</v>
      </c>
      <c r="D15" s="125">
        <v>36628</v>
      </c>
      <c r="E15" s="126" t="s">
        <v>227</v>
      </c>
      <c r="F15" s="437" t="s">
        <v>848</v>
      </c>
      <c r="G15" s="127">
        <f>IF(ISBLANK(F15),"",IF(F15&gt;13.34,"",IF(F15&lt;=9.24,"I A",IF(F15&lt;=9.84,"II A",IF(F15&lt;=10.84,"III A",IF(F15&lt;=11.94,"I JA",IF(F15&lt;=12.74,"II JA",IF(F15&lt;=13.34,"III JA"))))))))</f>
      </c>
      <c r="H15" s="126" t="s">
        <v>124</v>
      </c>
    </row>
    <row r="16" spans="3:5" ht="12.75">
      <c r="C16" s="215">
        <v>2</v>
      </c>
      <c r="D16" s="215" t="s">
        <v>41</v>
      </c>
      <c r="E16" s="216">
        <v>2</v>
      </c>
    </row>
    <row r="17" spans="1:8" ht="12.75">
      <c r="A17" s="122">
        <v>2</v>
      </c>
      <c r="B17" s="123" t="s">
        <v>57</v>
      </c>
      <c r="C17" s="124" t="s">
        <v>143</v>
      </c>
      <c r="D17" s="125">
        <v>36625</v>
      </c>
      <c r="E17" s="126" t="s">
        <v>63</v>
      </c>
      <c r="F17" s="437" t="s">
        <v>849</v>
      </c>
      <c r="G17" s="127">
        <f>IF(ISBLANK(F17),"",IF(F17&gt;13.34,"",IF(F17&lt;=9.24,"I A",IF(F17&lt;=9.84,"II A",IF(F17&lt;=10.84,"III A",IF(F17&lt;=11.94,"I JA",IF(F17&lt;=12.74,"II JA",IF(F17&lt;=13.34,"III JA"))))))))</f>
      </c>
      <c r="H17" s="126" t="s">
        <v>154</v>
      </c>
    </row>
    <row r="18" spans="1:8" ht="12.75">
      <c r="A18" s="122">
        <v>3</v>
      </c>
      <c r="B18" s="123" t="s">
        <v>457</v>
      </c>
      <c r="C18" s="124" t="s">
        <v>458</v>
      </c>
      <c r="D18" s="125">
        <v>36577</v>
      </c>
      <c r="E18" s="126" t="s">
        <v>146</v>
      </c>
      <c r="F18" s="437">
        <v>11.73</v>
      </c>
      <c r="G18" s="127" t="str">
        <f>IF(ISBLANK(F18),"",IF(F18&gt;13.34,"",IF(F18&lt;=9.24,"I A",IF(F18&lt;=9.84,"II A",IF(F18&lt;=10.84,"III A",IF(F18&lt;=11.94,"I JA",IF(F18&lt;=12.74,"II JA",IF(F18&lt;=13.34,"III JA"))))))))</f>
        <v>I JA</v>
      </c>
      <c r="H18" s="126" t="s">
        <v>459</v>
      </c>
    </row>
    <row r="19" spans="1:8" ht="12.75">
      <c r="A19" s="122">
        <v>4</v>
      </c>
      <c r="B19" s="123" t="s">
        <v>150</v>
      </c>
      <c r="C19" s="124" t="s">
        <v>151</v>
      </c>
      <c r="D19" s="125">
        <v>36745</v>
      </c>
      <c r="E19" s="126" t="s">
        <v>336</v>
      </c>
      <c r="F19" s="437">
        <v>9.77</v>
      </c>
      <c r="G19" s="127" t="str">
        <f>IF(ISBLANK(F19),"",IF(F19&gt;13.34,"",IF(F19&lt;=9.24,"I A",IF(F19&lt;=9.84,"II A",IF(F19&lt;=10.84,"III A",IF(F19&lt;=11.94,"I JA",IF(F19&lt;=12.74,"II JA",IF(F19&lt;=13.34,"III JA"))))))))</f>
        <v>II A</v>
      </c>
      <c r="H19" s="126" t="s">
        <v>416</v>
      </c>
    </row>
    <row r="20" spans="1:9" ht="12.75">
      <c r="A20" s="122">
        <v>5</v>
      </c>
      <c r="B20" s="123" t="s">
        <v>549</v>
      </c>
      <c r="C20" s="124" t="s">
        <v>550</v>
      </c>
      <c r="D20" s="125">
        <v>37142</v>
      </c>
      <c r="E20" s="126" t="s">
        <v>361</v>
      </c>
      <c r="F20" s="437">
        <v>10.77</v>
      </c>
      <c r="G20" s="127" t="str">
        <f>IF(ISBLANK(F20),"",IF(F20&gt;13.34,"",IF(F20&lt;=9.24,"I A",IF(F20&lt;=9.84,"II A",IF(F20&lt;=10.84,"III A",IF(F20&lt;=11.94,"I JA",IF(F20&lt;=12.74,"II JA",IF(F20&lt;=13.34,"III JA"))))))))</f>
        <v>III A</v>
      </c>
      <c r="H20" s="126" t="s">
        <v>51</v>
      </c>
      <c r="I20" s="134" t="s">
        <v>850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5.140625" style="134" customWidth="1"/>
    <col min="2" max="2" width="13.8515625" style="134" customWidth="1"/>
    <col min="3" max="3" width="15.421875" style="134" customWidth="1"/>
    <col min="4" max="4" width="8.8515625" style="138" customWidth="1"/>
    <col min="5" max="5" width="12.421875" style="138" customWidth="1"/>
    <col min="6" max="6" width="9.00390625" style="136" customWidth="1"/>
    <col min="7" max="7" width="6.00390625" style="137" customWidth="1"/>
    <col min="8" max="8" width="25.28125" style="138" customWidth="1"/>
    <col min="9" max="9" width="8.421875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7" ht="12.75" customHeight="1">
      <c r="B4" s="156"/>
      <c r="C4" s="73" t="s">
        <v>16</v>
      </c>
      <c r="D4" s="34">
        <v>25.11</v>
      </c>
      <c r="F4" s="34" t="s">
        <v>255</v>
      </c>
      <c r="G4" s="136"/>
    </row>
    <row r="5" spans="5:8" s="113" customFormat="1" ht="8.25" customHeight="1">
      <c r="E5" s="114"/>
      <c r="H5" s="115"/>
    </row>
    <row r="6" spans="2:7" ht="15.75">
      <c r="B6" s="238" t="s">
        <v>329</v>
      </c>
      <c r="C6" s="239"/>
      <c r="D6" s="18"/>
      <c r="E6" s="240"/>
      <c r="F6" s="17" t="s">
        <v>15</v>
      </c>
      <c r="G6" s="17"/>
    </row>
    <row r="7" ht="6" customHeight="1"/>
    <row r="8" spans="1:8" ht="12.75">
      <c r="A8" s="139" t="s">
        <v>233</v>
      </c>
      <c r="B8" s="140" t="s">
        <v>13</v>
      </c>
      <c r="C8" s="141" t="s">
        <v>12</v>
      </c>
      <c r="D8" s="139" t="s">
        <v>11</v>
      </c>
      <c r="E8" s="142" t="s">
        <v>10</v>
      </c>
      <c r="F8" s="143" t="s">
        <v>46</v>
      </c>
      <c r="G8" s="144" t="s">
        <v>8</v>
      </c>
      <c r="H8" s="145" t="s">
        <v>7</v>
      </c>
    </row>
    <row r="9" spans="1:9" ht="15" customHeight="1">
      <c r="A9" s="122">
        <v>1</v>
      </c>
      <c r="B9" s="123" t="s">
        <v>448</v>
      </c>
      <c r="C9" s="124" t="s">
        <v>449</v>
      </c>
      <c r="D9" s="125">
        <v>35928</v>
      </c>
      <c r="E9" s="126" t="s">
        <v>100</v>
      </c>
      <c r="F9" s="207">
        <v>27.12</v>
      </c>
      <c r="G9" s="208" t="str">
        <f aca="true" t="shared" si="0" ref="G9:G26">IF(ISBLANK(F9),"",IF(F9&lt;=25.95,"KSM",IF(F9&lt;=27.35,"I A",IF(F9&lt;=29.24,"II A",IF(F9&lt;=31.74,"III A",IF(F9&lt;=33.74,"I JA",IF(F9&lt;=35.44,"II JA",IF(F9&lt;=36.74,"III JA"))))))))</f>
        <v>I A</v>
      </c>
      <c r="H9" s="241" t="s">
        <v>450</v>
      </c>
      <c r="I9" s="134">
        <v>27</v>
      </c>
    </row>
    <row r="10" spans="1:9" ht="15" customHeight="1">
      <c r="A10" s="122">
        <v>2</v>
      </c>
      <c r="B10" s="123" t="s">
        <v>341</v>
      </c>
      <c r="C10" s="124" t="s">
        <v>342</v>
      </c>
      <c r="D10" s="125">
        <v>36337</v>
      </c>
      <c r="E10" s="126" t="s">
        <v>340</v>
      </c>
      <c r="F10" s="207">
        <v>27.57</v>
      </c>
      <c r="G10" s="208" t="str">
        <f t="shared" si="0"/>
        <v>II A</v>
      </c>
      <c r="H10" s="241" t="s">
        <v>59</v>
      </c>
      <c r="I10" s="134">
        <v>2</v>
      </c>
    </row>
    <row r="11" spans="1:8" ht="15" customHeight="1">
      <c r="A11" s="122">
        <v>3</v>
      </c>
      <c r="B11" s="123" t="s">
        <v>445</v>
      </c>
      <c r="C11" s="124" t="s">
        <v>446</v>
      </c>
      <c r="D11" s="125">
        <v>35804</v>
      </c>
      <c r="E11" s="126" t="s">
        <v>63</v>
      </c>
      <c r="F11" s="207">
        <v>27.66</v>
      </c>
      <c r="G11" s="208" t="str">
        <f t="shared" si="0"/>
        <v>II A</v>
      </c>
      <c r="H11" s="241" t="s">
        <v>447</v>
      </c>
    </row>
    <row r="12" spans="1:9" ht="15" customHeight="1">
      <c r="A12" s="122">
        <v>4</v>
      </c>
      <c r="B12" s="123" t="s">
        <v>47</v>
      </c>
      <c r="C12" s="124" t="s">
        <v>125</v>
      </c>
      <c r="D12" s="125">
        <v>36379</v>
      </c>
      <c r="E12" s="126" t="s">
        <v>53</v>
      </c>
      <c r="F12" s="207">
        <v>27.67</v>
      </c>
      <c r="G12" s="208" t="str">
        <f t="shared" si="0"/>
        <v>II A</v>
      </c>
      <c r="H12" s="241" t="s">
        <v>119</v>
      </c>
      <c r="I12" s="134" t="s">
        <v>455</v>
      </c>
    </row>
    <row r="13" spans="1:8" ht="15" customHeight="1">
      <c r="A13" s="122">
        <v>5</v>
      </c>
      <c r="B13" s="123" t="s">
        <v>114</v>
      </c>
      <c r="C13" s="124" t="s">
        <v>354</v>
      </c>
      <c r="D13" s="125">
        <v>36302</v>
      </c>
      <c r="E13" s="126" t="s">
        <v>336</v>
      </c>
      <c r="F13" s="207">
        <v>27.94</v>
      </c>
      <c r="G13" s="208" t="str">
        <f t="shared" si="0"/>
        <v>II A</v>
      </c>
      <c r="H13" s="241" t="s">
        <v>355</v>
      </c>
    </row>
    <row r="14" spans="1:9" ht="15" customHeight="1">
      <c r="A14" s="122">
        <v>6</v>
      </c>
      <c r="B14" s="123" t="s">
        <v>365</v>
      </c>
      <c r="C14" s="124" t="s">
        <v>366</v>
      </c>
      <c r="D14" s="125">
        <v>36432</v>
      </c>
      <c r="E14" s="126" t="s">
        <v>361</v>
      </c>
      <c r="F14" s="207">
        <v>28.57</v>
      </c>
      <c r="G14" s="208" t="str">
        <f t="shared" si="0"/>
        <v>II A</v>
      </c>
      <c r="H14" s="241" t="s">
        <v>52</v>
      </c>
      <c r="I14" s="134" t="s">
        <v>367</v>
      </c>
    </row>
    <row r="15" spans="1:8" ht="15" customHeight="1">
      <c r="A15" s="122">
        <v>7</v>
      </c>
      <c r="B15" s="123" t="s">
        <v>338</v>
      </c>
      <c r="C15" s="124" t="s">
        <v>339</v>
      </c>
      <c r="D15" s="125">
        <v>35882</v>
      </c>
      <c r="E15" s="126" t="s">
        <v>336</v>
      </c>
      <c r="F15" s="207">
        <v>28.83</v>
      </c>
      <c r="G15" s="208" t="str">
        <f t="shared" si="0"/>
        <v>II A</v>
      </c>
      <c r="H15" s="241" t="s">
        <v>123</v>
      </c>
    </row>
    <row r="16" spans="1:8" ht="15" customHeight="1">
      <c r="A16" s="122">
        <v>8</v>
      </c>
      <c r="B16" s="123" t="s">
        <v>359</v>
      </c>
      <c r="C16" s="124" t="s">
        <v>360</v>
      </c>
      <c r="D16" s="125">
        <v>36382</v>
      </c>
      <c r="E16" s="126" t="s">
        <v>361</v>
      </c>
      <c r="F16" s="207">
        <v>29.02</v>
      </c>
      <c r="G16" s="208" t="str">
        <f t="shared" si="0"/>
        <v>II A</v>
      </c>
      <c r="H16" s="241" t="s">
        <v>52</v>
      </c>
    </row>
    <row r="17" spans="1:9" ht="15" customHeight="1">
      <c r="A17" s="122">
        <v>9</v>
      </c>
      <c r="B17" s="123" t="s">
        <v>343</v>
      </c>
      <c r="C17" s="124" t="s">
        <v>344</v>
      </c>
      <c r="D17" s="125">
        <v>35960</v>
      </c>
      <c r="E17" s="126" t="s">
        <v>100</v>
      </c>
      <c r="F17" s="207">
        <v>29.46</v>
      </c>
      <c r="G17" s="208" t="str">
        <f t="shared" si="0"/>
        <v>III A</v>
      </c>
      <c r="H17" s="241" t="s">
        <v>345</v>
      </c>
      <c r="I17" s="134">
        <v>27.9</v>
      </c>
    </row>
    <row r="18" spans="1:9" ht="15" customHeight="1">
      <c r="A18" s="122">
        <v>10</v>
      </c>
      <c r="B18" s="123" t="s">
        <v>350</v>
      </c>
      <c r="C18" s="124" t="s">
        <v>351</v>
      </c>
      <c r="D18" s="125">
        <v>36184</v>
      </c>
      <c r="E18" s="126" t="s">
        <v>100</v>
      </c>
      <c r="F18" s="207">
        <v>29.55</v>
      </c>
      <c r="G18" s="208" t="str">
        <f t="shared" si="0"/>
        <v>III A</v>
      </c>
      <c r="H18" s="241" t="s">
        <v>345</v>
      </c>
      <c r="I18" s="134">
        <v>28.5</v>
      </c>
    </row>
    <row r="19" spans="1:8" ht="15" customHeight="1">
      <c r="A19" s="122">
        <v>11</v>
      </c>
      <c r="B19" s="123" t="s">
        <v>61</v>
      </c>
      <c r="C19" s="124" t="s">
        <v>456</v>
      </c>
      <c r="D19" s="125">
        <v>36087</v>
      </c>
      <c r="E19" s="126" t="s">
        <v>63</v>
      </c>
      <c r="F19" s="207">
        <v>29.83</v>
      </c>
      <c r="G19" s="208" t="str">
        <f t="shared" si="0"/>
        <v>III A</v>
      </c>
      <c r="H19" s="241" t="s">
        <v>154</v>
      </c>
    </row>
    <row r="20" spans="1:9" ht="15" customHeight="1">
      <c r="A20" s="122">
        <v>12</v>
      </c>
      <c r="B20" s="123" t="s">
        <v>422</v>
      </c>
      <c r="C20" s="124" t="s">
        <v>451</v>
      </c>
      <c r="D20" s="125">
        <v>35971</v>
      </c>
      <c r="E20" s="126" t="s">
        <v>100</v>
      </c>
      <c r="F20" s="207">
        <v>30.05</v>
      </c>
      <c r="G20" s="208" t="str">
        <f t="shared" si="0"/>
        <v>III A</v>
      </c>
      <c r="H20" s="241" t="s">
        <v>452</v>
      </c>
      <c r="I20" s="134">
        <v>28.2</v>
      </c>
    </row>
    <row r="21" spans="1:8" ht="15" customHeight="1">
      <c r="A21" s="122">
        <v>13</v>
      </c>
      <c r="B21" s="123" t="s">
        <v>453</v>
      </c>
      <c r="C21" s="124" t="s">
        <v>454</v>
      </c>
      <c r="D21" s="125">
        <v>36153</v>
      </c>
      <c r="E21" s="126" t="s">
        <v>336</v>
      </c>
      <c r="F21" s="207">
        <v>30.15</v>
      </c>
      <c r="G21" s="208" t="str">
        <f t="shared" si="0"/>
        <v>III A</v>
      </c>
      <c r="H21" s="241" t="s">
        <v>337</v>
      </c>
    </row>
    <row r="22" spans="1:8" ht="15" customHeight="1">
      <c r="A22" s="122">
        <v>14</v>
      </c>
      <c r="B22" s="123" t="s">
        <v>488</v>
      </c>
      <c r="C22" s="124" t="s">
        <v>489</v>
      </c>
      <c r="D22" s="125">
        <v>36322</v>
      </c>
      <c r="E22" s="126" t="s">
        <v>340</v>
      </c>
      <c r="F22" s="207">
        <v>30.48</v>
      </c>
      <c r="G22" s="208" t="str">
        <f t="shared" si="0"/>
        <v>III A</v>
      </c>
      <c r="H22" s="241" t="s">
        <v>59</v>
      </c>
    </row>
    <row r="23" spans="1:8" ht="15" customHeight="1">
      <c r="A23" s="122">
        <v>15</v>
      </c>
      <c r="B23" s="123" t="s">
        <v>106</v>
      </c>
      <c r="C23" s="124" t="s">
        <v>107</v>
      </c>
      <c r="D23" s="125">
        <v>35887</v>
      </c>
      <c r="E23" s="126" t="s">
        <v>108</v>
      </c>
      <c r="F23" s="207">
        <v>30.77</v>
      </c>
      <c r="G23" s="208" t="str">
        <f t="shared" si="0"/>
        <v>III A</v>
      </c>
      <c r="H23" s="241" t="s">
        <v>334</v>
      </c>
    </row>
    <row r="24" spans="1:8" ht="15" customHeight="1">
      <c r="A24" s="122">
        <v>16</v>
      </c>
      <c r="B24" s="123" t="s">
        <v>114</v>
      </c>
      <c r="C24" s="124" t="s">
        <v>349</v>
      </c>
      <c r="D24" s="125">
        <v>36152</v>
      </c>
      <c r="E24" s="126" t="s">
        <v>336</v>
      </c>
      <c r="F24" s="207">
        <v>30.85</v>
      </c>
      <c r="G24" s="208" t="str">
        <f t="shared" si="0"/>
        <v>III A</v>
      </c>
      <c r="H24" s="241" t="s">
        <v>123</v>
      </c>
    </row>
    <row r="25" spans="1:8" ht="15" customHeight="1">
      <c r="A25" s="122">
        <v>17</v>
      </c>
      <c r="B25" s="123" t="s">
        <v>346</v>
      </c>
      <c r="C25" s="124" t="s">
        <v>347</v>
      </c>
      <c r="D25" s="125">
        <v>36088</v>
      </c>
      <c r="E25" s="126" t="s">
        <v>97</v>
      </c>
      <c r="F25" s="207">
        <v>31.47</v>
      </c>
      <c r="G25" s="208" t="str">
        <f t="shared" si="0"/>
        <v>III A</v>
      </c>
      <c r="H25" s="241" t="s">
        <v>98</v>
      </c>
    </row>
    <row r="26" spans="1:9" ht="15" customHeight="1">
      <c r="A26" s="122" t="s">
        <v>948</v>
      </c>
      <c r="B26" s="123" t="s">
        <v>166</v>
      </c>
      <c r="C26" s="124" t="s">
        <v>333</v>
      </c>
      <c r="D26" s="125">
        <v>35318</v>
      </c>
      <c r="E26" s="126" t="s">
        <v>108</v>
      </c>
      <c r="F26" s="207">
        <v>28.48</v>
      </c>
      <c r="G26" s="208" t="str">
        <f t="shared" si="0"/>
        <v>II A</v>
      </c>
      <c r="H26" s="241" t="s">
        <v>334</v>
      </c>
      <c r="I26" s="134" t="s">
        <v>335</v>
      </c>
    </row>
    <row r="27" spans="1:9" ht="15" customHeight="1">
      <c r="A27" s="122"/>
      <c r="B27" s="123" t="s">
        <v>443</v>
      </c>
      <c r="C27" s="124" t="s">
        <v>444</v>
      </c>
      <c r="D27" s="125">
        <v>34774</v>
      </c>
      <c r="E27" s="126" t="s">
        <v>336</v>
      </c>
      <c r="F27" s="207" t="s">
        <v>849</v>
      </c>
      <c r="G27" s="208"/>
      <c r="H27" s="241" t="s">
        <v>123</v>
      </c>
      <c r="I27" s="134" t="s">
        <v>335</v>
      </c>
    </row>
    <row r="28" spans="1:8" ht="15" customHeight="1">
      <c r="A28" s="122"/>
      <c r="B28" s="123" t="s">
        <v>352</v>
      </c>
      <c r="C28" s="124" t="s">
        <v>353</v>
      </c>
      <c r="D28" s="125">
        <v>36262</v>
      </c>
      <c r="E28" s="126" t="s">
        <v>100</v>
      </c>
      <c r="F28" s="207" t="s">
        <v>849</v>
      </c>
      <c r="G28" s="208"/>
      <c r="H28" s="241" t="s">
        <v>345</v>
      </c>
    </row>
    <row r="29" spans="1:8" ht="15" customHeight="1">
      <c r="A29" s="122"/>
      <c r="B29" s="123" t="s">
        <v>362</v>
      </c>
      <c r="C29" s="124" t="s">
        <v>363</v>
      </c>
      <c r="D29" s="125">
        <v>36391</v>
      </c>
      <c r="E29" s="126" t="s">
        <v>100</v>
      </c>
      <c r="F29" s="207" t="s">
        <v>849</v>
      </c>
      <c r="G29" s="208"/>
      <c r="H29" s="241" t="s">
        <v>364</v>
      </c>
    </row>
  </sheetData>
  <sheetProtection/>
  <mergeCells count="3">
    <mergeCell ref="A1:G1"/>
    <mergeCell ref="A2:G2"/>
    <mergeCell ref="A3:G3"/>
  </mergeCells>
  <printOptions/>
  <pageMargins left="0.5118110236220472" right="0.3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5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34" customWidth="1"/>
    <col min="2" max="2" width="10.7109375" style="134" customWidth="1"/>
    <col min="3" max="3" width="13.57421875" style="134" customWidth="1"/>
    <col min="4" max="4" width="9.28125" style="138" customWidth="1"/>
    <col min="5" max="5" width="17.140625" style="232" customWidth="1"/>
    <col min="6" max="6" width="8.7109375" style="136" customWidth="1"/>
    <col min="7" max="7" width="5.7109375" style="137" customWidth="1"/>
    <col min="8" max="8" width="21.28125" style="138" customWidth="1"/>
    <col min="9" max="9" width="5.421875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6" ht="12.75" customHeight="1">
      <c r="B4" s="156"/>
      <c r="C4" s="73" t="s">
        <v>16</v>
      </c>
      <c r="D4" s="74">
        <v>23.11</v>
      </c>
      <c r="F4" s="101" t="s">
        <v>246</v>
      </c>
    </row>
    <row r="5" spans="5:8" s="113" customFormat="1" ht="8.25" customHeight="1">
      <c r="E5" s="114"/>
      <c r="H5" s="115"/>
    </row>
    <row r="6" spans="2:8" s="113" customFormat="1" ht="15.75">
      <c r="B6" s="205" t="s">
        <v>328</v>
      </c>
      <c r="E6" s="114"/>
      <c r="G6" s="53"/>
      <c r="H6" s="53" t="s">
        <v>23</v>
      </c>
    </row>
    <row r="7" ht="6" customHeight="1"/>
    <row r="8" spans="2:8" ht="12.75" customHeight="1">
      <c r="B8" s="156"/>
      <c r="C8" s="135">
        <v>1</v>
      </c>
      <c r="D8" s="135" t="s">
        <v>41</v>
      </c>
      <c r="E8" s="157">
        <v>7</v>
      </c>
      <c r="H8" s="242"/>
    </row>
    <row r="9" ht="6" customHeight="1"/>
    <row r="10" spans="1:8" ht="12.75">
      <c r="A10" s="139" t="s">
        <v>42</v>
      </c>
      <c r="B10" s="140" t="s">
        <v>13</v>
      </c>
      <c r="C10" s="141" t="s">
        <v>12</v>
      </c>
      <c r="D10" s="139" t="s">
        <v>11</v>
      </c>
      <c r="E10" s="142" t="s">
        <v>10</v>
      </c>
      <c r="F10" s="143" t="s">
        <v>46</v>
      </c>
      <c r="G10" s="144" t="s">
        <v>8</v>
      </c>
      <c r="H10" s="145" t="s">
        <v>7</v>
      </c>
    </row>
    <row r="11" spans="1:8" ht="15" customHeight="1">
      <c r="A11" s="122">
        <v>2</v>
      </c>
      <c r="B11" s="123" t="s">
        <v>627</v>
      </c>
      <c r="C11" s="124" t="s">
        <v>628</v>
      </c>
      <c r="D11" s="125">
        <v>36940</v>
      </c>
      <c r="E11" s="169" t="s">
        <v>340</v>
      </c>
      <c r="F11" s="207">
        <v>30.17</v>
      </c>
      <c r="G11" s="208" t="str">
        <f>IF(ISBLANK(F11),"",IF(F11&lt;=22.74,"KSM",IF(F11&lt;=23.64,"I A",IF(F11&lt;=24.84,"II A",IF(F11&lt;=26.64,"III A",IF(F11&lt;=28.34,"I JA",IF(F11&lt;=29.84,"II JA",IF(F11&lt;=31.24,"III JA"))))))))</f>
        <v>III JA</v>
      </c>
      <c r="H11" s="126" t="s">
        <v>59</v>
      </c>
    </row>
    <row r="12" spans="1:8" ht="15" customHeight="1">
      <c r="A12" s="122">
        <v>3</v>
      </c>
      <c r="B12" s="123" t="s">
        <v>71</v>
      </c>
      <c r="C12" s="124" t="s">
        <v>706</v>
      </c>
      <c r="D12" s="125">
        <v>37104</v>
      </c>
      <c r="E12" s="169" t="s">
        <v>558</v>
      </c>
      <c r="F12" s="207">
        <v>28.68</v>
      </c>
      <c r="G12" s="208" t="str">
        <f>IF(ISBLANK(F12),"",IF(F12&lt;=22.74,"KSM",IF(F12&lt;=23.64,"I A",IF(F12&lt;=24.84,"II A",IF(F12&lt;=26.64,"III A",IF(F12&lt;=28.34,"I JA",IF(F12&lt;=29.84,"II JA",IF(F12&lt;=31.24,"III JA"))))))))</f>
        <v>II JA</v>
      </c>
      <c r="H12" s="126" t="s">
        <v>169</v>
      </c>
    </row>
    <row r="13" spans="1:8" ht="15" customHeight="1">
      <c r="A13" s="122">
        <v>4</v>
      </c>
      <c r="B13" s="123" t="s">
        <v>253</v>
      </c>
      <c r="C13" s="124" t="s">
        <v>251</v>
      </c>
      <c r="D13" s="125">
        <v>37106</v>
      </c>
      <c r="E13" s="169" t="s">
        <v>97</v>
      </c>
      <c r="F13" s="207">
        <v>27.82</v>
      </c>
      <c r="G13" s="208" t="str">
        <f>IF(ISBLANK(F13),"",IF(F13&lt;=22.74,"KSM",IF(F13&lt;=23.64,"I A",IF(F13&lt;=24.84,"II A",IF(F13&lt;=26.64,"III A",IF(F13&lt;=28.34,"I JA",IF(F13&lt;=29.84,"II JA",IF(F13&lt;=31.24,"III JA"))))))))</f>
        <v>I JA</v>
      </c>
      <c r="H13" s="126" t="s">
        <v>98</v>
      </c>
    </row>
    <row r="14" spans="1:9" ht="15" customHeight="1">
      <c r="A14" s="122">
        <v>5</v>
      </c>
      <c r="B14" s="123" t="s">
        <v>200</v>
      </c>
      <c r="C14" s="124" t="s">
        <v>664</v>
      </c>
      <c r="D14" s="125">
        <v>37177</v>
      </c>
      <c r="E14" s="169" t="s">
        <v>361</v>
      </c>
      <c r="F14" s="207">
        <v>28.5</v>
      </c>
      <c r="G14" s="208" t="str">
        <f>IF(ISBLANK(F14),"",IF(F14&lt;=22.74,"KSM",IF(F14&lt;=23.64,"I A",IF(F14&lt;=24.84,"II A",IF(F14&lt;=26.64,"III A",IF(F14&lt;=28.34,"I JA",IF(F14&lt;=29.84,"II JA",IF(F14&lt;=31.24,"III JA"))))))))</f>
        <v>II JA</v>
      </c>
      <c r="H14" s="126" t="s">
        <v>115</v>
      </c>
      <c r="I14" s="134" t="s">
        <v>665</v>
      </c>
    </row>
    <row r="15" spans="1:9" ht="15" customHeight="1">
      <c r="A15" s="122">
        <v>6</v>
      </c>
      <c r="B15" s="123" t="s">
        <v>194</v>
      </c>
      <c r="C15" s="124" t="s">
        <v>195</v>
      </c>
      <c r="D15" s="125">
        <v>36628</v>
      </c>
      <c r="E15" s="169" t="s">
        <v>53</v>
      </c>
      <c r="F15" s="207" t="s">
        <v>849</v>
      </c>
      <c r="G15" s="208"/>
      <c r="H15" s="126" t="s">
        <v>119</v>
      </c>
      <c r="I15" s="134" t="s">
        <v>698</v>
      </c>
    </row>
    <row r="16" spans="2:8" ht="12.75" customHeight="1">
      <c r="B16" s="156"/>
      <c r="C16" s="135">
        <v>2</v>
      </c>
      <c r="D16" s="135" t="s">
        <v>41</v>
      </c>
      <c r="E16" s="157">
        <v>7</v>
      </c>
      <c r="H16" s="206"/>
    </row>
    <row r="17" spans="1:8" ht="15" customHeight="1">
      <c r="A17" s="122">
        <v>2</v>
      </c>
      <c r="B17" s="123" t="s">
        <v>204</v>
      </c>
      <c r="C17" s="124" t="s">
        <v>695</v>
      </c>
      <c r="D17" s="125">
        <v>36841</v>
      </c>
      <c r="E17" s="169" t="s">
        <v>340</v>
      </c>
      <c r="F17" s="207">
        <v>29.36</v>
      </c>
      <c r="G17" s="208" t="str">
        <f>IF(ISBLANK(F17),"",IF(F17&lt;=22.74,"KSM",IF(F17&lt;=23.64,"I A",IF(F17&lt;=24.84,"II A",IF(F17&lt;=26.64,"III A",IF(F17&lt;=28.34,"I JA",IF(F17&lt;=29.84,"II JA",IF(F17&lt;=31.24,"III JA"))))))))</f>
        <v>II JA</v>
      </c>
      <c r="H17" s="126" t="s">
        <v>395</v>
      </c>
    </row>
    <row r="18" spans="1:8" ht="15" customHeight="1">
      <c r="A18" s="122">
        <v>3</v>
      </c>
      <c r="B18" s="123" t="s">
        <v>77</v>
      </c>
      <c r="C18" s="124" t="s">
        <v>708</v>
      </c>
      <c r="D18" s="125">
        <v>37178</v>
      </c>
      <c r="E18" s="169" t="s">
        <v>63</v>
      </c>
      <c r="F18" s="207">
        <v>27.08</v>
      </c>
      <c r="G18" s="208" t="str">
        <f>IF(ISBLANK(F18),"",IF(F18&lt;=22.74,"KSM",IF(F18&lt;=23.64,"I A",IF(F18&lt;=24.84,"II A",IF(F18&lt;=26.64,"III A",IF(F18&lt;=28.34,"I JA",IF(F18&lt;=29.84,"II JA",IF(F18&lt;=31.24,"III JA"))))))))</f>
        <v>I JA</v>
      </c>
      <c r="H18" s="126" t="s">
        <v>249</v>
      </c>
    </row>
    <row r="19" spans="1:9" ht="15" customHeight="1">
      <c r="A19" s="122">
        <v>4</v>
      </c>
      <c r="B19" s="123" t="s">
        <v>194</v>
      </c>
      <c r="C19" s="124" t="s">
        <v>640</v>
      </c>
      <c r="D19" s="125">
        <v>36712</v>
      </c>
      <c r="E19" s="169" t="s">
        <v>376</v>
      </c>
      <c r="F19" s="207">
        <v>25.95</v>
      </c>
      <c r="G19" s="208" t="str">
        <f>IF(ISBLANK(F19),"",IF(F19&lt;=22.74,"KSM",IF(F19&lt;=23.64,"I A",IF(F19&lt;=24.84,"II A",IF(F19&lt;=26.64,"III A",IF(F19&lt;=28.34,"I JA",IF(F19&lt;=29.84,"II JA",IF(F19&lt;=31.24,"III JA"))))))))</f>
        <v>III A</v>
      </c>
      <c r="H19" s="126" t="s">
        <v>377</v>
      </c>
      <c r="I19" s="134" t="s">
        <v>699</v>
      </c>
    </row>
    <row r="20" spans="1:9" ht="15" customHeight="1">
      <c r="A20" s="122">
        <v>5</v>
      </c>
      <c r="B20" s="123" t="s">
        <v>632</v>
      </c>
      <c r="C20" s="124" t="s">
        <v>633</v>
      </c>
      <c r="D20" s="125">
        <v>36624</v>
      </c>
      <c r="E20" s="169" t="s">
        <v>227</v>
      </c>
      <c r="F20" s="207">
        <v>26.26</v>
      </c>
      <c r="G20" s="208" t="str">
        <f>IF(ISBLANK(F20),"",IF(F20&lt;=22.74,"KSM",IF(F20&lt;=23.64,"I A",IF(F20&lt;=24.84,"II A",IF(F20&lt;=26.64,"III A",IF(F20&lt;=28.34,"I JA",IF(F20&lt;=29.84,"II JA",IF(F20&lt;=31.24,"III JA"))))))))</f>
        <v>III A</v>
      </c>
      <c r="H20" s="126" t="s">
        <v>124</v>
      </c>
      <c r="I20" s="134">
        <v>26.15</v>
      </c>
    </row>
    <row r="21" spans="1:9" ht="15" customHeight="1">
      <c r="A21" s="122">
        <v>6</v>
      </c>
      <c r="B21" s="123" t="s">
        <v>643</v>
      </c>
      <c r="C21" s="124" t="s">
        <v>644</v>
      </c>
      <c r="D21" s="125">
        <v>36740</v>
      </c>
      <c r="E21" s="169" t="s">
        <v>361</v>
      </c>
      <c r="F21" s="207">
        <v>28.56</v>
      </c>
      <c r="G21" s="208" t="str">
        <f>IF(ISBLANK(F21),"",IF(F21&lt;=22.74,"KSM",IF(F21&lt;=23.64,"I A",IF(F21&lt;=24.84,"II A",IF(F21&lt;=26.64,"III A",IF(F21&lt;=28.34,"I JA",IF(F21&lt;=29.84,"II JA",IF(F21&lt;=31.24,"III JA"))))))))</f>
        <v>II JA</v>
      </c>
      <c r="H21" s="126" t="s">
        <v>115</v>
      </c>
      <c r="I21" s="134" t="s">
        <v>645</v>
      </c>
    </row>
    <row r="22" spans="2:8" ht="12.75" customHeight="1">
      <c r="B22" s="156"/>
      <c r="C22" s="135">
        <v>3</v>
      </c>
      <c r="D22" s="135" t="s">
        <v>41</v>
      </c>
      <c r="E22" s="157">
        <v>7</v>
      </c>
      <c r="H22" s="206"/>
    </row>
    <row r="23" spans="1:8" ht="15" customHeight="1">
      <c r="A23" s="122">
        <v>2</v>
      </c>
      <c r="B23" s="123" t="s">
        <v>242</v>
      </c>
      <c r="C23" s="124" t="s">
        <v>705</v>
      </c>
      <c r="D23" s="125">
        <v>37023</v>
      </c>
      <c r="E23" s="169" t="s">
        <v>146</v>
      </c>
      <c r="F23" s="207">
        <v>28</v>
      </c>
      <c r="G23" s="208" t="str">
        <f>IF(ISBLANK(F23),"",IF(F23&lt;=22.74,"KSM",IF(F23&lt;=23.64,"I A",IF(F23&lt;=24.84,"II A",IF(F23&lt;=26.64,"III A",IF(F23&lt;=28.34,"I JA",IF(F23&lt;=29.84,"II JA",IF(F23&lt;=31.24,"III JA"))))))))</f>
        <v>I JA</v>
      </c>
      <c r="H23" s="126" t="s">
        <v>459</v>
      </c>
    </row>
    <row r="24" spans="1:8" ht="15" customHeight="1">
      <c r="A24" s="122">
        <v>3</v>
      </c>
      <c r="B24" s="123" t="s">
        <v>76</v>
      </c>
      <c r="C24" s="124" t="s">
        <v>283</v>
      </c>
      <c r="D24" s="125">
        <v>36965</v>
      </c>
      <c r="E24" s="169" t="s">
        <v>336</v>
      </c>
      <c r="F24" s="207">
        <v>28.67</v>
      </c>
      <c r="G24" s="208" t="str">
        <f>IF(ISBLANK(F24),"",IF(F24&lt;=22.74,"KSM",IF(F24&lt;=23.64,"I A",IF(F24&lt;=24.84,"II A",IF(F24&lt;=26.64,"III A",IF(F24&lt;=28.34,"I JA",IF(F24&lt;=29.84,"II JA",IF(F24&lt;=31.24,"III JA"))))))))</f>
        <v>II JA</v>
      </c>
      <c r="H24" s="126" t="s">
        <v>421</v>
      </c>
    </row>
    <row r="25" spans="1:9" ht="15" customHeight="1">
      <c r="A25" s="122">
        <v>4</v>
      </c>
      <c r="B25" s="123" t="s">
        <v>637</v>
      </c>
      <c r="C25" s="124" t="s">
        <v>638</v>
      </c>
      <c r="D25" s="125">
        <v>36705</v>
      </c>
      <c r="E25" s="169" t="s">
        <v>361</v>
      </c>
      <c r="F25" s="207">
        <v>25.38</v>
      </c>
      <c r="G25" s="208" t="str">
        <f>IF(ISBLANK(F25),"",IF(F25&lt;=22.74,"KSM",IF(F25&lt;=23.64,"I A",IF(F25&lt;=24.84,"II A",IF(F25&lt;=26.64,"III A",IF(F25&lt;=28.34,"I JA",IF(F25&lt;=29.84,"II JA",IF(F25&lt;=31.24,"III JA"))))))))</f>
        <v>III A</v>
      </c>
      <c r="H25" s="126" t="s">
        <v>52</v>
      </c>
      <c r="I25" s="134" t="s">
        <v>639</v>
      </c>
    </row>
    <row r="26" spans="1:9" ht="15" customHeight="1">
      <c r="A26" s="122">
        <v>5</v>
      </c>
      <c r="B26" s="123" t="s">
        <v>700</v>
      </c>
      <c r="C26" s="124" t="s">
        <v>701</v>
      </c>
      <c r="D26" s="125">
        <v>36860</v>
      </c>
      <c r="E26" s="169" t="s">
        <v>100</v>
      </c>
      <c r="F26" s="207">
        <v>25.86</v>
      </c>
      <c r="G26" s="208" t="str">
        <f>IF(ISBLANK(F26),"",IF(F26&lt;=22.74,"KSM",IF(F26&lt;=23.64,"I A",IF(F26&lt;=24.84,"II A",IF(F26&lt;=26.64,"III A",IF(F26&lt;=28.34,"I JA",IF(F26&lt;=29.84,"II JA",IF(F26&lt;=31.24,"III JA"))))))))</f>
        <v>III A</v>
      </c>
      <c r="H26" s="126" t="s">
        <v>702</v>
      </c>
      <c r="I26" s="134">
        <v>25.2</v>
      </c>
    </row>
    <row r="27" spans="1:9" ht="15" customHeight="1">
      <c r="A27" s="122">
        <v>6</v>
      </c>
      <c r="B27" s="123" t="s">
        <v>201</v>
      </c>
      <c r="C27" s="124" t="s">
        <v>666</v>
      </c>
      <c r="D27" s="125">
        <v>37210</v>
      </c>
      <c r="E27" s="169" t="s">
        <v>361</v>
      </c>
      <c r="F27" s="207">
        <v>26</v>
      </c>
      <c r="G27" s="208" t="str">
        <f>IF(ISBLANK(F27),"",IF(F27&lt;=22.74,"KSM",IF(F27&lt;=23.64,"I A",IF(F27&lt;=24.84,"II A",IF(F27&lt;=26.64,"III A",IF(F27&lt;=28.34,"I JA",IF(F27&lt;=29.84,"II JA",IF(F27&lt;=31.24,"III JA"))))))))</f>
        <v>III A</v>
      </c>
      <c r="H27" s="126" t="s">
        <v>115</v>
      </c>
      <c r="I27" s="134" t="s">
        <v>667</v>
      </c>
    </row>
    <row r="28" spans="2:8" ht="12.75" customHeight="1">
      <c r="B28" s="156"/>
      <c r="C28" s="135">
        <v>4</v>
      </c>
      <c r="D28" s="135" t="s">
        <v>41</v>
      </c>
      <c r="E28" s="157">
        <v>7</v>
      </c>
      <c r="H28" s="206"/>
    </row>
    <row r="29" spans="1:8" ht="15" customHeight="1">
      <c r="A29" s="122">
        <v>2</v>
      </c>
      <c r="B29" s="123" t="s">
        <v>696</v>
      </c>
      <c r="C29" s="124" t="s">
        <v>697</v>
      </c>
      <c r="D29" s="125">
        <v>36588</v>
      </c>
      <c r="E29" s="169" t="s">
        <v>146</v>
      </c>
      <c r="F29" s="207">
        <v>26.5</v>
      </c>
      <c r="G29" s="208" t="str">
        <f>IF(ISBLANK(F29),"",IF(F29&lt;=22.74,"KSM",IF(F29&lt;=23.64,"I A",IF(F29&lt;=24.84,"II A",IF(F29&lt;=26.64,"III A",IF(F29&lt;=28.34,"I JA",IF(F29&lt;=29.84,"II JA",IF(F29&lt;=31.24,"III JA"))))))))</f>
        <v>III A</v>
      </c>
      <c r="H29" s="126" t="s">
        <v>459</v>
      </c>
    </row>
    <row r="30" spans="1:8" ht="15" customHeight="1">
      <c r="A30" s="122">
        <v>3</v>
      </c>
      <c r="B30" s="123" t="s">
        <v>224</v>
      </c>
      <c r="C30" s="124" t="s">
        <v>825</v>
      </c>
      <c r="D30" s="125">
        <v>36970</v>
      </c>
      <c r="E30" s="169" t="s">
        <v>53</v>
      </c>
      <c r="F30" s="207">
        <v>27.33</v>
      </c>
      <c r="G30" s="208" t="str">
        <f>IF(ISBLANK(F30),"",IF(F30&lt;=22.74,"KSM",IF(F30&lt;=23.64,"I A",IF(F30&lt;=24.84,"II A",IF(F30&lt;=26.64,"III A",IF(F30&lt;=28.34,"I JA",IF(F30&lt;=29.84,"II JA",IF(F30&lt;=31.24,"III JA"))))))))</f>
        <v>I JA</v>
      </c>
      <c r="H30" s="126" t="s">
        <v>119</v>
      </c>
    </row>
    <row r="31" spans="1:8" ht="15" customHeight="1">
      <c r="A31" s="122">
        <v>4</v>
      </c>
      <c r="B31" s="123" t="s">
        <v>94</v>
      </c>
      <c r="C31" s="124" t="s">
        <v>198</v>
      </c>
      <c r="D31" s="125">
        <v>36812</v>
      </c>
      <c r="E31" s="169" t="s">
        <v>547</v>
      </c>
      <c r="F31" s="207">
        <v>27.52</v>
      </c>
      <c r="G31" s="208" t="str">
        <f>IF(ISBLANK(F31),"",IF(F31&lt;=22.74,"KSM",IF(F31&lt;=23.64,"I A",IF(F31&lt;=24.84,"II A",IF(F31&lt;=26.64,"III A",IF(F31&lt;=28.34,"I JA",IF(F31&lt;=29.84,"II JA",IF(F31&lt;=31.24,"III JA"))))))))</f>
        <v>I JA</v>
      </c>
      <c r="H31" s="126" t="s">
        <v>142</v>
      </c>
    </row>
    <row r="32" spans="1:9" ht="15" customHeight="1">
      <c r="A32" s="122">
        <v>5</v>
      </c>
      <c r="B32" s="123" t="s">
        <v>76</v>
      </c>
      <c r="C32" s="124" t="s">
        <v>668</v>
      </c>
      <c r="D32" s="125">
        <v>37215</v>
      </c>
      <c r="E32" s="169" t="s">
        <v>336</v>
      </c>
      <c r="F32" s="207">
        <v>30.09</v>
      </c>
      <c r="G32" s="208" t="str">
        <f>IF(ISBLANK(F32),"",IF(F32&lt;=22.74,"KSM",IF(F32&lt;=23.64,"I A",IF(F32&lt;=24.84,"II A",IF(F32&lt;=26.64,"III A",IF(F32&lt;=28.34,"I JA",IF(F32&lt;=29.84,"II JA",IF(F32&lt;=31.24,"III JA"))))))))</f>
        <v>III JA</v>
      </c>
      <c r="H32" s="126" t="s">
        <v>37</v>
      </c>
      <c r="I32" s="134" t="s">
        <v>709</v>
      </c>
    </row>
    <row r="33" spans="1:9" ht="15" customHeight="1">
      <c r="A33" s="122">
        <v>6</v>
      </c>
      <c r="B33" s="123" t="s">
        <v>652</v>
      </c>
      <c r="C33" s="124" t="s">
        <v>199</v>
      </c>
      <c r="D33" s="125">
        <v>36871</v>
      </c>
      <c r="E33" s="169" t="s">
        <v>361</v>
      </c>
      <c r="F33" s="207">
        <v>27.53</v>
      </c>
      <c r="G33" s="208" t="str">
        <f>IF(ISBLANK(F33),"",IF(F33&lt;=22.74,"KSM",IF(F33&lt;=23.64,"I A",IF(F33&lt;=24.84,"II A",IF(F33&lt;=26.64,"III A",IF(F33&lt;=28.34,"I JA",IF(F33&lt;=29.84,"II JA",IF(F33&lt;=31.24,"III JA"))))))))</f>
        <v>I JA</v>
      </c>
      <c r="H33" s="126" t="s">
        <v>99</v>
      </c>
      <c r="I33" s="134" t="s">
        <v>653</v>
      </c>
    </row>
    <row r="34" spans="2:8" ht="12.75" customHeight="1">
      <c r="B34" s="156"/>
      <c r="C34" s="135">
        <v>5</v>
      </c>
      <c r="D34" s="135" t="s">
        <v>41</v>
      </c>
      <c r="E34" s="157">
        <v>7</v>
      </c>
      <c r="H34" s="206"/>
    </row>
    <row r="35" spans="1:8" ht="15" customHeight="1">
      <c r="A35" s="122">
        <v>2</v>
      </c>
      <c r="B35" s="123" t="s">
        <v>625</v>
      </c>
      <c r="C35" s="124" t="s">
        <v>626</v>
      </c>
      <c r="D35" s="125">
        <v>36669</v>
      </c>
      <c r="E35" s="169" t="s">
        <v>340</v>
      </c>
      <c r="F35" s="207">
        <v>28.7</v>
      </c>
      <c r="G35" s="208" t="str">
        <f>IF(ISBLANK(F35),"",IF(F35&lt;=22.74,"KSM",IF(F35&lt;=23.64,"I A",IF(F35&lt;=24.84,"II A",IF(F35&lt;=26.64,"III A",IF(F35&lt;=28.34,"I JA",IF(F35&lt;=29.84,"II JA",IF(F35&lt;=31.24,"III JA"))))))))</f>
        <v>II JA</v>
      </c>
      <c r="H35" s="126" t="s">
        <v>395</v>
      </c>
    </row>
    <row r="36" spans="1:8" ht="15" customHeight="1">
      <c r="A36" s="122">
        <v>3</v>
      </c>
      <c r="B36" s="123" t="s">
        <v>180</v>
      </c>
      <c r="C36" s="124" t="s">
        <v>252</v>
      </c>
      <c r="D36" s="125">
        <v>36527</v>
      </c>
      <c r="E36" s="169" t="s">
        <v>63</v>
      </c>
      <c r="F36" s="207">
        <v>24.54</v>
      </c>
      <c r="G36" s="208" t="str">
        <f>IF(ISBLANK(F36),"",IF(F36&lt;=22.74,"KSM",IF(F36&lt;=23.64,"I A",IF(F36&lt;=24.84,"II A",IF(F36&lt;=26.64,"III A",IF(F36&lt;=28.34,"I JA",IF(F36&lt;=29.84,"II JA",IF(F36&lt;=31.24,"III JA"))))))))</f>
        <v>II A</v>
      </c>
      <c r="H36" s="126" t="s">
        <v>205</v>
      </c>
    </row>
    <row r="37" spans="1:8" ht="15" customHeight="1">
      <c r="A37" s="122">
        <v>4</v>
      </c>
      <c r="B37" s="123" t="s">
        <v>73</v>
      </c>
      <c r="C37" s="124" t="s">
        <v>703</v>
      </c>
      <c r="D37" s="125">
        <v>36948</v>
      </c>
      <c r="E37" s="169" t="s">
        <v>336</v>
      </c>
      <c r="F37" s="207" t="s">
        <v>849</v>
      </c>
      <c r="G37" s="208"/>
      <c r="H37" s="126" t="s">
        <v>474</v>
      </c>
    </row>
    <row r="38" spans="1:8" ht="15" customHeight="1">
      <c r="A38" s="122">
        <v>5</v>
      </c>
      <c r="B38" s="123" t="s">
        <v>186</v>
      </c>
      <c r="C38" s="124" t="s">
        <v>704</v>
      </c>
      <c r="D38" s="125">
        <v>36964</v>
      </c>
      <c r="E38" s="169" t="s">
        <v>558</v>
      </c>
      <c r="F38" s="207">
        <v>30.64</v>
      </c>
      <c r="G38" s="208" t="str">
        <f>IF(ISBLANK(F38),"",IF(F38&lt;=22.74,"KSM",IF(F38&lt;=23.64,"I A",IF(F38&lt;=24.84,"II A",IF(F38&lt;=26.64,"III A",IF(F38&lt;=28.34,"I JA",IF(F38&lt;=29.84,"II JA",IF(F38&lt;=31.24,"III JA"))))))))</f>
        <v>III JA</v>
      </c>
      <c r="H38" s="126" t="s">
        <v>169</v>
      </c>
    </row>
    <row r="39" spans="1:8" ht="15" customHeight="1">
      <c r="A39" s="122">
        <v>6</v>
      </c>
      <c r="B39" s="123" t="s">
        <v>711</v>
      </c>
      <c r="C39" s="124" t="s">
        <v>712</v>
      </c>
      <c r="D39" s="125" t="s">
        <v>284</v>
      </c>
      <c r="E39" s="169" t="s">
        <v>79</v>
      </c>
      <c r="F39" s="207">
        <v>27.09</v>
      </c>
      <c r="G39" s="208" t="str">
        <f>IF(ISBLANK(F39),"",IF(F39&lt;=22.74,"KSM",IF(F39&lt;=23.64,"I A",IF(F39&lt;=24.84,"II A",IF(F39&lt;=26.64,"III A",IF(F39&lt;=28.34,"I JA",IF(F39&lt;=29.84,"II JA",IF(F39&lt;=31.24,"III JA"))))))))</f>
        <v>I JA</v>
      </c>
      <c r="H39" s="126" t="s">
        <v>275</v>
      </c>
    </row>
    <row r="40" spans="2:8" ht="12.75" customHeight="1">
      <c r="B40" s="156"/>
      <c r="C40" s="135">
        <v>6</v>
      </c>
      <c r="D40" s="135" t="s">
        <v>41</v>
      </c>
      <c r="E40" s="157">
        <v>7</v>
      </c>
      <c r="H40" s="206"/>
    </row>
    <row r="41" spans="1:8" ht="15" customHeight="1">
      <c r="A41" s="122">
        <v>3</v>
      </c>
      <c r="B41" s="123" t="s">
        <v>191</v>
      </c>
      <c r="C41" s="124" t="s">
        <v>650</v>
      </c>
      <c r="D41" s="125">
        <v>36791</v>
      </c>
      <c r="E41" s="169" t="s">
        <v>547</v>
      </c>
      <c r="F41" s="207">
        <v>26.33</v>
      </c>
      <c r="G41" s="208" t="str">
        <f>IF(ISBLANK(F41),"",IF(F41&lt;=22.74,"KSM",IF(F41&lt;=23.64,"I A",IF(F41&lt;=24.84,"II A",IF(F41&lt;=26.64,"III A",IF(F41&lt;=28.34,"I JA",IF(F41&lt;=29.84,"II JA",IF(F41&lt;=31.24,"III JA"))))))))</f>
        <v>III A</v>
      </c>
      <c r="H41" s="126" t="s">
        <v>142</v>
      </c>
    </row>
    <row r="42" spans="1:8" ht="15" customHeight="1">
      <c r="A42" s="122">
        <v>4</v>
      </c>
      <c r="B42" s="123" t="s">
        <v>78</v>
      </c>
      <c r="C42" s="124" t="s">
        <v>630</v>
      </c>
      <c r="D42" s="125">
        <v>36678</v>
      </c>
      <c r="E42" s="169" t="s">
        <v>385</v>
      </c>
      <c r="F42" s="207">
        <v>26.38</v>
      </c>
      <c r="G42" s="208" t="str">
        <f>IF(ISBLANK(F42),"",IF(F42&lt;=22.74,"KSM",IF(F42&lt;=23.64,"I A",IF(F42&lt;=24.84,"II A",IF(F42&lt;=26.64,"III A",IF(F42&lt;=28.34,"I JA",IF(F42&lt;=29.84,"II JA",IF(F42&lt;=31.24,"III JA"))))))))</f>
        <v>III A</v>
      </c>
      <c r="H42" s="126" t="s">
        <v>386</v>
      </c>
    </row>
    <row r="43" spans="1:8" ht="15" customHeight="1">
      <c r="A43" s="122">
        <v>5</v>
      </c>
      <c r="B43" s="123" t="s">
        <v>36</v>
      </c>
      <c r="C43" s="124" t="s">
        <v>707</v>
      </c>
      <c r="D43" s="125">
        <v>37135</v>
      </c>
      <c r="E43" s="169" t="s">
        <v>336</v>
      </c>
      <c r="F43" s="207" t="s">
        <v>849</v>
      </c>
      <c r="G43" s="208"/>
      <c r="H43" s="126" t="s">
        <v>337</v>
      </c>
    </row>
    <row r="44" spans="1:9" ht="15" customHeight="1">
      <c r="A44" s="122">
        <v>6</v>
      </c>
      <c r="B44" s="123" t="s">
        <v>629</v>
      </c>
      <c r="C44" s="124" t="s">
        <v>220</v>
      </c>
      <c r="D44" s="125">
        <v>36538</v>
      </c>
      <c r="E44" s="169" t="s">
        <v>336</v>
      </c>
      <c r="F44" s="207" t="s">
        <v>849</v>
      </c>
      <c r="G44" s="208"/>
      <c r="H44" s="126" t="s">
        <v>56</v>
      </c>
      <c r="I44" s="134">
        <v>28.59</v>
      </c>
    </row>
    <row r="45" spans="2:8" ht="12.75" customHeight="1">
      <c r="B45" s="156"/>
      <c r="C45" s="135">
        <v>7</v>
      </c>
      <c r="D45" s="135" t="s">
        <v>41</v>
      </c>
      <c r="E45" s="157">
        <v>7</v>
      </c>
      <c r="H45" s="206"/>
    </row>
    <row r="46" spans="1:8" ht="15" customHeight="1">
      <c r="A46" s="122">
        <v>2</v>
      </c>
      <c r="B46" s="123" t="s">
        <v>711</v>
      </c>
      <c r="C46" s="124" t="s">
        <v>712</v>
      </c>
      <c r="D46" s="125" t="s">
        <v>284</v>
      </c>
      <c r="E46" s="169" t="s">
        <v>79</v>
      </c>
      <c r="F46" s="207" t="s">
        <v>849</v>
      </c>
      <c r="G46" s="208"/>
      <c r="H46" s="126" t="s">
        <v>713</v>
      </c>
    </row>
    <row r="47" spans="1:8" ht="15" customHeight="1">
      <c r="A47" s="122">
        <v>3</v>
      </c>
      <c r="B47" s="123" t="s">
        <v>710</v>
      </c>
      <c r="C47" s="124" t="s">
        <v>838</v>
      </c>
      <c r="D47" s="125">
        <v>37488</v>
      </c>
      <c r="E47" s="169" t="s">
        <v>336</v>
      </c>
      <c r="F47" s="207">
        <v>31.13</v>
      </c>
      <c r="G47" s="208" t="str">
        <f>IF(ISBLANK(F47),"",IF(F47&lt;=22.74,"KSM",IF(F47&lt;=23.64,"I A",IF(F47&lt;=24.84,"II A",IF(F47&lt;=26.64,"III A",IF(F47&lt;=28.34,"I JA",IF(F47&lt;=29.84,"II JA",IF(F47&lt;=31.24,"III JA"))))))))</f>
        <v>III JA</v>
      </c>
      <c r="H47" s="126" t="s">
        <v>380</v>
      </c>
    </row>
    <row r="48" spans="1:9" ht="15" customHeight="1">
      <c r="A48" s="122">
        <v>4</v>
      </c>
      <c r="B48" s="123" t="s">
        <v>661</v>
      </c>
      <c r="C48" s="124" t="s">
        <v>662</v>
      </c>
      <c r="D48" s="125">
        <v>37127</v>
      </c>
      <c r="E48" s="169" t="s">
        <v>361</v>
      </c>
      <c r="F48" s="207">
        <v>27.68</v>
      </c>
      <c r="G48" s="208" t="str">
        <f>IF(ISBLANK(F48),"",IF(F48&lt;=22.74,"KSM",IF(F48&lt;=23.64,"I A",IF(F48&lt;=24.84,"II A",IF(F48&lt;=26.64,"III A",IF(F48&lt;=28.34,"I JA",IF(F48&lt;=29.84,"II JA",IF(F48&lt;=31.24,"III JA"))))))))</f>
        <v>I JA</v>
      </c>
      <c r="H48" s="126" t="s">
        <v>115</v>
      </c>
      <c r="I48" s="134" t="s">
        <v>663</v>
      </c>
    </row>
    <row r="49" spans="1:9" ht="15" customHeight="1">
      <c r="A49" s="122">
        <v>5</v>
      </c>
      <c r="B49" s="123" t="s">
        <v>643</v>
      </c>
      <c r="C49" s="124" t="s">
        <v>193</v>
      </c>
      <c r="D49" s="125">
        <v>36535</v>
      </c>
      <c r="E49" s="169" t="s">
        <v>545</v>
      </c>
      <c r="F49" s="207">
        <v>24.21</v>
      </c>
      <c r="G49" s="208" t="str">
        <f>IF(ISBLANK(F49),"",IF(F49&lt;=22.74,"KSM",IF(F49&lt;=23.64,"I A",IF(F49&lt;=24.84,"II A",IF(F49&lt;=26.64,"III A",IF(F49&lt;=28.34,"I JA",IF(F49&lt;=29.84,"II JA",IF(F49&lt;=31.24,"III JA"))))))))</f>
        <v>II A</v>
      </c>
      <c r="H49" s="126" t="s">
        <v>583</v>
      </c>
      <c r="I49" s="134">
        <v>24.31</v>
      </c>
    </row>
    <row r="50" spans="1:9" ht="15" customHeight="1">
      <c r="A50" s="122">
        <v>6</v>
      </c>
      <c r="B50" s="123" t="s">
        <v>646</v>
      </c>
      <c r="C50" s="124" t="s">
        <v>197</v>
      </c>
      <c r="D50" s="125">
        <v>36741</v>
      </c>
      <c r="E50" s="169" t="s">
        <v>361</v>
      </c>
      <c r="F50" s="207">
        <v>24.2</v>
      </c>
      <c r="G50" s="208" t="str">
        <f>IF(ISBLANK(F50),"",IF(F50&lt;=22.74,"KSM",IF(F50&lt;=23.64,"I A",IF(F50&lt;=24.84,"II A",IF(F50&lt;=26.64,"III A",IF(F50&lt;=28.34,"I JA",IF(F50&lt;=29.84,"II JA",IF(F50&lt;=31.24,"III JA"))))))))</f>
        <v>II A</v>
      </c>
      <c r="H50" s="126" t="s">
        <v>99</v>
      </c>
      <c r="I50" s="134" t="s">
        <v>647</v>
      </c>
    </row>
    <row r="51" ht="6" customHeight="1"/>
  </sheetData>
  <sheetProtection/>
  <mergeCells count="3">
    <mergeCell ref="A1:G1"/>
    <mergeCell ref="A2:G2"/>
    <mergeCell ref="A3:G3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42"/>
  <sheetViews>
    <sheetView zoomScalePageLayoutView="0" workbookViewId="0" topLeftCell="A31">
      <selection activeCell="A8" sqref="A8"/>
    </sheetView>
  </sheetViews>
  <sheetFormatPr defaultColWidth="9.140625" defaultRowHeight="12.75"/>
  <cols>
    <col min="1" max="1" width="5.140625" style="134" customWidth="1"/>
    <col min="2" max="2" width="9.8515625" style="134" customWidth="1"/>
    <col min="3" max="3" width="13.00390625" style="134" customWidth="1"/>
    <col min="4" max="4" width="8.8515625" style="138" customWidth="1"/>
    <col min="5" max="5" width="17.140625" style="232" customWidth="1"/>
    <col min="6" max="6" width="8.7109375" style="136" customWidth="1"/>
    <col min="7" max="7" width="5.7109375" style="137" customWidth="1"/>
    <col min="8" max="8" width="21.28125" style="138" customWidth="1"/>
    <col min="9" max="9" width="5.421875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6" ht="12.75" customHeight="1">
      <c r="B4" s="156"/>
      <c r="C4" s="73" t="s">
        <v>16</v>
      </c>
      <c r="D4" s="74">
        <v>23.11</v>
      </c>
      <c r="F4" s="101" t="s">
        <v>246</v>
      </c>
    </row>
    <row r="5" spans="5:8" s="113" customFormat="1" ht="8.25" customHeight="1">
      <c r="E5" s="114"/>
      <c r="H5" s="115"/>
    </row>
    <row r="6" spans="2:8" s="113" customFormat="1" ht="15.75">
      <c r="B6" s="205" t="s">
        <v>328</v>
      </c>
      <c r="E6" s="114"/>
      <c r="G6" s="53"/>
      <c r="H6" s="53" t="s">
        <v>23</v>
      </c>
    </row>
    <row r="7" ht="6" customHeight="1"/>
    <row r="8" spans="1:8" ht="12.75">
      <c r="A8" s="139" t="s">
        <v>233</v>
      </c>
      <c r="B8" s="140" t="s">
        <v>13</v>
      </c>
      <c r="C8" s="141" t="s">
        <v>12</v>
      </c>
      <c r="D8" s="139" t="s">
        <v>11</v>
      </c>
      <c r="E8" s="142" t="s">
        <v>10</v>
      </c>
      <c r="F8" s="143" t="s">
        <v>46</v>
      </c>
      <c r="G8" s="144" t="s">
        <v>8</v>
      </c>
      <c r="H8" s="145" t="s">
        <v>7</v>
      </c>
    </row>
    <row r="9" spans="1:9" ht="15" customHeight="1">
      <c r="A9" s="122">
        <v>1</v>
      </c>
      <c r="B9" s="123" t="s">
        <v>646</v>
      </c>
      <c r="C9" s="124" t="s">
        <v>197</v>
      </c>
      <c r="D9" s="125">
        <v>36741</v>
      </c>
      <c r="E9" s="169" t="s">
        <v>361</v>
      </c>
      <c r="F9" s="207">
        <v>24.2</v>
      </c>
      <c r="G9" s="208" t="str">
        <f aca="true" t="shared" si="0" ref="G9:G37">IF(ISBLANK(F9),"",IF(F9&lt;=22.74,"KSM",IF(F9&lt;=23.64,"I A",IF(F9&lt;=24.84,"II A",IF(F9&lt;=26.64,"III A",IF(F9&lt;=28.34,"I JA",IF(F9&lt;=29.84,"II JA",IF(F9&lt;=31.24,"III JA"))))))))</f>
        <v>II A</v>
      </c>
      <c r="H9" s="126" t="s">
        <v>99</v>
      </c>
      <c r="I9" s="134" t="s">
        <v>647</v>
      </c>
    </row>
    <row r="10" spans="1:9" ht="15" customHeight="1">
      <c r="A10" s="122">
        <v>2</v>
      </c>
      <c r="B10" s="123" t="s">
        <v>643</v>
      </c>
      <c r="C10" s="124" t="s">
        <v>193</v>
      </c>
      <c r="D10" s="125">
        <v>36535</v>
      </c>
      <c r="E10" s="169" t="s">
        <v>545</v>
      </c>
      <c r="F10" s="207">
        <v>24.21</v>
      </c>
      <c r="G10" s="208" t="str">
        <f t="shared" si="0"/>
        <v>II A</v>
      </c>
      <c r="H10" s="126" t="s">
        <v>583</v>
      </c>
      <c r="I10" s="134">
        <v>24.31</v>
      </c>
    </row>
    <row r="11" spans="1:8" ht="15" customHeight="1">
      <c r="A11" s="122">
        <v>3</v>
      </c>
      <c r="B11" s="123" t="s">
        <v>180</v>
      </c>
      <c r="C11" s="124" t="s">
        <v>252</v>
      </c>
      <c r="D11" s="125">
        <v>36527</v>
      </c>
      <c r="E11" s="169" t="s">
        <v>63</v>
      </c>
      <c r="F11" s="207">
        <v>24.54</v>
      </c>
      <c r="G11" s="208" t="str">
        <f t="shared" si="0"/>
        <v>II A</v>
      </c>
      <c r="H11" s="126" t="s">
        <v>205</v>
      </c>
    </row>
    <row r="12" spans="1:9" ht="15" customHeight="1">
      <c r="A12" s="122">
        <v>4</v>
      </c>
      <c r="B12" s="123" t="s">
        <v>637</v>
      </c>
      <c r="C12" s="124" t="s">
        <v>638</v>
      </c>
      <c r="D12" s="125">
        <v>36705</v>
      </c>
      <c r="E12" s="169" t="s">
        <v>361</v>
      </c>
      <c r="F12" s="207">
        <v>25.38</v>
      </c>
      <c r="G12" s="208" t="str">
        <f t="shared" si="0"/>
        <v>III A</v>
      </c>
      <c r="H12" s="126" t="s">
        <v>52</v>
      </c>
      <c r="I12" s="134" t="s">
        <v>639</v>
      </c>
    </row>
    <row r="13" spans="1:9" ht="15" customHeight="1">
      <c r="A13" s="122">
        <v>5</v>
      </c>
      <c r="B13" s="123" t="s">
        <v>700</v>
      </c>
      <c r="C13" s="124" t="s">
        <v>701</v>
      </c>
      <c r="D13" s="125">
        <v>36860</v>
      </c>
      <c r="E13" s="169" t="s">
        <v>100</v>
      </c>
      <c r="F13" s="207">
        <v>25.86</v>
      </c>
      <c r="G13" s="208" t="str">
        <f t="shared" si="0"/>
        <v>III A</v>
      </c>
      <c r="H13" s="126" t="s">
        <v>702</v>
      </c>
      <c r="I13" s="134">
        <v>25.2</v>
      </c>
    </row>
    <row r="14" spans="1:9" ht="15" customHeight="1">
      <c r="A14" s="122">
        <v>6</v>
      </c>
      <c r="B14" s="123" t="s">
        <v>194</v>
      </c>
      <c r="C14" s="124" t="s">
        <v>640</v>
      </c>
      <c r="D14" s="125">
        <v>36712</v>
      </c>
      <c r="E14" s="169" t="s">
        <v>376</v>
      </c>
      <c r="F14" s="207">
        <v>25.95</v>
      </c>
      <c r="G14" s="208" t="str">
        <f t="shared" si="0"/>
        <v>III A</v>
      </c>
      <c r="H14" s="126" t="s">
        <v>377</v>
      </c>
      <c r="I14" s="134" t="s">
        <v>699</v>
      </c>
    </row>
    <row r="15" spans="1:9" ht="15" customHeight="1">
      <c r="A15" s="122">
        <v>7</v>
      </c>
      <c r="B15" s="123" t="s">
        <v>201</v>
      </c>
      <c r="C15" s="124" t="s">
        <v>666</v>
      </c>
      <c r="D15" s="125">
        <v>37210</v>
      </c>
      <c r="E15" s="169" t="s">
        <v>361</v>
      </c>
      <c r="F15" s="207">
        <v>26</v>
      </c>
      <c r="G15" s="208" t="str">
        <f t="shared" si="0"/>
        <v>III A</v>
      </c>
      <c r="H15" s="126" t="s">
        <v>115</v>
      </c>
      <c r="I15" s="134" t="s">
        <v>667</v>
      </c>
    </row>
    <row r="16" spans="1:9" ht="15" customHeight="1">
      <c r="A16" s="122">
        <v>8</v>
      </c>
      <c r="B16" s="123" t="s">
        <v>632</v>
      </c>
      <c r="C16" s="124" t="s">
        <v>633</v>
      </c>
      <c r="D16" s="125">
        <v>36624</v>
      </c>
      <c r="E16" s="169" t="s">
        <v>227</v>
      </c>
      <c r="F16" s="207">
        <v>26.26</v>
      </c>
      <c r="G16" s="208" t="str">
        <f t="shared" si="0"/>
        <v>III A</v>
      </c>
      <c r="H16" s="126" t="s">
        <v>124</v>
      </c>
      <c r="I16" s="134">
        <v>26.15</v>
      </c>
    </row>
    <row r="17" spans="1:8" ht="15" customHeight="1">
      <c r="A17" s="122">
        <v>9</v>
      </c>
      <c r="B17" s="123" t="s">
        <v>191</v>
      </c>
      <c r="C17" s="124" t="s">
        <v>650</v>
      </c>
      <c r="D17" s="125">
        <v>36791</v>
      </c>
      <c r="E17" s="169" t="s">
        <v>547</v>
      </c>
      <c r="F17" s="207">
        <v>26.33</v>
      </c>
      <c r="G17" s="208" t="str">
        <f t="shared" si="0"/>
        <v>III A</v>
      </c>
      <c r="H17" s="126" t="s">
        <v>142</v>
      </c>
    </row>
    <row r="18" spans="1:8" ht="15" customHeight="1">
      <c r="A18" s="122">
        <v>10</v>
      </c>
      <c r="B18" s="123" t="s">
        <v>78</v>
      </c>
      <c r="C18" s="124" t="s">
        <v>630</v>
      </c>
      <c r="D18" s="125">
        <v>36678</v>
      </c>
      <c r="E18" s="169" t="s">
        <v>385</v>
      </c>
      <c r="F18" s="207">
        <v>26.38</v>
      </c>
      <c r="G18" s="208" t="str">
        <f t="shared" si="0"/>
        <v>III A</v>
      </c>
      <c r="H18" s="126" t="s">
        <v>386</v>
      </c>
    </row>
    <row r="19" spans="1:8" ht="15" customHeight="1">
      <c r="A19" s="122">
        <v>11</v>
      </c>
      <c r="B19" s="123" t="s">
        <v>696</v>
      </c>
      <c r="C19" s="124" t="s">
        <v>697</v>
      </c>
      <c r="D19" s="125">
        <v>36588</v>
      </c>
      <c r="E19" s="169" t="s">
        <v>146</v>
      </c>
      <c r="F19" s="207">
        <v>26.5</v>
      </c>
      <c r="G19" s="208" t="str">
        <f t="shared" si="0"/>
        <v>III A</v>
      </c>
      <c r="H19" s="126" t="s">
        <v>459</v>
      </c>
    </row>
    <row r="20" spans="1:8" ht="15" customHeight="1">
      <c r="A20" s="122">
        <v>12</v>
      </c>
      <c r="B20" s="123" t="s">
        <v>77</v>
      </c>
      <c r="C20" s="124" t="s">
        <v>708</v>
      </c>
      <c r="D20" s="125">
        <v>37178</v>
      </c>
      <c r="E20" s="169" t="s">
        <v>63</v>
      </c>
      <c r="F20" s="207">
        <v>27.08</v>
      </c>
      <c r="G20" s="208" t="str">
        <f t="shared" si="0"/>
        <v>I JA</v>
      </c>
      <c r="H20" s="126" t="s">
        <v>249</v>
      </c>
    </row>
    <row r="21" spans="1:8" ht="15" customHeight="1">
      <c r="A21" s="122">
        <v>13</v>
      </c>
      <c r="B21" s="123" t="s">
        <v>711</v>
      </c>
      <c r="C21" s="124" t="s">
        <v>712</v>
      </c>
      <c r="D21" s="125" t="s">
        <v>284</v>
      </c>
      <c r="E21" s="169" t="s">
        <v>79</v>
      </c>
      <c r="F21" s="207">
        <v>27.09</v>
      </c>
      <c r="G21" s="208" t="str">
        <f t="shared" si="0"/>
        <v>I JA</v>
      </c>
      <c r="H21" s="126" t="s">
        <v>275</v>
      </c>
    </row>
    <row r="22" spans="1:8" ht="15" customHeight="1">
      <c r="A22" s="122">
        <v>14</v>
      </c>
      <c r="B22" s="123" t="s">
        <v>224</v>
      </c>
      <c r="C22" s="124" t="s">
        <v>825</v>
      </c>
      <c r="D22" s="125">
        <v>36970</v>
      </c>
      <c r="E22" s="169" t="s">
        <v>53</v>
      </c>
      <c r="F22" s="207">
        <v>27.33</v>
      </c>
      <c r="G22" s="208" t="str">
        <f t="shared" si="0"/>
        <v>I JA</v>
      </c>
      <c r="H22" s="126" t="s">
        <v>119</v>
      </c>
    </row>
    <row r="23" spans="1:8" ht="15" customHeight="1">
      <c r="A23" s="122">
        <v>15</v>
      </c>
      <c r="B23" s="123" t="s">
        <v>94</v>
      </c>
      <c r="C23" s="124" t="s">
        <v>198</v>
      </c>
      <c r="D23" s="125">
        <v>36812</v>
      </c>
      <c r="E23" s="169" t="s">
        <v>547</v>
      </c>
      <c r="F23" s="207">
        <v>27.52</v>
      </c>
      <c r="G23" s="208" t="str">
        <f t="shared" si="0"/>
        <v>I JA</v>
      </c>
      <c r="H23" s="126" t="s">
        <v>142</v>
      </c>
    </row>
    <row r="24" spans="1:9" ht="15" customHeight="1">
      <c r="A24" s="122">
        <v>16</v>
      </c>
      <c r="B24" s="123" t="s">
        <v>652</v>
      </c>
      <c r="C24" s="124" t="s">
        <v>199</v>
      </c>
      <c r="D24" s="125">
        <v>36871</v>
      </c>
      <c r="E24" s="169" t="s">
        <v>361</v>
      </c>
      <c r="F24" s="207">
        <v>27.53</v>
      </c>
      <c r="G24" s="208" t="str">
        <f t="shared" si="0"/>
        <v>I JA</v>
      </c>
      <c r="H24" s="126" t="s">
        <v>99</v>
      </c>
      <c r="I24" s="134" t="s">
        <v>653</v>
      </c>
    </row>
    <row r="25" spans="1:9" ht="15" customHeight="1">
      <c r="A25" s="122">
        <v>17</v>
      </c>
      <c r="B25" s="123" t="s">
        <v>661</v>
      </c>
      <c r="C25" s="124" t="s">
        <v>662</v>
      </c>
      <c r="D25" s="125">
        <v>37127</v>
      </c>
      <c r="E25" s="169" t="s">
        <v>361</v>
      </c>
      <c r="F25" s="207">
        <v>27.68</v>
      </c>
      <c r="G25" s="208" t="str">
        <f t="shared" si="0"/>
        <v>I JA</v>
      </c>
      <c r="H25" s="126" t="s">
        <v>115</v>
      </c>
      <c r="I25" s="134" t="s">
        <v>663</v>
      </c>
    </row>
    <row r="26" spans="1:8" ht="15" customHeight="1">
      <c r="A26" s="122">
        <v>18</v>
      </c>
      <c r="B26" s="123" t="s">
        <v>253</v>
      </c>
      <c r="C26" s="124" t="s">
        <v>251</v>
      </c>
      <c r="D26" s="125">
        <v>37106</v>
      </c>
      <c r="E26" s="169" t="s">
        <v>97</v>
      </c>
      <c r="F26" s="207">
        <v>27.82</v>
      </c>
      <c r="G26" s="208" t="str">
        <f t="shared" si="0"/>
        <v>I JA</v>
      </c>
      <c r="H26" s="126" t="s">
        <v>98</v>
      </c>
    </row>
    <row r="27" spans="1:8" ht="15" customHeight="1">
      <c r="A27" s="122">
        <v>19</v>
      </c>
      <c r="B27" s="123" t="s">
        <v>242</v>
      </c>
      <c r="C27" s="124" t="s">
        <v>705</v>
      </c>
      <c r="D27" s="125">
        <v>37023</v>
      </c>
      <c r="E27" s="169" t="s">
        <v>146</v>
      </c>
      <c r="F27" s="207">
        <v>28</v>
      </c>
      <c r="G27" s="208" t="str">
        <f t="shared" si="0"/>
        <v>I JA</v>
      </c>
      <c r="H27" s="126" t="s">
        <v>459</v>
      </c>
    </row>
    <row r="28" spans="1:9" ht="15" customHeight="1">
      <c r="A28" s="122">
        <v>20</v>
      </c>
      <c r="B28" s="123" t="s">
        <v>200</v>
      </c>
      <c r="C28" s="124" t="s">
        <v>664</v>
      </c>
      <c r="D28" s="125">
        <v>37177</v>
      </c>
      <c r="E28" s="169" t="s">
        <v>361</v>
      </c>
      <c r="F28" s="207">
        <v>28.5</v>
      </c>
      <c r="G28" s="208" t="str">
        <f t="shared" si="0"/>
        <v>II JA</v>
      </c>
      <c r="H28" s="126" t="s">
        <v>115</v>
      </c>
      <c r="I28" s="134" t="s">
        <v>665</v>
      </c>
    </row>
    <row r="29" spans="1:9" ht="15" customHeight="1">
      <c r="A29" s="122">
        <v>21</v>
      </c>
      <c r="B29" s="123" t="s">
        <v>643</v>
      </c>
      <c r="C29" s="124" t="s">
        <v>644</v>
      </c>
      <c r="D29" s="125">
        <v>36740</v>
      </c>
      <c r="E29" s="169" t="s">
        <v>361</v>
      </c>
      <c r="F29" s="207">
        <v>28.56</v>
      </c>
      <c r="G29" s="208" t="str">
        <f t="shared" si="0"/>
        <v>II JA</v>
      </c>
      <c r="H29" s="126" t="s">
        <v>115</v>
      </c>
      <c r="I29" s="134" t="s">
        <v>645</v>
      </c>
    </row>
    <row r="30" spans="1:8" ht="15" customHeight="1">
      <c r="A30" s="122">
        <v>22</v>
      </c>
      <c r="B30" s="123" t="s">
        <v>76</v>
      </c>
      <c r="C30" s="124" t="s">
        <v>283</v>
      </c>
      <c r="D30" s="125">
        <v>36965</v>
      </c>
      <c r="E30" s="169" t="s">
        <v>336</v>
      </c>
      <c r="F30" s="207">
        <v>28.67</v>
      </c>
      <c r="G30" s="208" t="str">
        <f t="shared" si="0"/>
        <v>II JA</v>
      </c>
      <c r="H30" s="126" t="s">
        <v>421</v>
      </c>
    </row>
    <row r="31" spans="1:8" ht="15" customHeight="1">
      <c r="A31" s="122">
        <v>23</v>
      </c>
      <c r="B31" s="123" t="s">
        <v>71</v>
      </c>
      <c r="C31" s="124" t="s">
        <v>706</v>
      </c>
      <c r="D31" s="125">
        <v>37104</v>
      </c>
      <c r="E31" s="169" t="s">
        <v>558</v>
      </c>
      <c r="F31" s="207">
        <v>28.68</v>
      </c>
      <c r="G31" s="208" t="str">
        <f t="shared" si="0"/>
        <v>II JA</v>
      </c>
      <c r="H31" s="126" t="s">
        <v>169</v>
      </c>
    </row>
    <row r="32" spans="1:8" ht="15" customHeight="1">
      <c r="A32" s="122">
        <v>24</v>
      </c>
      <c r="B32" s="123" t="s">
        <v>625</v>
      </c>
      <c r="C32" s="124" t="s">
        <v>626</v>
      </c>
      <c r="D32" s="125">
        <v>36669</v>
      </c>
      <c r="E32" s="169" t="s">
        <v>340</v>
      </c>
      <c r="F32" s="207">
        <v>28.7</v>
      </c>
      <c r="G32" s="208" t="str">
        <f t="shared" si="0"/>
        <v>II JA</v>
      </c>
      <c r="H32" s="126" t="s">
        <v>395</v>
      </c>
    </row>
    <row r="33" spans="1:8" ht="15" customHeight="1">
      <c r="A33" s="122">
        <v>25</v>
      </c>
      <c r="B33" s="123" t="s">
        <v>204</v>
      </c>
      <c r="C33" s="124" t="s">
        <v>695</v>
      </c>
      <c r="D33" s="125">
        <v>36841</v>
      </c>
      <c r="E33" s="169" t="s">
        <v>340</v>
      </c>
      <c r="F33" s="207">
        <v>29.36</v>
      </c>
      <c r="G33" s="208" t="str">
        <f t="shared" si="0"/>
        <v>II JA</v>
      </c>
      <c r="H33" s="126" t="s">
        <v>395</v>
      </c>
    </row>
    <row r="34" spans="1:9" ht="15" customHeight="1">
      <c r="A34" s="122">
        <v>26</v>
      </c>
      <c r="B34" s="123" t="s">
        <v>76</v>
      </c>
      <c r="C34" s="124" t="s">
        <v>668</v>
      </c>
      <c r="D34" s="125">
        <v>37215</v>
      </c>
      <c r="E34" s="169" t="s">
        <v>336</v>
      </c>
      <c r="F34" s="207">
        <v>30.09</v>
      </c>
      <c r="G34" s="208" t="str">
        <f t="shared" si="0"/>
        <v>III JA</v>
      </c>
      <c r="H34" s="126" t="s">
        <v>37</v>
      </c>
      <c r="I34" s="134" t="s">
        <v>709</v>
      </c>
    </row>
    <row r="35" spans="1:8" ht="15" customHeight="1">
      <c r="A35" s="122">
        <v>27</v>
      </c>
      <c r="B35" s="123" t="s">
        <v>627</v>
      </c>
      <c r="C35" s="124" t="s">
        <v>628</v>
      </c>
      <c r="D35" s="125">
        <v>36940</v>
      </c>
      <c r="E35" s="169" t="s">
        <v>340</v>
      </c>
      <c r="F35" s="207">
        <v>30.17</v>
      </c>
      <c r="G35" s="208" t="str">
        <f t="shared" si="0"/>
        <v>III JA</v>
      </c>
      <c r="H35" s="126" t="s">
        <v>59</v>
      </c>
    </row>
    <row r="36" spans="1:8" ht="15" customHeight="1">
      <c r="A36" s="122">
        <v>28</v>
      </c>
      <c r="B36" s="123" t="s">
        <v>186</v>
      </c>
      <c r="C36" s="124" t="s">
        <v>704</v>
      </c>
      <c r="D36" s="125">
        <v>36964</v>
      </c>
      <c r="E36" s="169" t="s">
        <v>558</v>
      </c>
      <c r="F36" s="207">
        <v>30.64</v>
      </c>
      <c r="G36" s="208" t="str">
        <f t="shared" si="0"/>
        <v>III JA</v>
      </c>
      <c r="H36" s="126" t="s">
        <v>169</v>
      </c>
    </row>
    <row r="37" spans="1:8" ht="15" customHeight="1">
      <c r="A37" s="122">
        <v>29</v>
      </c>
      <c r="B37" s="123" t="s">
        <v>710</v>
      </c>
      <c r="C37" s="124" t="s">
        <v>838</v>
      </c>
      <c r="D37" s="125">
        <v>37488</v>
      </c>
      <c r="E37" s="169" t="s">
        <v>336</v>
      </c>
      <c r="F37" s="207">
        <v>31.13</v>
      </c>
      <c r="G37" s="208" t="str">
        <f t="shared" si="0"/>
        <v>III JA</v>
      </c>
      <c r="H37" s="126" t="s">
        <v>380</v>
      </c>
    </row>
    <row r="38" spans="1:9" ht="15" customHeight="1">
      <c r="A38" s="122"/>
      <c r="B38" s="123" t="s">
        <v>194</v>
      </c>
      <c r="C38" s="124" t="s">
        <v>195</v>
      </c>
      <c r="D38" s="125">
        <v>36628</v>
      </c>
      <c r="E38" s="169" t="s">
        <v>53</v>
      </c>
      <c r="F38" s="207" t="s">
        <v>849</v>
      </c>
      <c r="G38" s="208"/>
      <c r="H38" s="126" t="s">
        <v>119</v>
      </c>
      <c r="I38" s="134" t="s">
        <v>698</v>
      </c>
    </row>
    <row r="39" spans="1:8" ht="15" customHeight="1">
      <c r="A39" s="122"/>
      <c r="B39" s="123" t="s">
        <v>73</v>
      </c>
      <c r="C39" s="124" t="s">
        <v>703</v>
      </c>
      <c r="D39" s="125">
        <v>36948</v>
      </c>
      <c r="E39" s="169" t="s">
        <v>336</v>
      </c>
      <c r="F39" s="207" t="s">
        <v>849</v>
      </c>
      <c r="G39" s="208"/>
      <c r="H39" s="126" t="s">
        <v>474</v>
      </c>
    </row>
    <row r="40" spans="1:8" ht="15" customHeight="1">
      <c r="A40" s="122"/>
      <c r="B40" s="123" t="s">
        <v>36</v>
      </c>
      <c r="C40" s="124" t="s">
        <v>707</v>
      </c>
      <c r="D40" s="125">
        <v>37135</v>
      </c>
      <c r="E40" s="169" t="s">
        <v>336</v>
      </c>
      <c r="F40" s="207" t="s">
        <v>849</v>
      </c>
      <c r="G40" s="208"/>
      <c r="H40" s="126" t="s">
        <v>337</v>
      </c>
    </row>
    <row r="41" spans="1:9" ht="15" customHeight="1">
      <c r="A41" s="122"/>
      <c r="B41" s="123" t="s">
        <v>629</v>
      </c>
      <c r="C41" s="124" t="s">
        <v>220</v>
      </c>
      <c r="D41" s="125">
        <v>36538</v>
      </c>
      <c r="E41" s="169" t="s">
        <v>336</v>
      </c>
      <c r="F41" s="207" t="s">
        <v>849</v>
      </c>
      <c r="G41" s="208"/>
      <c r="H41" s="126" t="s">
        <v>56</v>
      </c>
      <c r="I41" s="134">
        <v>28.59</v>
      </c>
    </row>
    <row r="42" spans="1:8" ht="15" customHeight="1">
      <c r="A42" s="122"/>
      <c r="B42" s="123" t="s">
        <v>711</v>
      </c>
      <c r="C42" s="124" t="s">
        <v>712</v>
      </c>
      <c r="D42" s="125" t="s">
        <v>284</v>
      </c>
      <c r="E42" s="169" t="s">
        <v>79</v>
      </c>
      <c r="F42" s="207" t="s">
        <v>849</v>
      </c>
      <c r="G42" s="208"/>
      <c r="H42" s="126" t="s">
        <v>713</v>
      </c>
    </row>
    <row r="43" ht="6" customHeight="1"/>
  </sheetData>
  <sheetProtection/>
  <mergeCells count="3">
    <mergeCell ref="A1:G1"/>
    <mergeCell ref="A2:G2"/>
    <mergeCell ref="A3:G3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4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421875" style="134" customWidth="1"/>
    <col min="2" max="2" width="13.00390625" style="134" customWidth="1"/>
    <col min="3" max="3" width="13.28125" style="134" customWidth="1"/>
    <col min="4" max="4" width="9.7109375" style="138" customWidth="1"/>
    <col min="5" max="5" width="15.00390625" style="138" customWidth="1"/>
    <col min="6" max="6" width="8.00390625" style="136" customWidth="1"/>
    <col min="7" max="7" width="6.8515625" style="137" customWidth="1"/>
    <col min="8" max="8" width="21.140625" style="138" customWidth="1"/>
    <col min="9" max="9" width="11.28125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32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6" ht="12.75" customHeight="1">
      <c r="B4" s="156"/>
      <c r="C4" s="73" t="s">
        <v>16</v>
      </c>
      <c r="D4" s="74">
        <v>22.36</v>
      </c>
      <c r="F4" s="119" t="s">
        <v>303</v>
      </c>
    </row>
    <row r="5" spans="5:8" s="113" customFormat="1" ht="8.25" customHeight="1">
      <c r="E5" s="114"/>
      <c r="H5" s="115"/>
    </row>
    <row r="6" spans="1:8" ht="15.75">
      <c r="A6" s="242"/>
      <c r="B6" s="238" t="s">
        <v>327</v>
      </c>
      <c r="C6" s="243"/>
      <c r="D6" s="240"/>
      <c r="E6" s="240"/>
      <c r="F6" s="17" t="s">
        <v>15</v>
      </c>
      <c r="G6" s="138"/>
      <c r="H6" s="134"/>
    </row>
    <row r="7" ht="6" customHeight="1"/>
    <row r="8" spans="2:8" ht="12.75" customHeight="1">
      <c r="B8" s="156"/>
      <c r="C8" s="135">
        <v>1</v>
      </c>
      <c r="D8" s="135" t="s">
        <v>41</v>
      </c>
      <c r="E8" s="157">
        <v>7</v>
      </c>
      <c r="H8" s="242"/>
    </row>
    <row r="9" spans="1:8" ht="12.75">
      <c r="A9" s="139" t="s">
        <v>42</v>
      </c>
      <c r="B9" s="140" t="s">
        <v>13</v>
      </c>
      <c r="C9" s="141" t="s">
        <v>12</v>
      </c>
      <c r="D9" s="139" t="s">
        <v>11</v>
      </c>
      <c r="E9" s="142" t="s">
        <v>10</v>
      </c>
      <c r="F9" s="143" t="s">
        <v>46</v>
      </c>
      <c r="G9" s="144" t="s">
        <v>8</v>
      </c>
      <c r="H9" s="145" t="s">
        <v>7</v>
      </c>
    </row>
    <row r="10" spans="1:9" ht="15" customHeight="1">
      <c r="A10" s="560" t="s">
        <v>31</v>
      </c>
      <c r="B10" s="123" t="s">
        <v>570</v>
      </c>
      <c r="C10" s="124" t="s">
        <v>571</v>
      </c>
      <c r="D10" s="125">
        <v>35653</v>
      </c>
      <c r="E10" s="126" t="s">
        <v>361</v>
      </c>
      <c r="F10" s="561">
        <v>23.74</v>
      </c>
      <c r="G10" s="122" t="str">
        <f>IF(ISBLANK(F10),"",IF(F10&lt;=22.74,"KSM",IF(F10&lt;=23.64,"I A",IF(F10&lt;=24.84,"II A",IF(F10&lt;=26.64,"III A",IF(F10&lt;=28.34,"I JA",IF(F10&lt;=29.84,"II JA",IF(F10&lt;=31.24,"III JA"))))))))</f>
        <v>II A</v>
      </c>
      <c r="H10" s="126" t="s">
        <v>52</v>
      </c>
      <c r="I10" s="134" t="s">
        <v>572</v>
      </c>
    </row>
    <row r="11" spans="1:8" ht="15" customHeight="1">
      <c r="A11" s="122">
        <v>4</v>
      </c>
      <c r="B11" s="123" t="s">
        <v>678</v>
      </c>
      <c r="C11" s="124" t="s">
        <v>172</v>
      </c>
      <c r="D11" s="125">
        <v>35942</v>
      </c>
      <c r="E11" s="126" t="s">
        <v>385</v>
      </c>
      <c r="F11" s="207">
        <v>24.68</v>
      </c>
      <c r="G11" s="122" t="str">
        <f>IF(ISBLANK(F11),"",IF(F11&lt;=22.74,"KSM",IF(F11&lt;=23.64,"I A",IF(F11&lt;=24.84,"II A",IF(F11&lt;=26.64,"III A",IF(F11&lt;=28.34,"I JA",IF(F11&lt;=29.84,"II JA",IF(F11&lt;=31.24,"III JA"))))))))</f>
        <v>II A</v>
      </c>
      <c r="H11" s="126" t="s">
        <v>140</v>
      </c>
    </row>
    <row r="12" spans="1:8" ht="15" customHeight="1">
      <c r="A12" s="122">
        <v>5</v>
      </c>
      <c r="B12" s="123" t="s">
        <v>599</v>
      </c>
      <c r="C12" s="124" t="s">
        <v>214</v>
      </c>
      <c r="D12" s="125">
        <v>36022</v>
      </c>
      <c r="E12" s="126" t="s">
        <v>97</v>
      </c>
      <c r="F12" s="207">
        <v>27.32</v>
      </c>
      <c r="G12" s="122" t="str">
        <f>IF(ISBLANK(F12),"",IF(F12&lt;=22.74,"KSM",IF(F12&lt;=23.64,"I A",IF(F12&lt;=24.84,"II A",IF(F12&lt;=26.64,"III A",IF(F12&lt;=28.34,"I JA",IF(F12&lt;=29.84,"II JA",IF(F12&lt;=31.24,"III JA"))))))))</f>
        <v>I JA</v>
      </c>
      <c r="H12" s="126" t="s">
        <v>98</v>
      </c>
    </row>
    <row r="13" spans="1:8" ht="15" customHeight="1">
      <c r="A13" s="122">
        <v>6</v>
      </c>
      <c r="B13" s="123" t="s">
        <v>183</v>
      </c>
      <c r="C13" s="124" t="s">
        <v>184</v>
      </c>
      <c r="D13" s="125">
        <v>36206</v>
      </c>
      <c r="E13" s="126" t="s">
        <v>336</v>
      </c>
      <c r="F13" s="207">
        <v>25.8</v>
      </c>
      <c r="G13" s="122" t="str">
        <f>IF(ISBLANK(F13),"",IF(F13&lt;=22.74,"KSM",IF(F13&lt;=23.64,"I A",IF(F13&lt;=24.84,"II A",IF(F13&lt;=26.64,"III A",IF(F13&lt;=28.34,"I JA",IF(F13&lt;=29.84,"II JA",IF(F13&lt;=31.24,"III JA"))))))))</f>
        <v>III A</v>
      </c>
      <c r="H13" s="126" t="s">
        <v>421</v>
      </c>
    </row>
    <row r="14" spans="2:8" ht="12.75" customHeight="1">
      <c r="B14" s="156"/>
      <c r="C14" s="135">
        <v>2</v>
      </c>
      <c r="D14" s="135" t="s">
        <v>41</v>
      </c>
      <c r="E14" s="157">
        <v>7</v>
      </c>
      <c r="H14" s="206"/>
    </row>
    <row r="15" spans="1:8" ht="15" customHeight="1">
      <c r="A15" s="122">
        <v>2</v>
      </c>
      <c r="B15" s="123" t="s">
        <v>72</v>
      </c>
      <c r="C15" s="124" t="s">
        <v>608</v>
      </c>
      <c r="D15" s="125">
        <v>36199</v>
      </c>
      <c r="E15" s="126" t="s">
        <v>63</v>
      </c>
      <c r="F15" s="207" t="s">
        <v>849</v>
      </c>
      <c r="G15" s="122"/>
      <c r="H15" s="126" t="s">
        <v>155</v>
      </c>
    </row>
    <row r="16" spans="1:8" ht="15" customHeight="1">
      <c r="A16" s="122">
        <v>3</v>
      </c>
      <c r="B16" s="123" t="s">
        <v>75</v>
      </c>
      <c r="C16" s="124" t="s">
        <v>202</v>
      </c>
      <c r="D16" s="125">
        <v>36334</v>
      </c>
      <c r="E16" s="126" t="s">
        <v>336</v>
      </c>
      <c r="F16" s="207">
        <v>28.03</v>
      </c>
      <c r="G16" s="122" t="str">
        <f>IF(ISBLANK(F16),"",IF(F16&lt;=22.74,"KSM",IF(F16&lt;=23.64,"I A",IF(F16&lt;=24.84,"II A",IF(F16&lt;=26.64,"III A",IF(F16&lt;=28.34,"I JA",IF(F16&lt;=29.84,"II JA",IF(F16&lt;=31.24,"III JA"))))))))</f>
        <v>I JA</v>
      </c>
      <c r="H16" s="126" t="s">
        <v>421</v>
      </c>
    </row>
    <row r="17" spans="1:9" ht="15" customHeight="1">
      <c r="A17" s="122">
        <v>4</v>
      </c>
      <c r="B17" s="123" t="s">
        <v>619</v>
      </c>
      <c r="C17" s="124" t="s">
        <v>620</v>
      </c>
      <c r="D17" s="125">
        <v>36091</v>
      </c>
      <c r="E17" s="126" t="s">
        <v>340</v>
      </c>
      <c r="F17" s="207">
        <v>25.03</v>
      </c>
      <c r="G17" s="122" t="str">
        <f>IF(ISBLANK(F17),"",IF(F17&lt;=22.74,"KSM",IF(F17&lt;=23.64,"I A",IF(F17&lt;=24.84,"II A",IF(F17&lt;=26.64,"III A",IF(F17&lt;=28.34,"I JA",IF(F17&lt;=29.84,"II JA",IF(F17&lt;=31.24,"III JA"))))))))</f>
        <v>III A</v>
      </c>
      <c r="H17" s="126" t="s">
        <v>59</v>
      </c>
      <c r="I17" s="134">
        <v>24.73</v>
      </c>
    </row>
    <row r="18" spans="1:9" ht="15" customHeight="1">
      <c r="A18" s="122">
        <v>5</v>
      </c>
      <c r="B18" s="123" t="s">
        <v>676</v>
      </c>
      <c r="C18" s="124" t="s">
        <v>582</v>
      </c>
      <c r="D18" s="125">
        <v>35887</v>
      </c>
      <c r="E18" s="126" t="s">
        <v>545</v>
      </c>
      <c r="F18" s="207">
        <v>23.48</v>
      </c>
      <c r="G18" s="122" t="str">
        <f>IF(ISBLANK(F18),"",IF(F18&lt;=22.74,"KSM",IF(F18&lt;=23.64,"I A",IF(F18&lt;=24.84,"II A",IF(F18&lt;=26.64,"III A",IF(F18&lt;=28.34,"I JA",IF(F18&lt;=29.84,"II JA",IF(F18&lt;=31.24,"III JA"))))))))</f>
        <v>I A</v>
      </c>
      <c r="H18" s="126" t="s">
        <v>583</v>
      </c>
      <c r="I18" s="134">
        <v>23.8</v>
      </c>
    </row>
    <row r="19" spans="1:9" ht="15" customHeight="1">
      <c r="A19" s="122">
        <v>6</v>
      </c>
      <c r="B19" s="123" t="s">
        <v>256</v>
      </c>
      <c r="C19" s="124" t="s">
        <v>257</v>
      </c>
      <c r="D19" s="125">
        <v>35898</v>
      </c>
      <c r="E19" s="126" t="s">
        <v>97</v>
      </c>
      <c r="F19" s="207">
        <v>23.68</v>
      </c>
      <c r="G19" s="122" t="str">
        <f>IF(ISBLANK(F19),"",IF(F19&lt;=22.74,"KSM",IF(F19&lt;=23.64,"I A",IF(F19&lt;=24.84,"II A",IF(F19&lt;=26.64,"III A",IF(F19&lt;=28.34,"I JA",IF(F19&lt;=29.84,"II JA",IF(F19&lt;=31.24,"III JA"))))))))</f>
        <v>II A</v>
      </c>
      <c r="H19" s="126" t="s">
        <v>98</v>
      </c>
      <c r="I19" s="134">
        <v>24.5</v>
      </c>
    </row>
    <row r="20" spans="2:8" ht="12.75" customHeight="1">
      <c r="B20" s="156"/>
      <c r="C20" s="135">
        <v>3</v>
      </c>
      <c r="D20" s="135" t="s">
        <v>41</v>
      </c>
      <c r="E20" s="157">
        <v>7</v>
      </c>
      <c r="H20" s="206"/>
    </row>
    <row r="21" spans="1:8" ht="15" customHeight="1">
      <c r="A21" s="122">
        <v>2</v>
      </c>
      <c r="B21" s="123" t="s">
        <v>680</v>
      </c>
      <c r="C21" s="124" t="s">
        <v>681</v>
      </c>
      <c r="D21" s="125">
        <v>36111</v>
      </c>
      <c r="E21" s="126" t="s">
        <v>32</v>
      </c>
      <c r="F21" s="207">
        <v>25.87</v>
      </c>
      <c r="G21" s="122" t="str">
        <f>IF(ISBLANK(F21),"",IF(F21&lt;=22.74,"KSM",IF(F21&lt;=23.64,"I A",IF(F21&lt;=24.84,"II A",IF(F21&lt;=26.64,"III A",IF(F21&lt;=28.34,"I JA",IF(F21&lt;=29.84,"II JA",IF(F21&lt;=31.24,"III JA"))))))))</f>
        <v>III A</v>
      </c>
      <c r="H21" s="126" t="s">
        <v>54</v>
      </c>
    </row>
    <row r="22" spans="1:8" ht="15" customHeight="1">
      <c r="A22" s="122">
        <v>3</v>
      </c>
      <c r="B22" s="123" t="s">
        <v>603</v>
      </c>
      <c r="C22" s="124" t="s">
        <v>604</v>
      </c>
      <c r="D22" s="125">
        <v>36085</v>
      </c>
      <c r="E22" s="126" t="s">
        <v>97</v>
      </c>
      <c r="F22" s="207" t="s">
        <v>849</v>
      </c>
      <c r="G22" s="122"/>
      <c r="H22" s="126" t="s">
        <v>98</v>
      </c>
    </row>
    <row r="23" spans="1:9" ht="15" customHeight="1">
      <c r="A23" s="122">
        <v>4</v>
      </c>
      <c r="B23" s="123" t="s">
        <v>600</v>
      </c>
      <c r="C23" s="124" t="s">
        <v>601</v>
      </c>
      <c r="D23" s="125">
        <v>36035</v>
      </c>
      <c r="E23" s="126" t="s">
        <v>361</v>
      </c>
      <c r="F23" s="207">
        <v>24.92</v>
      </c>
      <c r="G23" s="122" t="str">
        <f>IF(ISBLANK(F23),"",IF(F23&lt;=22.74,"KSM",IF(F23&lt;=23.64,"I A",IF(F23&lt;=24.84,"II A",IF(F23&lt;=26.64,"III A",IF(F23&lt;=28.34,"I JA",IF(F23&lt;=29.84,"II JA",IF(F23&lt;=31.24,"III JA"))))))))</f>
        <v>III A</v>
      </c>
      <c r="H23" s="126" t="s">
        <v>51</v>
      </c>
      <c r="I23" s="134" t="s">
        <v>602</v>
      </c>
    </row>
    <row r="24" spans="1:9" ht="15" customHeight="1">
      <c r="A24" s="122">
        <v>5</v>
      </c>
      <c r="B24" s="123" t="s">
        <v>69</v>
      </c>
      <c r="C24" s="124" t="s">
        <v>177</v>
      </c>
      <c r="D24" s="125">
        <v>36015</v>
      </c>
      <c r="E24" s="126" t="s">
        <v>336</v>
      </c>
      <c r="F24" s="207">
        <v>24.41</v>
      </c>
      <c r="G24" s="122" t="str">
        <f>IF(ISBLANK(F24),"",IF(F24&lt;=22.74,"KSM",IF(F24&lt;=23.64,"I A",IF(F24&lt;=24.84,"II A",IF(F24&lt;=26.64,"III A",IF(F24&lt;=28.34,"I JA",IF(F24&lt;=29.84,"II JA",IF(F24&lt;=31.24,"III JA"))))))))</f>
        <v>II A</v>
      </c>
      <c r="H24" s="126" t="s">
        <v>37</v>
      </c>
      <c r="I24" s="134" t="s">
        <v>679</v>
      </c>
    </row>
    <row r="25" spans="1:8" ht="15" customHeight="1">
      <c r="A25" s="122">
        <v>6</v>
      </c>
      <c r="B25" s="123" t="s">
        <v>24</v>
      </c>
      <c r="C25" s="124" t="s">
        <v>677</v>
      </c>
      <c r="D25" s="125">
        <v>35889</v>
      </c>
      <c r="E25" s="126" t="s">
        <v>63</v>
      </c>
      <c r="F25" s="207">
        <v>23.38</v>
      </c>
      <c r="G25" s="122" t="str">
        <f>IF(ISBLANK(F25),"",IF(F25&lt;=22.74,"KSM",IF(F25&lt;=23.64,"I A",IF(F25&lt;=24.84,"II A",IF(F25&lt;=26.64,"III A",IF(F25&lt;=28.34,"I JA",IF(F25&lt;=29.84,"II JA",IF(F25&lt;=31.24,"III JA"))))))))</f>
        <v>I A</v>
      </c>
      <c r="H25" s="126" t="s">
        <v>64</v>
      </c>
    </row>
    <row r="26" spans="2:8" ht="12.75" customHeight="1">
      <c r="B26" s="156"/>
      <c r="C26" s="135">
        <v>4</v>
      </c>
      <c r="D26" s="135" t="s">
        <v>41</v>
      </c>
      <c r="E26" s="157">
        <v>7</v>
      </c>
      <c r="H26" s="206"/>
    </row>
    <row r="27" spans="1:8" ht="15" customHeight="1">
      <c r="A27" s="122">
        <v>2</v>
      </c>
      <c r="B27" s="123" t="s">
        <v>181</v>
      </c>
      <c r="C27" s="124" t="s">
        <v>182</v>
      </c>
      <c r="D27" s="125">
        <v>36161</v>
      </c>
      <c r="E27" s="126" t="s">
        <v>108</v>
      </c>
      <c r="F27" s="207">
        <v>26.68</v>
      </c>
      <c r="G27" s="122" t="str">
        <f>IF(ISBLANK(F27),"",IF(F27&lt;=22.74,"KSM",IF(F27&lt;=23.64,"I A",IF(F27&lt;=24.84,"II A",IF(F27&lt;=26.64,"III A",IF(F27&lt;=28.34,"I JA",IF(F27&lt;=29.84,"II JA",IF(F27&lt;=31.24,"III JA"))))))))</f>
        <v>I JA</v>
      </c>
      <c r="H27" s="126" t="s">
        <v>334</v>
      </c>
    </row>
    <row r="28" spans="1:8" ht="15" customHeight="1">
      <c r="A28" s="122">
        <v>3</v>
      </c>
      <c r="B28" s="123" t="s">
        <v>72</v>
      </c>
      <c r="C28" s="124" t="s">
        <v>217</v>
      </c>
      <c r="D28" s="125">
        <v>36186</v>
      </c>
      <c r="E28" s="126" t="s">
        <v>336</v>
      </c>
      <c r="F28" s="207">
        <v>25.95</v>
      </c>
      <c r="G28" s="122" t="str">
        <f>IF(ISBLANK(F28),"",IF(F28&lt;=22.74,"KSM",IF(F28&lt;=23.64,"I A",IF(F28&lt;=24.84,"II A",IF(F28&lt;=26.64,"III A",IF(F28&lt;=28.34,"I JA",IF(F28&lt;=29.84,"II JA",IF(F28&lt;=31.24,"III JA"))))))))</f>
        <v>III A</v>
      </c>
      <c r="H28" s="126" t="s">
        <v>421</v>
      </c>
    </row>
    <row r="29" spans="1:8" ht="15" customHeight="1">
      <c r="A29" s="122">
        <v>4</v>
      </c>
      <c r="B29" s="123" t="s">
        <v>258</v>
      </c>
      <c r="C29" s="124" t="s">
        <v>70</v>
      </c>
      <c r="D29" s="125">
        <v>35864</v>
      </c>
      <c r="E29" s="126" t="s">
        <v>558</v>
      </c>
      <c r="F29" s="207">
        <v>27.68</v>
      </c>
      <c r="G29" s="122" t="str">
        <f>IF(ISBLANK(F29),"",IF(F29&lt;=22.74,"KSM",IF(F29&lt;=23.64,"I A",IF(F29&lt;=24.84,"II A",IF(F29&lt;=26.64,"III A",IF(F29&lt;=28.34,"I JA",IF(F29&lt;=29.84,"II JA",IF(F29&lt;=31.24,"III JA"))))))))</f>
        <v>I JA</v>
      </c>
      <c r="H29" s="126" t="s">
        <v>169</v>
      </c>
    </row>
    <row r="30" spans="1:9" ht="15" customHeight="1">
      <c r="A30" s="122">
        <v>5</v>
      </c>
      <c r="B30" s="123" t="s">
        <v>76</v>
      </c>
      <c r="C30" s="124" t="s">
        <v>611</v>
      </c>
      <c r="D30" s="125">
        <v>36284</v>
      </c>
      <c r="E30" s="126" t="s">
        <v>336</v>
      </c>
      <c r="F30" s="207">
        <v>24.65</v>
      </c>
      <c r="G30" s="122" t="str">
        <f>IF(ISBLANK(F30),"",IF(F30&lt;=22.74,"KSM",IF(F30&lt;=23.64,"I A",IF(F30&lt;=24.84,"II A",IF(F30&lt;=26.64,"III A",IF(F30&lt;=28.34,"I JA",IF(F30&lt;=29.84,"II JA",IF(F30&lt;=31.24,"III JA"))))))))</f>
        <v>II A</v>
      </c>
      <c r="H30" s="126" t="s">
        <v>337</v>
      </c>
      <c r="I30" s="134" t="s">
        <v>689</v>
      </c>
    </row>
    <row r="31" spans="1:9" ht="15" customHeight="1">
      <c r="A31" s="122">
        <v>6</v>
      </c>
      <c r="B31" s="123" t="s">
        <v>254</v>
      </c>
      <c r="C31" s="124" t="s">
        <v>685</v>
      </c>
      <c r="D31" s="125">
        <v>36166</v>
      </c>
      <c r="E31" s="126" t="s">
        <v>545</v>
      </c>
      <c r="F31" s="207">
        <v>25.27</v>
      </c>
      <c r="G31" s="122" t="str">
        <f>IF(ISBLANK(F31),"",IF(F31&lt;=22.74,"KSM",IF(F31&lt;=23.64,"I A",IF(F31&lt;=24.84,"II A",IF(F31&lt;=26.64,"III A",IF(F31&lt;=28.34,"I JA",IF(F31&lt;=29.84,"II JA",IF(F31&lt;=31.24,"III JA"))))))))</f>
        <v>III A</v>
      </c>
      <c r="H31" s="126" t="s">
        <v>583</v>
      </c>
      <c r="I31" s="134">
        <v>25.16</v>
      </c>
    </row>
    <row r="32" spans="2:8" ht="12.75" customHeight="1">
      <c r="B32" s="156"/>
      <c r="C32" s="135">
        <v>5</v>
      </c>
      <c r="D32" s="135" t="s">
        <v>41</v>
      </c>
      <c r="E32" s="157">
        <v>7</v>
      </c>
      <c r="H32" s="206"/>
    </row>
    <row r="33" spans="1:8" ht="15" customHeight="1">
      <c r="A33" s="122">
        <v>2</v>
      </c>
      <c r="B33" s="123" t="s">
        <v>605</v>
      </c>
      <c r="C33" s="124" t="s">
        <v>606</v>
      </c>
      <c r="D33" s="125">
        <v>36164</v>
      </c>
      <c r="E33" s="126" t="s">
        <v>97</v>
      </c>
      <c r="F33" s="207" t="s">
        <v>849</v>
      </c>
      <c r="G33" s="122"/>
      <c r="H33" s="126" t="s">
        <v>98</v>
      </c>
    </row>
    <row r="34" spans="1:8" ht="15" customHeight="1">
      <c r="A34" s="122">
        <v>3</v>
      </c>
      <c r="B34" s="123" t="s">
        <v>686</v>
      </c>
      <c r="C34" s="124" t="s">
        <v>687</v>
      </c>
      <c r="D34" s="125">
        <v>36173</v>
      </c>
      <c r="E34" s="126" t="s">
        <v>100</v>
      </c>
      <c r="F34" s="207">
        <v>25.07</v>
      </c>
      <c r="G34" s="122" t="str">
        <f>IF(ISBLANK(F34),"",IF(F34&lt;=22.74,"KSM",IF(F34&lt;=23.64,"I A",IF(F34&lt;=24.84,"II A",IF(F34&lt;=26.64,"III A",IF(F34&lt;=28.34,"I JA",IF(F34&lt;=29.84,"II JA",IF(F34&lt;=31.24,"III JA"))))))))</f>
        <v>III A</v>
      </c>
      <c r="H34" s="126" t="s">
        <v>688</v>
      </c>
    </row>
    <row r="35" spans="1:9" ht="15" customHeight="1">
      <c r="A35" s="122">
        <v>4</v>
      </c>
      <c r="B35" s="123" t="s">
        <v>612</v>
      </c>
      <c r="C35" s="124" t="s">
        <v>189</v>
      </c>
      <c r="D35" s="125">
        <v>36347</v>
      </c>
      <c r="E35" s="126" t="s">
        <v>361</v>
      </c>
      <c r="F35" s="207">
        <v>26.94</v>
      </c>
      <c r="G35" s="122" t="str">
        <f>IF(ISBLANK(F35),"",IF(F35&lt;=22.74,"KSM",IF(F35&lt;=23.64,"I A",IF(F35&lt;=24.84,"II A",IF(F35&lt;=26.64,"III A",IF(F35&lt;=28.34,"I JA",IF(F35&lt;=29.84,"II JA",IF(F35&lt;=31.24,"III JA"))))))))</f>
        <v>I JA</v>
      </c>
      <c r="H35" s="126" t="s">
        <v>115</v>
      </c>
      <c r="I35" s="134" t="s">
        <v>613</v>
      </c>
    </row>
    <row r="36" spans="1:8" ht="15" customHeight="1">
      <c r="A36" s="122">
        <v>5</v>
      </c>
      <c r="B36" s="123" t="s">
        <v>73</v>
      </c>
      <c r="C36" s="124" t="s">
        <v>614</v>
      </c>
      <c r="D36" s="125">
        <v>36384</v>
      </c>
      <c r="E36" s="126" t="s">
        <v>336</v>
      </c>
      <c r="F36" s="207">
        <v>24.47</v>
      </c>
      <c r="G36" s="122" t="str">
        <f>IF(ISBLANK(F36),"",IF(F36&lt;=22.74,"KSM",IF(F36&lt;=23.64,"I A",IF(F36&lt;=24.84,"II A",IF(F36&lt;=26.64,"III A",IF(F36&lt;=28.34,"I JA",IF(F36&lt;=29.84,"II JA",IF(F36&lt;=31.24,"III JA"))))))))</f>
        <v>II A</v>
      </c>
      <c r="H36" s="126" t="s">
        <v>416</v>
      </c>
    </row>
    <row r="37" spans="1:9" ht="15" customHeight="1">
      <c r="A37" s="122">
        <v>6</v>
      </c>
      <c r="B37" s="123" t="s">
        <v>691</v>
      </c>
      <c r="C37" s="124" t="s">
        <v>692</v>
      </c>
      <c r="D37" s="125">
        <v>36378</v>
      </c>
      <c r="E37" s="126" t="s">
        <v>361</v>
      </c>
      <c r="F37" s="207">
        <v>24.73</v>
      </c>
      <c r="G37" s="122" t="str">
        <f>IF(ISBLANK(F37),"",IF(F37&lt;=22.74,"KSM",IF(F37&lt;=23.64,"I A",IF(F37&lt;=24.84,"II A",IF(F37&lt;=26.64,"III A",IF(F37&lt;=28.34,"I JA",IF(F37&lt;=29.84,"II JA",IF(F37&lt;=31.24,"III JA"))))))))</f>
        <v>II A</v>
      </c>
      <c r="H37" s="126" t="s">
        <v>52</v>
      </c>
      <c r="I37" s="134" t="s">
        <v>693</v>
      </c>
    </row>
    <row r="38" spans="2:8" ht="12.75" customHeight="1">
      <c r="B38" s="156"/>
      <c r="C38" s="135">
        <v>6</v>
      </c>
      <c r="D38" s="135" t="s">
        <v>41</v>
      </c>
      <c r="E38" s="157">
        <v>7</v>
      </c>
      <c r="H38" s="206"/>
    </row>
    <row r="39" spans="1:8" ht="15" customHeight="1">
      <c r="A39" s="122">
        <v>3</v>
      </c>
      <c r="B39" s="123" t="s">
        <v>66</v>
      </c>
      <c r="C39" s="124" t="s">
        <v>171</v>
      </c>
      <c r="D39" s="125">
        <v>35844</v>
      </c>
      <c r="E39" s="126" t="s">
        <v>547</v>
      </c>
      <c r="F39" s="207">
        <v>25.7</v>
      </c>
      <c r="G39" s="122" t="str">
        <f>IF(ISBLANK(F39),"",IF(F39&lt;=22.74,"KSM",IF(F39&lt;=23.64,"I A",IF(F39&lt;=24.84,"II A",IF(F39&lt;=26.64,"III A",IF(F39&lt;=28.34,"I JA",IF(F39&lt;=29.84,"II JA",IF(F39&lt;=31.24,"III JA"))))))))</f>
        <v>III A</v>
      </c>
      <c r="H39" s="126" t="s">
        <v>142</v>
      </c>
    </row>
    <row r="40" spans="1:9" ht="15" customHeight="1">
      <c r="A40" s="122">
        <v>4</v>
      </c>
      <c r="B40" s="123" t="s">
        <v>682</v>
      </c>
      <c r="C40" s="124" t="s">
        <v>683</v>
      </c>
      <c r="D40" s="125">
        <v>36121</v>
      </c>
      <c r="E40" s="126" t="s">
        <v>361</v>
      </c>
      <c r="F40" s="207">
        <v>25.76</v>
      </c>
      <c r="G40" s="122" t="str">
        <f>IF(ISBLANK(F40),"",IF(F40&lt;=22.74,"KSM",IF(F40&lt;=23.64,"I A",IF(F40&lt;=24.84,"II A",IF(F40&lt;=26.64,"III A",IF(F40&lt;=28.34,"I JA",IF(F40&lt;=29.84,"II JA",IF(F40&lt;=31.24,"III JA"))))))))</f>
        <v>III A</v>
      </c>
      <c r="H40" s="126" t="s">
        <v>99</v>
      </c>
      <c r="I40" s="134" t="s">
        <v>684</v>
      </c>
    </row>
    <row r="41" spans="1:8" ht="15" customHeight="1">
      <c r="A41" s="122">
        <v>5</v>
      </c>
      <c r="B41" s="123" t="s">
        <v>173</v>
      </c>
      <c r="C41" s="124" t="s">
        <v>1044</v>
      </c>
      <c r="D41" s="211">
        <v>36206</v>
      </c>
      <c r="E41" s="212" t="s">
        <v>227</v>
      </c>
      <c r="F41" s="335">
        <v>24.52</v>
      </c>
      <c r="G41" s="122" t="str">
        <f>IF(ISBLANK(F41),"",IF(F41&lt;=22.74,"KSM",IF(F41&lt;=23.64,"I A",IF(F41&lt;=24.84,"II A",IF(F41&lt;=26.64,"III A",IF(F41&lt;=28.34,"I JA",IF(F41&lt;=29.84,"II JA",IF(F41&lt;=31.24,"III JA"))))))))</f>
        <v>II A</v>
      </c>
      <c r="H41" s="213" t="s">
        <v>124</v>
      </c>
    </row>
    <row r="42" spans="1:9" ht="15" customHeight="1">
      <c r="A42" s="122">
        <v>6</v>
      </c>
      <c r="B42" s="123" t="s">
        <v>74</v>
      </c>
      <c r="C42" s="124" t="s">
        <v>210</v>
      </c>
      <c r="D42" s="125">
        <v>36289</v>
      </c>
      <c r="E42" s="126" t="s">
        <v>336</v>
      </c>
      <c r="F42" s="207">
        <v>25.14</v>
      </c>
      <c r="G42" s="122" t="str">
        <f>IF(ISBLANK(F42),"",IF(F42&lt;=22.74,"KSM",IF(F42&lt;=23.64,"I A",IF(F42&lt;=24.84,"II A",IF(F42&lt;=26.64,"III A",IF(F42&lt;=28.34,"I JA",IF(F42&lt;=29.84,"II JA",IF(F42&lt;=31.24,"III JA"))))))))</f>
        <v>III A</v>
      </c>
      <c r="H42" s="126" t="s">
        <v>337</v>
      </c>
      <c r="I42" s="134" t="s">
        <v>690</v>
      </c>
    </row>
    <row r="43" spans="2:8" ht="12.75" customHeight="1">
      <c r="B43" s="156"/>
      <c r="C43" s="135">
        <v>7</v>
      </c>
      <c r="D43" s="135" t="s">
        <v>41</v>
      </c>
      <c r="E43" s="157">
        <v>7</v>
      </c>
      <c r="H43" s="206"/>
    </row>
    <row r="44" spans="1:8" ht="15" customHeight="1">
      <c r="A44" s="122">
        <v>2</v>
      </c>
      <c r="B44" s="123" t="s">
        <v>76</v>
      </c>
      <c r="C44" s="124" t="s">
        <v>694</v>
      </c>
      <c r="D44" s="125">
        <v>36389</v>
      </c>
      <c r="E44" s="126" t="s">
        <v>63</v>
      </c>
      <c r="F44" s="207" t="s">
        <v>849</v>
      </c>
      <c r="G44" s="122"/>
      <c r="H44" s="126" t="s">
        <v>122</v>
      </c>
    </row>
    <row r="45" spans="1:8" ht="15" customHeight="1">
      <c r="A45" s="122">
        <v>3</v>
      </c>
      <c r="B45" s="123" t="s">
        <v>191</v>
      </c>
      <c r="C45" s="124" t="s">
        <v>192</v>
      </c>
      <c r="D45" s="125">
        <v>36427</v>
      </c>
      <c r="E45" s="126" t="s">
        <v>336</v>
      </c>
      <c r="F45" s="207">
        <v>27.96</v>
      </c>
      <c r="G45" s="122" t="str">
        <f>IF(ISBLANK(F45),"",IF(F45&lt;=22.74,"KSM",IF(F45&lt;=23.64,"I A",IF(F45&lt;=24.84,"II A",IF(F45&lt;=26.64,"III A",IF(F45&lt;=28.34,"I JA",IF(F45&lt;=29.84,"II JA",IF(F45&lt;=31.24,"III JA"))))))))</f>
        <v>I JA</v>
      </c>
      <c r="H45" s="126" t="s">
        <v>421</v>
      </c>
    </row>
    <row r="46" spans="1:9" ht="15" customHeight="1">
      <c r="A46" s="122">
        <v>4</v>
      </c>
      <c r="B46" s="123" t="s">
        <v>173</v>
      </c>
      <c r="C46" s="124" t="s">
        <v>174</v>
      </c>
      <c r="D46" s="125">
        <v>35957</v>
      </c>
      <c r="E46" s="126" t="s">
        <v>227</v>
      </c>
      <c r="F46" s="207">
        <v>24.48</v>
      </c>
      <c r="G46" s="122" t="str">
        <f>IF(ISBLANK(F46),"",IF(F46&lt;=22.74,"KSM",IF(F46&lt;=23.64,"I A",IF(F46&lt;=24.84,"II A",IF(F46&lt;=26.64,"III A",IF(F46&lt;=28.34,"I JA",IF(F46&lt;=29.84,"II JA",IF(F46&lt;=31.24,"III JA"))))))))</f>
        <v>II A</v>
      </c>
      <c r="H46" s="126" t="s">
        <v>124</v>
      </c>
      <c r="I46" s="134">
        <v>24.15</v>
      </c>
    </row>
    <row r="47" spans="1:9" ht="15" customHeight="1">
      <c r="A47" s="122">
        <v>5</v>
      </c>
      <c r="B47" s="123" t="s">
        <v>587</v>
      </c>
      <c r="C47" s="124" t="s">
        <v>588</v>
      </c>
      <c r="D47" s="125">
        <v>35921</v>
      </c>
      <c r="E47" s="126" t="s">
        <v>100</v>
      </c>
      <c r="F47" s="207">
        <v>23.59</v>
      </c>
      <c r="G47" s="122" t="str">
        <f>IF(ISBLANK(F47),"",IF(F47&lt;=22.74,"KSM",IF(F47&lt;=23.64,"I A",IF(F47&lt;=24.84,"II A",IF(F47&lt;=26.64,"III A",IF(F47&lt;=28.34,"I JA",IF(F47&lt;=29.84,"II JA",IF(F47&lt;=31.24,"III JA"))))))))</f>
        <v>I A</v>
      </c>
      <c r="H47" s="126" t="s">
        <v>450</v>
      </c>
      <c r="I47" s="134">
        <v>22.75</v>
      </c>
    </row>
    <row r="48" spans="1:9" ht="15" customHeight="1">
      <c r="A48" s="122">
        <v>6</v>
      </c>
      <c r="B48" s="123" t="s">
        <v>673</v>
      </c>
      <c r="C48" s="124" t="s">
        <v>674</v>
      </c>
      <c r="D48" s="125">
        <v>35800</v>
      </c>
      <c r="E48" s="126" t="s">
        <v>361</v>
      </c>
      <c r="F48" s="207">
        <v>23.14</v>
      </c>
      <c r="G48" s="122" t="str">
        <f>IF(ISBLANK(F48),"",IF(F48&lt;=22.74,"KSM",IF(F48&lt;=23.64,"I A",IF(F48&lt;=24.84,"II A",IF(F48&lt;=26.64,"III A",IF(F48&lt;=28.34,"I JA",IF(F48&lt;=29.84,"II JA",IF(F48&lt;=31.24,"III JA"))))))))</f>
        <v>I A</v>
      </c>
      <c r="H48" s="126" t="s">
        <v>52</v>
      </c>
      <c r="I48" s="134" t="s">
        <v>675</v>
      </c>
    </row>
  </sheetData>
  <sheetProtection/>
  <mergeCells count="3">
    <mergeCell ref="A1:F1"/>
    <mergeCell ref="A2:G2"/>
    <mergeCell ref="A3:G3"/>
  </mergeCells>
  <printOptions/>
  <pageMargins left="0.5118110236220472" right="0.21" top="0.35433070866141736" bottom="0.35433070866141736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41"/>
  <sheetViews>
    <sheetView zoomScalePageLayoutView="0" workbookViewId="0" topLeftCell="A4">
      <selection activeCell="A8" sqref="A8"/>
    </sheetView>
  </sheetViews>
  <sheetFormatPr defaultColWidth="9.140625" defaultRowHeight="12.75"/>
  <cols>
    <col min="1" max="1" width="4.421875" style="134" customWidth="1"/>
    <col min="2" max="2" width="13.00390625" style="134" customWidth="1"/>
    <col min="3" max="3" width="13.28125" style="134" customWidth="1"/>
    <col min="4" max="4" width="9.421875" style="138" customWidth="1"/>
    <col min="5" max="5" width="15.00390625" style="138" customWidth="1"/>
    <col min="6" max="6" width="8.00390625" style="136" customWidth="1"/>
    <col min="7" max="7" width="6.8515625" style="137" customWidth="1"/>
    <col min="8" max="8" width="21.8515625" style="138" customWidth="1"/>
    <col min="9" max="9" width="11.28125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32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6" ht="12.75" customHeight="1">
      <c r="B4" s="156"/>
      <c r="C4" s="73" t="s">
        <v>16</v>
      </c>
      <c r="D4" s="74">
        <v>22.36</v>
      </c>
      <c r="F4" s="119" t="s">
        <v>303</v>
      </c>
    </row>
    <row r="5" spans="5:8" s="113" customFormat="1" ht="8.25" customHeight="1">
      <c r="E5" s="114"/>
      <c r="H5" s="115"/>
    </row>
    <row r="6" spans="1:8" ht="15.75">
      <c r="A6" s="242"/>
      <c r="B6" s="238" t="s">
        <v>327</v>
      </c>
      <c r="C6" s="243"/>
      <c r="D6" s="240"/>
      <c r="E6" s="240"/>
      <c r="F6" s="17" t="s">
        <v>15</v>
      </c>
      <c r="G6" s="138"/>
      <c r="H6" s="134"/>
    </row>
    <row r="7" ht="6" customHeight="1"/>
    <row r="8" spans="1:8" ht="12.75">
      <c r="A8" s="139" t="s">
        <v>42</v>
      </c>
      <c r="B8" s="140" t="s">
        <v>13</v>
      </c>
      <c r="C8" s="141" t="s">
        <v>12</v>
      </c>
      <c r="D8" s="139" t="s">
        <v>11</v>
      </c>
      <c r="E8" s="142" t="s">
        <v>10</v>
      </c>
      <c r="F8" s="143" t="s">
        <v>46</v>
      </c>
      <c r="G8" s="144" t="s">
        <v>8</v>
      </c>
      <c r="H8" s="145" t="s">
        <v>7</v>
      </c>
    </row>
    <row r="9" spans="1:9" ht="15" customHeight="1">
      <c r="A9" s="122">
        <v>1</v>
      </c>
      <c r="B9" s="123" t="s">
        <v>673</v>
      </c>
      <c r="C9" s="124" t="s">
        <v>674</v>
      </c>
      <c r="D9" s="125">
        <v>35800</v>
      </c>
      <c r="E9" s="126" t="s">
        <v>361</v>
      </c>
      <c r="F9" s="207">
        <v>23.14</v>
      </c>
      <c r="G9" s="122" t="str">
        <f aca="true" t="shared" si="0" ref="G9:G37">IF(ISBLANK(F9),"",IF(F9&lt;=22.74,"KSM",IF(F9&lt;=23.64,"I A",IF(F9&lt;=24.84,"II A",IF(F9&lt;=26.64,"III A",IF(F9&lt;=28.34,"I JA",IF(F9&lt;=29.84,"II JA",IF(F9&lt;=31.24,"III JA"))))))))</f>
        <v>I A</v>
      </c>
      <c r="H9" s="126" t="s">
        <v>52</v>
      </c>
      <c r="I9" s="134" t="s">
        <v>675</v>
      </c>
    </row>
    <row r="10" spans="1:8" ht="15" customHeight="1">
      <c r="A10" s="122">
        <v>2</v>
      </c>
      <c r="B10" s="123" t="s">
        <v>24</v>
      </c>
      <c r="C10" s="124" t="s">
        <v>677</v>
      </c>
      <c r="D10" s="125">
        <v>35889</v>
      </c>
      <c r="E10" s="126" t="s">
        <v>63</v>
      </c>
      <c r="F10" s="207">
        <v>23.38</v>
      </c>
      <c r="G10" s="122" t="str">
        <f t="shared" si="0"/>
        <v>I A</v>
      </c>
      <c r="H10" s="126" t="s">
        <v>64</v>
      </c>
    </row>
    <row r="11" spans="1:9" ht="15" customHeight="1">
      <c r="A11" s="122">
        <v>3</v>
      </c>
      <c r="B11" s="123" t="s">
        <v>676</v>
      </c>
      <c r="C11" s="124" t="s">
        <v>582</v>
      </c>
      <c r="D11" s="125">
        <v>35887</v>
      </c>
      <c r="E11" s="126" t="s">
        <v>545</v>
      </c>
      <c r="F11" s="207">
        <v>23.48</v>
      </c>
      <c r="G11" s="122" t="str">
        <f t="shared" si="0"/>
        <v>I A</v>
      </c>
      <c r="H11" s="126" t="s">
        <v>583</v>
      </c>
      <c r="I11" s="134">
        <v>23.8</v>
      </c>
    </row>
    <row r="12" spans="1:9" ht="15" customHeight="1">
      <c r="A12" s="122">
        <v>4</v>
      </c>
      <c r="B12" s="123" t="s">
        <v>587</v>
      </c>
      <c r="C12" s="124" t="s">
        <v>588</v>
      </c>
      <c r="D12" s="125">
        <v>35921</v>
      </c>
      <c r="E12" s="126" t="s">
        <v>100</v>
      </c>
      <c r="F12" s="207">
        <v>23.59</v>
      </c>
      <c r="G12" s="122" t="str">
        <f t="shared" si="0"/>
        <v>I A</v>
      </c>
      <c r="H12" s="126" t="s">
        <v>450</v>
      </c>
      <c r="I12" s="134">
        <v>22.75</v>
      </c>
    </row>
    <row r="13" spans="1:9" ht="15" customHeight="1">
      <c r="A13" s="122">
        <v>5</v>
      </c>
      <c r="B13" s="123" t="s">
        <v>256</v>
      </c>
      <c r="C13" s="124" t="s">
        <v>257</v>
      </c>
      <c r="D13" s="125">
        <v>35898</v>
      </c>
      <c r="E13" s="126" t="s">
        <v>97</v>
      </c>
      <c r="F13" s="207">
        <v>23.68</v>
      </c>
      <c r="G13" s="122" t="str">
        <f t="shared" si="0"/>
        <v>II A</v>
      </c>
      <c r="H13" s="126" t="s">
        <v>98</v>
      </c>
      <c r="I13" s="134">
        <v>24.5</v>
      </c>
    </row>
    <row r="14" spans="1:9" ht="15" customHeight="1">
      <c r="A14" s="122">
        <v>6</v>
      </c>
      <c r="B14" s="123" t="s">
        <v>69</v>
      </c>
      <c r="C14" s="124" t="s">
        <v>177</v>
      </c>
      <c r="D14" s="125">
        <v>36015</v>
      </c>
      <c r="E14" s="126" t="s">
        <v>336</v>
      </c>
      <c r="F14" s="207">
        <v>24.41</v>
      </c>
      <c r="G14" s="122" t="str">
        <f t="shared" si="0"/>
        <v>II A</v>
      </c>
      <c r="H14" s="126" t="s">
        <v>37</v>
      </c>
      <c r="I14" s="134" t="s">
        <v>679</v>
      </c>
    </row>
    <row r="15" spans="1:8" ht="15" customHeight="1">
      <c r="A15" s="122">
        <v>7</v>
      </c>
      <c r="B15" s="123" t="s">
        <v>73</v>
      </c>
      <c r="C15" s="124" t="s">
        <v>614</v>
      </c>
      <c r="D15" s="125">
        <v>36384</v>
      </c>
      <c r="E15" s="126" t="s">
        <v>336</v>
      </c>
      <c r="F15" s="207">
        <v>24.47</v>
      </c>
      <c r="G15" s="122" t="str">
        <f t="shared" si="0"/>
        <v>II A</v>
      </c>
      <c r="H15" s="126" t="s">
        <v>416</v>
      </c>
    </row>
    <row r="16" spans="1:9" ht="15" customHeight="1">
      <c r="A16" s="122">
        <v>8</v>
      </c>
      <c r="B16" s="123" t="s">
        <v>173</v>
      </c>
      <c r="C16" s="124" t="s">
        <v>174</v>
      </c>
      <c r="D16" s="125">
        <v>35957</v>
      </c>
      <c r="E16" s="126" t="s">
        <v>227</v>
      </c>
      <c r="F16" s="207">
        <v>24.48</v>
      </c>
      <c r="G16" s="122" t="str">
        <f t="shared" si="0"/>
        <v>II A</v>
      </c>
      <c r="H16" s="126" t="s">
        <v>124</v>
      </c>
      <c r="I16" s="134">
        <v>24.15</v>
      </c>
    </row>
    <row r="17" spans="1:8" ht="15" customHeight="1">
      <c r="A17" s="122">
        <v>9</v>
      </c>
      <c r="B17" s="123" t="s">
        <v>173</v>
      </c>
      <c r="C17" s="124" t="s">
        <v>1044</v>
      </c>
      <c r="D17" s="211">
        <v>36206</v>
      </c>
      <c r="E17" s="526" t="s">
        <v>227</v>
      </c>
      <c r="F17" s="527">
        <v>24.52</v>
      </c>
      <c r="G17" s="122" t="str">
        <f t="shared" si="0"/>
        <v>II A</v>
      </c>
      <c r="H17" s="213" t="s">
        <v>124</v>
      </c>
    </row>
    <row r="18" spans="1:9" ht="15" customHeight="1">
      <c r="A18" s="122">
        <v>10</v>
      </c>
      <c r="B18" s="123" t="s">
        <v>76</v>
      </c>
      <c r="C18" s="124" t="s">
        <v>611</v>
      </c>
      <c r="D18" s="125">
        <v>36284</v>
      </c>
      <c r="E18" s="126" t="s">
        <v>336</v>
      </c>
      <c r="F18" s="207">
        <v>24.65</v>
      </c>
      <c r="G18" s="122" t="str">
        <f t="shared" si="0"/>
        <v>II A</v>
      </c>
      <c r="H18" s="126" t="s">
        <v>337</v>
      </c>
      <c r="I18" s="134" t="s">
        <v>689</v>
      </c>
    </row>
    <row r="19" spans="1:8" ht="15" customHeight="1">
      <c r="A19" s="122">
        <v>11</v>
      </c>
      <c r="B19" s="123" t="s">
        <v>678</v>
      </c>
      <c r="C19" s="124" t="s">
        <v>172</v>
      </c>
      <c r="D19" s="125">
        <v>35942</v>
      </c>
      <c r="E19" s="126" t="s">
        <v>385</v>
      </c>
      <c r="F19" s="207">
        <v>24.68</v>
      </c>
      <c r="G19" s="122" t="str">
        <f t="shared" si="0"/>
        <v>II A</v>
      </c>
      <c r="H19" s="126" t="s">
        <v>140</v>
      </c>
    </row>
    <row r="20" spans="1:9" ht="15" customHeight="1">
      <c r="A20" s="122">
        <v>12</v>
      </c>
      <c r="B20" s="123" t="s">
        <v>691</v>
      </c>
      <c r="C20" s="124" t="s">
        <v>692</v>
      </c>
      <c r="D20" s="125">
        <v>36378</v>
      </c>
      <c r="E20" s="126" t="s">
        <v>361</v>
      </c>
      <c r="F20" s="207">
        <v>24.73</v>
      </c>
      <c r="G20" s="122" t="str">
        <f t="shared" si="0"/>
        <v>II A</v>
      </c>
      <c r="H20" s="126" t="s">
        <v>52</v>
      </c>
      <c r="I20" s="134" t="s">
        <v>693</v>
      </c>
    </row>
    <row r="21" spans="1:9" ht="15" customHeight="1">
      <c r="A21" s="122">
        <v>13</v>
      </c>
      <c r="B21" s="123" t="s">
        <v>600</v>
      </c>
      <c r="C21" s="124" t="s">
        <v>601</v>
      </c>
      <c r="D21" s="125">
        <v>36035</v>
      </c>
      <c r="E21" s="126" t="s">
        <v>361</v>
      </c>
      <c r="F21" s="207">
        <v>24.92</v>
      </c>
      <c r="G21" s="122" t="str">
        <f t="shared" si="0"/>
        <v>III A</v>
      </c>
      <c r="H21" s="126" t="s">
        <v>51</v>
      </c>
      <c r="I21" s="134" t="s">
        <v>602</v>
      </c>
    </row>
    <row r="22" spans="1:9" ht="15" customHeight="1">
      <c r="A22" s="122">
        <v>14</v>
      </c>
      <c r="B22" s="123" t="s">
        <v>619</v>
      </c>
      <c r="C22" s="124" t="s">
        <v>620</v>
      </c>
      <c r="D22" s="125">
        <v>36091</v>
      </c>
      <c r="E22" s="126" t="s">
        <v>340</v>
      </c>
      <c r="F22" s="207">
        <v>25.03</v>
      </c>
      <c r="G22" s="122" t="str">
        <f t="shared" si="0"/>
        <v>III A</v>
      </c>
      <c r="H22" s="126" t="s">
        <v>59</v>
      </c>
      <c r="I22" s="134">
        <v>24.73</v>
      </c>
    </row>
    <row r="23" spans="1:8" ht="15" customHeight="1">
      <c r="A23" s="122">
        <v>15</v>
      </c>
      <c r="B23" s="123" t="s">
        <v>686</v>
      </c>
      <c r="C23" s="124" t="s">
        <v>687</v>
      </c>
      <c r="D23" s="125">
        <v>36173</v>
      </c>
      <c r="E23" s="126" t="s">
        <v>100</v>
      </c>
      <c r="F23" s="207">
        <v>25.07</v>
      </c>
      <c r="G23" s="122" t="str">
        <f t="shared" si="0"/>
        <v>III A</v>
      </c>
      <c r="H23" s="126" t="s">
        <v>688</v>
      </c>
    </row>
    <row r="24" spans="1:9" ht="15" customHeight="1">
      <c r="A24" s="122">
        <v>16</v>
      </c>
      <c r="B24" s="123" t="s">
        <v>74</v>
      </c>
      <c r="C24" s="124" t="s">
        <v>210</v>
      </c>
      <c r="D24" s="125">
        <v>36289</v>
      </c>
      <c r="E24" s="126" t="s">
        <v>336</v>
      </c>
      <c r="F24" s="207">
        <v>25.14</v>
      </c>
      <c r="G24" s="122" t="str">
        <f t="shared" si="0"/>
        <v>III A</v>
      </c>
      <c r="H24" s="126" t="s">
        <v>337</v>
      </c>
      <c r="I24" s="134" t="s">
        <v>690</v>
      </c>
    </row>
    <row r="25" spans="1:9" ht="15" customHeight="1">
      <c r="A25" s="122">
        <v>17</v>
      </c>
      <c r="B25" s="123" t="s">
        <v>254</v>
      </c>
      <c r="C25" s="124" t="s">
        <v>685</v>
      </c>
      <c r="D25" s="125">
        <v>36166</v>
      </c>
      <c r="E25" s="126" t="s">
        <v>545</v>
      </c>
      <c r="F25" s="207">
        <v>25.27</v>
      </c>
      <c r="G25" s="122" t="str">
        <f t="shared" si="0"/>
        <v>III A</v>
      </c>
      <c r="H25" s="126" t="s">
        <v>583</v>
      </c>
      <c r="I25" s="134">
        <v>25.16</v>
      </c>
    </row>
    <row r="26" spans="1:8" ht="15" customHeight="1">
      <c r="A26" s="122">
        <v>18</v>
      </c>
      <c r="B26" s="123" t="s">
        <v>66</v>
      </c>
      <c r="C26" s="124" t="s">
        <v>171</v>
      </c>
      <c r="D26" s="125">
        <v>35844</v>
      </c>
      <c r="E26" s="126" t="s">
        <v>547</v>
      </c>
      <c r="F26" s="207">
        <v>25.7</v>
      </c>
      <c r="G26" s="122" t="str">
        <f t="shared" si="0"/>
        <v>III A</v>
      </c>
      <c r="H26" s="126" t="s">
        <v>142</v>
      </c>
    </row>
    <row r="27" spans="1:9" ht="15" customHeight="1">
      <c r="A27" s="122">
        <v>19</v>
      </c>
      <c r="B27" s="123" t="s">
        <v>682</v>
      </c>
      <c r="C27" s="124" t="s">
        <v>683</v>
      </c>
      <c r="D27" s="125">
        <v>36121</v>
      </c>
      <c r="E27" s="126" t="s">
        <v>361</v>
      </c>
      <c r="F27" s="207">
        <v>25.76</v>
      </c>
      <c r="G27" s="122" t="str">
        <f t="shared" si="0"/>
        <v>III A</v>
      </c>
      <c r="H27" s="126" t="s">
        <v>99</v>
      </c>
      <c r="I27" s="134" t="s">
        <v>684</v>
      </c>
    </row>
    <row r="28" spans="1:8" ht="15" customHeight="1">
      <c r="A28" s="122">
        <v>20</v>
      </c>
      <c r="B28" s="123" t="s">
        <v>183</v>
      </c>
      <c r="C28" s="124" t="s">
        <v>184</v>
      </c>
      <c r="D28" s="125">
        <v>36206</v>
      </c>
      <c r="E28" s="126" t="s">
        <v>336</v>
      </c>
      <c r="F28" s="207">
        <v>25.8</v>
      </c>
      <c r="G28" s="122" t="str">
        <f t="shared" si="0"/>
        <v>III A</v>
      </c>
      <c r="H28" s="126" t="s">
        <v>421</v>
      </c>
    </row>
    <row r="29" spans="1:8" ht="15" customHeight="1">
      <c r="A29" s="122">
        <v>21</v>
      </c>
      <c r="B29" s="123" t="s">
        <v>680</v>
      </c>
      <c r="C29" s="124" t="s">
        <v>681</v>
      </c>
      <c r="D29" s="125">
        <v>36111</v>
      </c>
      <c r="E29" s="126" t="s">
        <v>32</v>
      </c>
      <c r="F29" s="207">
        <v>25.87</v>
      </c>
      <c r="G29" s="122" t="str">
        <f t="shared" si="0"/>
        <v>III A</v>
      </c>
      <c r="H29" s="126" t="s">
        <v>54</v>
      </c>
    </row>
    <row r="30" spans="1:8" ht="15" customHeight="1">
      <c r="A30" s="122">
        <v>22</v>
      </c>
      <c r="B30" s="123" t="s">
        <v>72</v>
      </c>
      <c r="C30" s="124" t="s">
        <v>217</v>
      </c>
      <c r="D30" s="125">
        <v>36186</v>
      </c>
      <c r="E30" s="126" t="s">
        <v>336</v>
      </c>
      <c r="F30" s="207">
        <v>25.95</v>
      </c>
      <c r="G30" s="122" t="str">
        <f t="shared" si="0"/>
        <v>III A</v>
      </c>
      <c r="H30" s="126" t="s">
        <v>421</v>
      </c>
    </row>
    <row r="31" spans="1:8" ht="15" customHeight="1">
      <c r="A31" s="122">
        <v>23</v>
      </c>
      <c r="B31" s="123" t="s">
        <v>181</v>
      </c>
      <c r="C31" s="124" t="s">
        <v>182</v>
      </c>
      <c r="D31" s="125">
        <v>36161</v>
      </c>
      <c r="E31" s="126" t="s">
        <v>108</v>
      </c>
      <c r="F31" s="207">
        <v>26.68</v>
      </c>
      <c r="G31" s="122" t="str">
        <f t="shared" si="0"/>
        <v>I JA</v>
      </c>
      <c r="H31" s="126" t="s">
        <v>334</v>
      </c>
    </row>
    <row r="32" spans="1:9" ht="15" customHeight="1">
      <c r="A32" s="122">
        <v>24</v>
      </c>
      <c r="B32" s="123" t="s">
        <v>612</v>
      </c>
      <c r="C32" s="124" t="s">
        <v>189</v>
      </c>
      <c r="D32" s="125">
        <v>36347</v>
      </c>
      <c r="E32" s="126" t="s">
        <v>361</v>
      </c>
      <c r="F32" s="207">
        <v>26.94</v>
      </c>
      <c r="G32" s="122" t="str">
        <f t="shared" si="0"/>
        <v>I JA</v>
      </c>
      <c r="H32" s="126" t="s">
        <v>115</v>
      </c>
      <c r="I32" s="134" t="s">
        <v>613</v>
      </c>
    </row>
    <row r="33" spans="1:8" ht="15" customHeight="1">
      <c r="A33" s="122">
        <v>25</v>
      </c>
      <c r="B33" s="123" t="s">
        <v>599</v>
      </c>
      <c r="C33" s="124" t="s">
        <v>214</v>
      </c>
      <c r="D33" s="125">
        <v>36022</v>
      </c>
      <c r="E33" s="126" t="s">
        <v>97</v>
      </c>
      <c r="F33" s="207">
        <v>27.32</v>
      </c>
      <c r="G33" s="122" t="str">
        <f t="shared" si="0"/>
        <v>I JA</v>
      </c>
      <c r="H33" s="126" t="s">
        <v>98</v>
      </c>
    </row>
    <row r="34" spans="1:8" ht="15" customHeight="1">
      <c r="A34" s="122">
        <v>26</v>
      </c>
      <c r="B34" s="123" t="s">
        <v>258</v>
      </c>
      <c r="C34" s="124" t="s">
        <v>70</v>
      </c>
      <c r="D34" s="125">
        <v>35864</v>
      </c>
      <c r="E34" s="528" t="s">
        <v>558</v>
      </c>
      <c r="F34" s="529">
        <v>27.68</v>
      </c>
      <c r="G34" s="122" t="str">
        <f t="shared" si="0"/>
        <v>I JA</v>
      </c>
      <c r="H34" s="126" t="s">
        <v>169</v>
      </c>
    </row>
    <row r="35" spans="1:8" ht="15" customHeight="1">
      <c r="A35" s="122">
        <v>27</v>
      </c>
      <c r="B35" s="123" t="s">
        <v>191</v>
      </c>
      <c r="C35" s="124" t="s">
        <v>192</v>
      </c>
      <c r="D35" s="125">
        <v>36427</v>
      </c>
      <c r="E35" s="126" t="s">
        <v>336</v>
      </c>
      <c r="F35" s="207">
        <v>27.96</v>
      </c>
      <c r="G35" s="122" t="str">
        <f t="shared" si="0"/>
        <v>I JA</v>
      </c>
      <c r="H35" s="126" t="s">
        <v>421</v>
      </c>
    </row>
    <row r="36" spans="1:8" ht="15" customHeight="1">
      <c r="A36" s="122">
        <v>28</v>
      </c>
      <c r="B36" s="123" t="s">
        <v>75</v>
      </c>
      <c r="C36" s="124" t="s">
        <v>202</v>
      </c>
      <c r="D36" s="125">
        <v>36334</v>
      </c>
      <c r="E36" s="126" t="s">
        <v>336</v>
      </c>
      <c r="F36" s="207">
        <v>28.03</v>
      </c>
      <c r="G36" s="122" t="str">
        <f t="shared" si="0"/>
        <v>I JA</v>
      </c>
      <c r="H36" s="126" t="s">
        <v>421</v>
      </c>
    </row>
    <row r="37" spans="1:9" ht="15" customHeight="1">
      <c r="A37" s="122" t="s">
        <v>31</v>
      </c>
      <c r="B37" s="123" t="s">
        <v>570</v>
      </c>
      <c r="C37" s="124" t="s">
        <v>571</v>
      </c>
      <c r="D37" s="125">
        <v>35653</v>
      </c>
      <c r="E37" s="126" t="s">
        <v>361</v>
      </c>
      <c r="F37" s="207">
        <v>23.74</v>
      </c>
      <c r="G37" s="122" t="str">
        <f t="shared" si="0"/>
        <v>II A</v>
      </c>
      <c r="H37" s="126" t="s">
        <v>52</v>
      </c>
      <c r="I37" s="134" t="s">
        <v>572</v>
      </c>
    </row>
    <row r="38" spans="1:8" ht="15" customHeight="1">
      <c r="A38" s="122"/>
      <c r="B38" s="123" t="s">
        <v>72</v>
      </c>
      <c r="C38" s="124" t="s">
        <v>608</v>
      </c>
      <c r="D38" s="125">
        <v>36199</v>
      </c>
      <c r="E38" s="126" t="s">
        <v>63</v>
      </c>
      <c r="F38" s="207" t="s">
        <v>849</v>
      </c>
      <c r="G38" s="122"/>
      <c r="H38" s="126" t="s">
        <v>155</v>
      </c>
    </row>
    <row r="39" spans="1:8" ht="15" customHeight="1">
      <c r="A39" s="122"/>
      <c r="B39" s="123" t="s">
        <v>603</v>
      </c>
      <c r="C39" s="124" t="s">
        <v>604</v>
      </c>
      <c r="D39" s="125">
        <v>36085</v>
      </c>
      <c r="E39" s="126" t="s">
        <v>97</v>
      </c>
      <c r="F39" s="207" t="s">
        <v>849</v>
      </c>
      <c r="G39" s="122"/>
      <c r="H39" s="126" t="s">
        <v>98</v>
      </c>
    </row>
    <row r="40" spans="1:8" ht="15" customHeight="1">
      <c r="A40" s="122"/>
      <c r="B40" s="123" t="s">
        <v>605</v>
      </c>
      <c r="C40" s="124" t="s">
        <v>606</v>
      </c>
      <c r="D40" s="125">
        <v>36164</v>
      </c>
      <c r="E40" s="126" t="s">
        <v>97</v>
      </c>
      <c r="F40" s="207" t="s">
        <v>849</v>
      </c>
      <c r="G40" s="122"/>
      <c r="H40" s="126" t="s">
        <v>98</v>
      </c>
    </row>
    <row r="41" spans="1:8" ht="15" customHeight="1">
      <c r="A41" s="122"/>
      <c r="B41" s="123" t="s">
        <v>76</v>
      </c>
      <c r="C41" s="124" t="s">
        <v>694</v>
      </c>
      <c r="D41" s="125">
        <v>36389</v>
      </c>
      <c r="E41" s="126" t="s">
        <v>63</v>
      </c>
      <c r="F41" s="207" t="s">
        <v>849</v>
      </c>
      <c r="G41" s="122"/>
      <c r="H41" s="126" t="s">
        <v>122</v>
      </c>
    </row>
  </sheetData>
  <sheetProtection/>
  <mergeCells count="3">
    <mergeCell ref="A1:F1"/>
    <mergeCell ref="A2:G2"/>
    <mergeCell ref="A3:G3"/>
  </mergeCells>
  <printOptions/>
  <pageMargins left="0.5118110236220472" right="0.21" top="0.35433070866141736" bottom="0.35433070866141736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2" width="5.140625" style="161" customWidth="1"/>
    <col min="3" max="3" width="10.7109375" style="161" customWidth="1"/>
    <col min="4" max="4" width="15.421875" style="161" customWidth="1"/>
    <col min="5" max="5" width="8.8515625" style="166" customWidth="1"/>
    <col min="6" max="6" width="13.28125" style="166" customWidth="1"/>
    <col min="7" max="7" width="8.421875" style="182" customWidth="1"/>
    <col min="8" max="8" width="4.421875" style="165" customWidth="1"/>
    <col min="9" max="9" width="21.421875" style="166" customWidth="1"/>
    <col min="10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s="177" customFormat="1" ht="12.75" customHeight="1">
      <c r="D4" s="29" t="s">
        <v>16</v>
      </c>
      <c r="E4" s="340" t="s">
        <v>304</v>
      </c>
      <c r="G4" s="119" t="s">
        <v>87</v>
      </c>
      <c r="H4" s="29"/>
    </row>
    <row r="5" spans="3:9" ht="4.5" customHeight="1">
      <c r="C5" s="162"/>
      <c r="E5" s="163"/>
      <c r="F5" s="163"/>
      <c r="G5" s="164"/>
      <c r="I5" s="164"/>
    </row>
    <row r="6" spans="2:7" s="177" customFormat="1" ht="15.75">
      <c r="B6" s="179" t="s">
        <v>326</v>
      </c>
      <c r="C6" s="180"/>
      <c r="D6" s="176"/>
      <c r="E6" s="116"/>
      <c r="F6" s="181"/>
      <c r="G6" s="118" t="s">
        <v>23</v>
      </c>
    </row>
    <row r="7" spans="7:9" ht="6" customHeight="1">
      <c r="G7" s="164"/>
      <c r="I7" s="164"/>
    </row>
    <row r="8" spans="2:8" s="134" customFormat="1" ht="12.75" customHeight="1">
      <c r="B8" s="156"/>
      <c r="C8" s="135"/>
      <c r="D8" s="135">
        <v>1</v>
      </c>
      <c r="E8" s="135" t="s">
        <v>41</v>
      </c>
      <c r="F8" s="157">
        <v>2</v>
      </c>
      <c r="G8" s="137"/>
      <c r="H8" s="206"/>
    </row>
    <row r="9" spans="4:8" s="134" customFormat="1" ht="5.25" customHeight="1">
      <c r="D9" s="138"/>
      <c r="E9" s="138"/>
      <c r="F9" s="136"/>
      <c r="G9" s="137"/>
      <c r="H9" s="138"/>
    </row>
    <row r="10" spans="1:9" ht="12.75">
      <c r="A10" s="218" t="s">
        <v>233</v>
      </c>
      <c r="B10" s="183" t="s">
        <v>43</v>
      </c>
      <c r="C10" s="184" t="s">
        <v>13</v>
      </c>
      <c r="D10" s="185" t="s">
        <v>12</v>
      </c>
      <c r="E10" s="186" t="s">
        <v>11</v>
      </c>
      <c r="F10" s="128" t="s">
        <v>10</v>
      </c>
      <c r="G10" s="187" t="s">
        <v>46</v>
      </c>
      <c r="H10" s="187" t="s">
        <v>8</v>
      </c>
      <c r="I10" s="128" t="s">
        <v>7</v>
      </c>
    </row>
    <row r="11" spans="1:9" ht="15" customHeight="1">
      <c r="A11" s="33">
        <v>1</v>
      </c>
      <c r="B11" s="33">
        <v>26</v>
      </c>
      <c r="C11" s="174" t="s">
        <v>507</v>
      </c>
      <c r="D11" s="171" t="s">
        <v>508</v>
      </c>
      <c r="E11" s="172">
        <v>37005</v>
      </c>
      <c r="F11" s="175" t="s">
        <v>361</v>
      </c>
      <c r="G11" s="337">
        <v>0.001233912037037037</v>
      </c>
      <c r="H11" s="188" t="str">
        <f aca="true" t="shared" si="0" ref="H11:H16">IF(ISBLANK(G11),"",IF(G11&lt;=0.00109375,"KSM",IF(G11&lt;=0.00115162037037037,"I A",IF(G11&lt;=0.00124421296296296,"II A",IF(G11&lt;=0.0013599537037037,"III A",IF(G11&lt;=0.00148726851851852,"I JA",IF(G11&lt;=0.00160300925925926,"II JA",IF(G11&lt;=0.00169560185185185,"III JA"))))))))</f>
        <v>II A</v>
      </c>
      <c r="I11" s="175" t="s">
        <v>509</v>
      </c>
    </row>
    <row r="12" spans="1:9" ht="15" customHeight="1">
      <c r="A12" s="33">
        <v>2</v>
      </c>
      <c r="B12" s="33">
        <v>27</v>
      </c>
      <c r="C12" s="174" t="s">
        <v>512</v>
      </c>
      <c r="D12" s="171" t="s">
        <v>513</v>
      </c>
      <c r="E12" s="172">
        <v>37205</v>
      </c>
      <c r="F12" s="175" t="s">
        <v>361</v>
      </c>
      <c r="G12" s="337">
        <v>0.0012493055555555554</v>
      </c>
      <c r="H12" s="188" t="str">
        <f t="shared" si="0"/>
        <v>III A</v>
      </c>
      <c r="I12" s="175" t="s">
        <v>514</v>
      </c>
    </row>
    <row r="13" spans="1:9" ht="15" customHeight="1">
      <c r="A13" s="33">
        <v>3</v>
      </c>
      <c r="B13" s="33">
        <v>39</v>
      </c>
      <c r="C13" s="174" t="s">
        <v>138</v>
      </c>
      <c r="D13" s="171" t="s">
        <v>515</v>
      </c>
      <c r="E13" s="172">
        <v>37235</v>
      </c>
      <c r="F13" s="175" t="s">
        <v>336</v>
      </c>
      <c r="G13" s="337">
        <v>0.0013458333333333334</v>
      </c>
      <c r="H13" s="188" t="str">
        <f t="shared" si="0"/>
        <v>III A</v>
      </c>
      <c r="I13" s="175" t="s">
        <v>380</v>
      </c>
    </row>
    <row r="14" spans="1:9" ht="15" customHeight="1">
      <c r="A14" s="33">
        <v>4</v>
      </c>
      <c r="B14" s="33">
        <v>12</v>
      </c>
      <c r="C14" s="174" t="s">
        <v>138</v>
      </c>
      <c r="D14" s="171" t="s">
        <v>139</v>
      </c>
      <c r="E14" s="172">
        <v>36895</v>
      </c>
      <c r="F14" s="175" t="s">
        <v>108</v>
      </c>
      <c r="G14" s="337">
        <v>0.0013541666666666667</v>
      </c>
      <c r="H14" s="188" t="str">
        <f t="shared" si="0"/>
        <v>III A</v>
      </c>
      <c r="I14" s="175" t="s">
        <v>334</v>
      </c>
    </row>
    <row r="15" spans="1:9" ht="15" customHeight="1">
      <c r="A15" s="33">
        <v>5</v>
      </c>
      <c r="B15" s="33">
        <v>15</v>
      </c>
      <c r="C15" s="174" t="s">
        <v>510</v>
      </c>
      <c r="D15" s="171" t="s">
        <v>511</v>
      </c>
      <c r="E15" s="172">
        <v>37177</v>
      </c>
      <c r="F15" s="175" t="s">
        <v>63</v>
      </c>
      <c r="G15" s="337">
        <v>0.0013818287037037037</v>
      </c>
      <c r="H15" s="188" t="str">
        <f t="shared" si="0"/>
        <v>I JA</v>
      </c>
      <c r="I15" s="175" t="s">
        <v>249</v>
      </c>
    </row>
    <row r="16" spans="1:9" ht="15" customHeight="1">
      <c r="A16" s="33">
        <v>6</v>
      </c>
      <c r="B16" s="33">
        <v>136</v>
      </c>
      <c r="C16" s="174" t="s">
        <v>516</v>
      </c>
      <c r="D16" s="171" t="s">
        <v>517</v>
      </c>
      <c r="E16" s="172" t="s">
        <v>442</v>
      </c>
      <c r="F16" s="175" t="s">
        <v>492</v>
      </c>
      <c r="G16" s="337">
        <v>0.0016210648148148148</v>
      </c>
      <c r="H16" s="188" t="str">
        <f t="shared" si="0"/>
        <v>III JA</v>
      </c>
      <c r="I16" s="175" t="s">
        <v>518</v>
      </c>
    </row>
    <row r="17" spans="1:9" ht="15" customHeight="1">
      <c r="A17" s="33"/>
      <c r="B17" s="33">
        <v>38</v>
      </c>
      <c r="C17" s="174" t="s">
        <v>33</v>
      </c>
      <c r="D17" s="171" t="s">
        <v>506</v>
      </c>
      <c r="E17" s="172">
        <v>37000</v>
      </c>
      <c r="F17" s="175" t="s">
        <v>336</v>
      </c>
      <c r="G17" s="337" t="s">
        <v>849</v>
      </c>
      <c r="H17" s="188"/>
      <c r="I17" s="175" t="s">
        <v>123</v>
      </c>
    </row>
    <row r="18" spans="4:8" s="134" customFormat="1" ht="6" customHeight="1">
      <c r="D18" s="138"/>
      <c r="E18" s="138"/>
      <c r="F18" s="136"/>
      <c r="G18" s="338"/>
      <c r="H18" s="138"/>
    </row>
    <row r="19" spans="2:8" s="134" customFormat="1" ht="12.75" customHeight="1">
      <c r="B19" s="156"/>
      <c r="C19" s="135"/>
      <c r="D19" s="135">
        <v>2</v>
      </c>
      <c r="E19" s="135" t="s">
        <v>41</v>
      </c>
      <c r="F19" s="157">
        <v>2</v>
      </c>
      <c r="G19" s="338"/>
      <c r="H19" s="206"/>
    </row>
    <row r="20" spans="4:8" s="134" customFormat="1" ht="5.25" customHeight="1">
      <c r="D20" s="138"/>
      <c r="E20" s="138"/>
      <c r="F20" s="136"/>
      <c r="G20" s="338"/>
      <c r="H20" s="138"/>
    </row>
    <row r="21" spans="1:9" ht="15" customHeight="1">
      <c r="A21" s="33">
        <v>1</v>
      </c>
      <c r="B21" s="33">
        <v>4</v>
      </c>
      <c r="C21" s="174" t="s">
        <v>504</v>
      </c>
      <c r="D21" s="171" t="s">
        <v>505</v>
      </c>
      <c r="E21" s="172">
        <v>36899</v>
      </c>
      <c r="F21" s="175" t="s">
        <v>100</v>
      </c>
      <c r="G21" s="337">
        <v>0.0012505787037037036</v>
      </c>
      <c r="H21" s="188" t="str">
        <f aca="true" t="shared" si="1" ref="H21:H26">IF(ISBLANK(G21),"",IF(G21&lt;=0.00109375,"KSM",IF(G21&lt;=0.00115162037037037,"I A",IF(G21&lt;=0.00124421296296296,"II A",IF(G21&lt;=0.0013599537037037,"III A",IF(G21&lt;=0.00148726851851852,"I JA",IF(G21&lt;=0.00160300925925926,"II JA",IF(G21&lt;=0.00169560185185185,"III JA"))))))))</f>
        <v>III A</v>
      </c>
      <c r="I21" s="175" t="s">
        <v>364</v>
      </c>
    </row>
    <row r="22" spans="1:9" ht="15" customHeight="1">
      <c r="A22" s="33">
        <v>2</v>
      </c>
      <c r="B22" s="33">
        <v>9</v>
      </c>
      <c r="C22" s="174" t="s">
        <v>496</v>
      </c>
      <c r="D22" s="171" t="s">
        <v>497</v>
      </c>
      <c r="E22" s="172">
        <v>36689</v>
      </c>
      <c r="F22" s="175" t="s">
        <v>108</v>
      </c>
      <c r="G22" s="337">
        <v>0.0013251157407407406</v>
      </c>
      <c r="H22" s="188" t="str">
        <f t="shared" si="1"/>
        <v>III A</v>
      </c>
      <c r="I22" s="175" t="s">
        <v>334</v>
      </c>
    </row>
    <row r="23" spans="1:9" ht="15" customHeight="1">
      <c r="A23" s="33">
        <v>3</v>
      </c>
      <c r="B23" s="33">
        <v>21</v>
      </c>
      <c r="C23" s="174" t="s">
        <v>408</v>
      </c>
      <c r="D23" s="171" t="s">
        <v>494</v>
      </c>
      <c r="E23" s="172">
        <v>36677</v>
      </c>
      <c r="F23" s="175" t="s">
        <v>63</v>
      </c>
      <c r="G23" s="337">
        <v>0.0013675925925925923</v>
      </c>
      <c r="H23" s="188" t="str">
        <f t="shared" si="1"/>
        <v>I JA</v>
      </c>
      <c r="I23" s="175" t="s">
        <v>495</v>
      </c>
    </row>
    <row r="24" spans="1:9" ht="15" customHeight="1">
      <c r="A24" s="33">
        <v>4</v>
      </c>
      <c r="B24" s="33">
        <v>33</v>
      </c>
      <c r="C24" s="174" t="s">
        <v>57</v>
      </c>
      <c r="D24" s="171" t="s">
        <v>490</v>
      </c>
      <c r="E24" s="172" t="s">
        <v>491</v>
      </c>
      <c r="F24" s="175" t="s">
        <v>492</v>
      </c>
      <c r="G24" s="337">
        <v>0.0014475694444444443</v>
      </c>
      <c r="H24" s="188" t="str">
        <f t="shared" si="1"/>
        <v>I JA</v>
      </c>
      <c r="I24" s="175" t="s">
        <v>493</v>
      </c>
    </row>
    <row r="25" spans="1:9" ht="15" customHeight="1">
      <c r="A25" s="33">
        <v>5</v>
      </c>
      <c r="B25" s="33">
        <v>19</v>
      </c>
      <c r="C25" s="174" t="s">
        <v>500</v>
      </c>
      <c r="D25" s="171" t="s">
        <v>501</v>
      </c>
      <c r="E25" s="172">
        <v>36735</v>
      </c>
      <c r="F25" s="175" t="s">
        <v>63</v>
      </c>
      <c r="G25" s="337">
        <v>0.0014964120370370372</v>
      </c>
      <c r="H25" s="188" t="str">
        <f t="shared" si="1"/>
        <v>II JA</v>
      </c>
      <c r="I25" s="175" t="s">
        <v>249</v>
      </c>
    </row>
    <row r="26" spans="1:9" ht="15" customHeight="1">
      <c r="A26" s="33">
        <v>6</v>
      </c>
      <c r="B26" s="33">
        <v>29</v>
      </c>
      <c r="C26" s="174" t="s">
        <v>498</v>
      </c>
      <c r="D26" s="171" t="s">
        <v>499</v>
      </c>
      <c r="E26" s="172">
        <v>36733</v>
      </c>
      <c r="F26" s="175" t="s">
        <v>361</v>
      </c>
      <c r="G26" s="337">
        <v>0.0015157407407407405</v>
      </c>
      <c r="H26" s="188" t="str">
        <f t="shared" si="1"/>
        <v>II JA</v>
      </c>
      <c r="I26" s="175" t="s">
        <v>51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5.140625" style="161" customWidth="1"/>
    <col min="3" max="3" width="10.7109375" style="161" customWidth="1"/>
    <col min="4" max="4" width="15.421875" style="161" customWidth="1"/>
    <col min="5" max="5" width="8.8515625" style="166" customWidth="1"/>
    <col min="6" max="6" width="13.28125" style="166" customWidth="1"/>
    <col min="7" max="7" width="8.421875" style="182" customWidth="1"/>
    <col min="8" max="8" width="4.8515625" style="165" customWidth="1"/>
    <col min="9" max="9" width="21.421875" style="166" customWidth="1"/>
    <col min="10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s="177" customFormat="1" ht="12.75" customHeight="1">
      <c r="D4" s="29" t="s">
        <v>16</v>
      </c>
      <c r="E4" s="340" t="s">
        <v>304</v>
      </c>
      <c r="G4" s="119" t="s">
        <v>87</v>
      </c>
      <c r="H4" s="29"/>
    </row>
    <row r="5" spans="3:9" ht="4.5" customHeight="1">
      <c r="C5" s="162"/>
      <c r="E5" s="163"/>
      <c r="F5" s="163"/>
      <c r="G5" s="164"/>
      <c r="I5" s="164"/>
    </row>
    <row r="6" spans="2:7" s="177" customFormat="1" ht="15.75">
      <c r="B6" s="179" t="s">
        <v>326</v>
      </c>
      <c r="C6" s="180"/>
      <c r="D6" s="176"/>
      <c r="E6" s="116"/>
      <c r="F6" s="181"/>
      <c r="G6" s="118" t="s">
        <v>23</v>
      </c>
    </row>
    <row r="7" spans="4:8" s="134" customFormat="1" ht="5.25" customHeight="1">
      <c r="D7" s="138"/>
      <c r="E7" s="138"/>
      <c r="F7" s="136"/>
      <c r="G7" s="137"/>
      <c r="H7" s="138"/>
    </row>
    <row r="8" spans="1:9" ht="12.75">
      <c r="A8" s="218" t="s">
        <v>233</v>
      </c>
      <c r="B8" s="183" t="s">
        <v>43</v>
      </c>
      <c r="C8" s="184" t="s">
        <v>13</v>
      </c>
      <c r="D8" s="185" t="s">
        <v>12</v>
      </c>
      <c r="E8" s="186" t="s">
        <v>11</v>
      </c>
      <c r="F8" s="128" t="s">
        <v>10</v>
      </c>
      <c r="G8" s="187" t="s">
        <v>46</v>
      </c>
      <c r="H8" s="187" t="s">
        <v>8</v>
      </c>
      <c r="I8" s="128" t="s">
        <v>7</v>
      </c>
    </row>
    <row r="9" spans="1:9" ht="15" customHeight="1">
      <c r="A9" s="33">
        <v>1</v>
      </c>
      <c r="B9" s="33">
        <v>26</v>
      </c>
      <c r="C9" s="174" t="s">
        <v>507</v>
      </c>
      <c r="D9" s="171" t="s">
        <v>508</v>
      </c>
      <c r="E9" s="172">
        <v>37005</v>
      </c>
      <c r="F9" s="175" t="s">
        <v>361</v>
      </c>
      <c r="G9" s="337">
        <v>0.001233912037037037</v>
      </c>
      <c r="H9" s="188" t="str">
        <f aca="true" t="shared" si="0" ref="H9:H20">IF(ISBLANK(G9),"",IF(G9&lt;=0.00109375,"KSM",IF(G9&lt;=0.00115162037037037,"I A",IF(G9&lt;=0.00124421296296296,"II A",IF(G9&lt;=0.0013599537037037,"III A",IF(G9&lt;=0.00148726851851852,"I JA",IF(G9&lt;=0.00160300925925926,"II JA",IF(G9&lt;=0.00169560185185185,"III JA"))))))))</f>
        <v>II A</v>
      </c>
      <c r="I9" s="175" t="s">
        <v>509</v>
      </c>
    </row>
    <row r="10" spans="1:9" ht="15" customHeight="1">
      <c r="A10" s="33">
        <v>2</v>
      </c>
      <c r="B10" s="33">
        <v>27</v>
      </c>
      <c r="C10" s="174" t="s">
        <v>512</v>
      </c>
      <c r="D10" s="171" t="s">
        <v>513</v>
      </c>
      <c r="E10" s="172">
        <v>37205</v>
      </c>
      <c r="F10" s="175" t="s">
        <v>361</v>
      </c>
      <c r="G10" s="337">
        <v>0.0012493055555555554</v>
      </c>
      <c r="H10" s="188" t="str">
        <f t="shared" si="0"/>
        <v>III A</v>
      </c>
      <c r="I10" s="175" t="s">
        <v>514</v>
      </c>
    </row>
    <row r="11" spans="1:9" ht="15" customHeight="1">
      <c r="A11" s="33">
        <v>3</v>
      </c>
      <c r="B11" s="33">
        <v>4</v>
      </c>
      <c r="C11" s="174" t="s">
        <v>504</v>
      </c>
      <c r="D11" s="171" t="s">
        <v>505</v>
      </c>
      <c r="E11" s="172">
        <v>36899</v>
      </c>
      <c r="F11" s="175" t="s">
        <v>100</v>
      </c>
      <c r="G11" s="337">
        <v>0.0012505787037037036</v>
      </c>
      <c r="H11" s="188" t="str">
        <f t="shared" si="0"/>
        <v>III A</v>
      </c>
      <c r="I11" s="175" t="s">
        <v>364</v>
      </c>
    </row>
    <row r="12" spans="1:9" ht="15" customHeight="1">
      <c r="A12" s="33">
        <v>4</v>
      </c>
      <c r="B12" s="33">
        <v>9</v>
      </c>
      <c r="C12" s="174" t="s">
        <v>496</v>
      </c>
      <c r="D12" s="171" t="s">
        <v>497</v>
      </c>
      <c r="E12" s="172">
        <v>36689</v>
      </c>
      <c r="F12" s="175" t="s">
        <v>108</v>
      </c>
      <c r="G12" s="337">
        <v>0.0013251157407407406</v>
      </c>
      <c r="H12" s="188" t="str">
        <f t="shared" si="0"/>
        <v>III A</v>
      </c>
      <c r="I12" s="175" t="s">
        <v>334</v>
      </c>
    </row>
    <row r="13" spans="1:9" ht="15" customHeight="1">
      <c r="A13" s="33">
        <v>5</v>
      </c>
      <c r="B13" s="33">
        <v>39</v>
      </c>
      <c r="C13" s="174" t="s">
        <v>138</v>
      </c>
      <c r="D13" s="171" t="s">
        <v>515</v>
      </c>
      <c r="E13" s="172">
        <v>37235</v>
      </c>
      <c r="F13" s="175" t="s">
        <v>336</v>
      </c>
      <c r="G13" s="337">
        <v>0.0013458333333333334</v>
      </c>
      <c r="H13" s="188" t="str">
        <f t="shared" si="0"/>
        <v>III A</v>
      </c>
      <c r="I13" s="175" t="s">
        <v>380</v>
      </c>
    </row>
    <row r="14" spans="1:9" ht="15" customHeight="1">
      <c r="A14" s="33">
        <v>6</v>
      </c>
      <c r="B14" s="33">
        <v>12</v>
      </c>
      <c r="C14" s="174" t="s">
        <v>138</v>
      </c>
      <c r="D14" s="171" t="s">
        <v>139</v>
      </c>
      <c r="E14" s="172">
        <v>36895</v>
      </c>
      <c r="F14" s="175" t="s">
        <v>108</v>
      </c>
      <c r="G14" s="337">
        <v>0.0013541666666666667</v>
      </c>
      <c r="H14" s="188" t="str">
        <f t="shared" si="0"/>
        <v>III A</v>
      </c>
      <c r="I14" s="175" t="s">
        <v>334</v>
      </c>
    </row>
    <row r="15" spans="1:9" ht="15" customHeight="1">
      <c r="A15" s="33">
        <v>7</v>
      </c>
      <c r="B15" s="33">
        <v>21</v>
      </c>
      <c r="C15" s="174" t="s">
        <v>408</v>
      </c>
      <c r="D15" s="171" t="s">
        <v>494</v>
      </c>
      <c r="E15" s="172">
        <v>36677</v>
      </c>
      <c r="F15" s="175" t="s">
        <v>63</v>
      </c>
      <c r="G15" s="337">
        <v>0.0013675925925925923</v>
      </c>
      <c r="H15" s="188" t="str">
        <f t="shared" si="0"/>
        <v>I JA</v>
      </c>
      <c r="I15" s="175" t="s">
        <v>495</v>
      </c>
    </row>
    <row r="16" spans="1:9" ht="15" customHeight="1">
      <c r="A16" s="33">
        <v>8</v>
      </c>
      <c r="B16" s="33">
        <v>15</v>
      </c>
      <c r="C16" s="174" t="s">
        <v>510</v>
      </c>
      <c r="D16" s="171" t="s">
        <v>511</v>
      </c>
      <c r="E16" s="172">
        <v>37177</v>
      </c>
      <c r="F16" s="175" t="s">
        <v>63</v>
      </c>
      <c r="G16" s="337">
        <v>0.0013818287037037037</v>
      </c>
      <c r="H16" s="188" t="str">
        <f t="shared" si="0"/>
        <v>I JA</v>
      </c>
      <c r="I16" s="175" t="s">
        <v>249</v>
      </c>
    </row>
    <row r="17" spans="1:9" ht="15" customHeight="1">
      <c r="A17" s="33">
        <v>9</v>
      </c>
      <c r="B17" s="33">
        <v>33</v>
      </c>
      <c r="C17" s="174" t="s">
        <v>57</v>
      </c>
      <c r="D17" s="171" t="s">
        <v>490</v>
      </c>
      <c r="E17" s="172" t="s">
        <v>491</v>
      </c>
      <c r="F17" s="175" t="s">
        <v>492</v>
      </c>
      <c r="G17" s="337">
        <v>0.0014475694444444443</v>
      </c>
      <c r="H17" s="188" t="str">
        <f t="shared" si="0"/>
        <v>I JA</v>
      </c>
      <c r="I17" s="175" t="s">
        <v>493</v>
      </c>
    </row>
    <row r="18" spans="1:9" ht="15" customHeight="1">
      <c r="A18" s="33">
        <v>10</v>
      </c>
      <c r="B18" s="33">
        <v>19</v>
      </c>
      <c r="C18" s="174" t="s">
        <v>500</v>
      </c>
      <c r="D18" s="171" t="s">
        <v>501</v>
      </c>
      <c r="E18" s="172">
        <v>36735</v>
      </c>
      <c r="F18" s="175" t="s">
        <v>63</v>
      </c>
      <c r="G18" s="337">
        <v>0.0014964120370370372</v>
      </c>
      <c r="H18" s="188" t="str">
        <f t="shared" si="0"/>
        <v>II JA</v>
      </c>
      <c r="I18" s="175" t="s">
        <v>249</v>
      </c>
    </row>
    <row r="19" spans="1:9" ht="15" customHeight="1">
      <c r="A19" s="33">
        <v>11</v>
      </c>
      <c r="B19" s="33">
        <v>29</v>
      </c>
      <c r="C19" s="174" t="s">
        <v>498</v>
      </c>
      <c r="D19" s="171" t="s">
        <v>499</v>
      </c>
      <c r="E19" s="172">
        <v>36733</v>
      </c>
      <c r="F19" s="175" t="s">
        <v>361</v>
      </c>
      <c r="G19" s="337">
        <v>0.0015157407407407405</v>
      </c>
      <c r="H19" s="188" t="str">
        <f t="shared" si="0"/>
        <v>II JA</v>
      </c>
      <c r="I19" s="175" t="s">
        <v>51</v>
      </c>
    </row>
    <row r="20" spans="1:9" ht="15" customHeight="1">
      <c r="A20" s="33">
        <v>12</v>
      </c>
      <c r="B20" s="33">
        <v>136</v>
      </c>
      <c r="C20" s="174" t="s">
        <v>516</v>
      </c>
      <c r="D20" s="171" t="s">
        <v>517</v>
      </c>
      <c r="E20" s="172" t="s">
        <v>442</v>
      </c>
      <c r="F20" s="175" t="s">
        <v>492</v>
      </c>
      <c r="G20" s="337">
        <v>0.0016210648148148148</v>
      </c>
      <c r="H20" s="188" t="str">
        <f t="shared" si="0"/>
        <v>III JA</v>
      </c>
      <c r="I20" s="175" t="s">
        <v>518</v>
      </c>
    </row>
    <row r="21" spans="1:9" ht="15" customHeight="1">
      <c r="A21" s="33"/>
      <c r="B21" s="33">
        <v>38</v>
      </c>
      <c r="C21" s="174" t="s">
        <v>33</v>
      </c>
      <c r="D21" s="171" t="s">
        <v>506</v>
      </c>
      <c r="E21" s="172">
        <v>37000</v>
      </c>
      <c r="F21" s="175" t="s">
        <v>336</v>
      </c>
      <c r="G21" s="337" t="s">
        <v>849</v>
      </c>
      <c r="H21" s="188"/>
      <c r="I21" s="175" t="s">
        <v>123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5.140625" style="161" customWidth="1"/>
    <col min="3" max="3" width="8.8515625" style="161" customWidth="1"/>
    <col min="4" max="4" width="11.8515625" style="161" customWidth="1"/>
    <col min="5" max="5" width="8.8515625" style="166" customWidth="1"/>
    <col min="6" max="6" width="13.7109375" style="166" customWidth="1"/>
    <col min="7" max="7" width="8.421875" style="182" customWidth="1"/>
    <col min="8" max="8" width="5.57421875" style="165" customWidth="1"/>
    <col min="9" max="9" width="20.8515625" style="166" customWidth="1"/>
    <col min="10" max="10" width="6.140625" style="161" hidden="1" customWidth="1"/>
    <col min="11" max="16384" width="9.140625" style="161" customWidth="1"/>
  </cols>
  <sheetData>
    <row r="1" spans="1:10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  <c r="J1" s="32"/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s="177" customFormat="1" ht="12.75" customHeight="1">
      <c r="D4" s="29" t="s">
        <v>16</v>
      </c>
      <c r="E4" s="34" t="s">
        <v>88</v>
      </c>
      <c r="G4" s="34" t="s">
        <v>89</v>
      </c>
      <c r="H4" s="29"/>
    </row>
    <row r="5" spans="3:10" ht="4.5" customHeight="1">
      <c r="C5" s="162"/>
      <c r="E5" s="163"/>
      <c r="F5" s="163"/>
      <c r="G5" s="164"/>
      <c r="I5" s="164"/>
      <c r="J5" s="166"/>
    </row>
    <row r="6" spans="2:8" s="177" customFormat="1" ht="15.75">
      <c r="B6" s="189" t="s">
        <v>325</v>
      </c>
      <c r="C6" s="190"/>
      <c r="D6" s="191"/>
      <c r="E6" s="173"/>
      <c r="F6" s="192"/>
      <c r="G6" s="53" t="s">
        <v>15</v>
      </c>
      <c r="H6" s="193"/>
    </row>
    <row r="7" spans="4:8" s="134" customFormat="1" ht="5.25" customHeight="1">
      <c r="D7" s="138"/>
      <c r="E7" s="138"/>
      <c r="F7" s="136"/>
      <c r="G7" s="137"/>
      <c r="H7" s="138"/>
    </row>
    <row r="8" spans="1:9" ht="12.75">
      <c r="A8" s="218" t="s">
        <v>233</v>
      </c>
      <c r="B8" s="183" t="s">
        <v>43</v>
      </c>
      <c r="C8" s="184" t="s">
        <v>13</v>
      </c>
      <c r="D8" s="185" t="s">
        <v>12</v>
      </c>
      <c r="E8" s="186" t="s">
        <v>11</v>
      </c>
      <c r="F8" s="128" t="s">
        <v>10</v>
      </c>
      <c r="G8" s="187" t="s">
        <v>46</v>
      </c>
      <c r="H8" s="187" t="s">
        <v>8</v>
      </c>
      <c r="I8" s="128" t="s">
        <v>7</v>
      </c>
    </row>
    <row r="9" spans="1:10" s="22" customFormat="1" ht="17.25" customHeight="1">
      <c r="A9" s="33">
        <v>1</v>
      </c>
      <c r="B9" s="230">
        <v>125</v>
      </c>
      <c r="C9" s="170" t="s">
        <v>165</v>
      </c>
      <c r="D9" s="171" t="s">
        <v>137</v>
      </c>
      <c r="E9" s="172">
        <v>36156</v>
      </c>
      <c r="F9" s="175" t="s">
        <v>483</v>
      </c>
      <c r="G9" s="337">
        <v>0.0011747685185185186</v>
      </c>
      <c r="H9" s="188" t="str">
        <f aca="true" t="shared" si="0" ref="H9:H15">IF(ISBLANK(G9),"",IF(G9&lt;=0.00109375,"KSM",IF(G9&lt;=0.00115162037037037,"I A",IF(G9&lt;=0.00124421296296296,"II A",IF(G9&lt;=0.0013599537037037,"III A",IF(G9&lt;=0.00148726851851852,"I JA",IF(G9&lt;=0.00160300925925926,"II JA",IF(G9&lt;=0.00169560185185185,"III JA"))))))))</f>
        <v>II A</v>
      </c>
      <c r="I9" s="175" t="s">
        <v>484</v>
      </c>
      <c r="J9" s="161" t="s">
        <v>485</v>
      </c>
    </row>
    <row r="10" spans="1:10" s="22" customFormat="1" ht="17.25" customHeight="1">
      <c r="A10" s="33">
        <v>2</v>
      </c>
      <c r="B10" s="230">
        <v>108</v>
      </c>
      <c r="C10" s="170" t="s">
        <v>60</v>
      </c>
      <c r="D10" s="171" t="s">
        <v>487</v>
      </c>
      <c r="E10" s="172">
        <v>36360</v>
      </c>
      <c r="F10" s="175" t="s">
        <v>100</v>
      </c>
      <c r="G10" s="337">
        <v>0.0012420138888888889</v>
      </c>
      <c r="H10" s="188" t="str">
        <f t="shared" si="0"/>
        <v>II A</v>
      </c>
      <c r="I10" s="175" t="s">
        <v>364</v>
      </c>
      <c r="J10" s="161" t="s">
        <v>819</v>
      </c>
    </row>
    <row r="11" spans="1:10" s="22" customFormat="1" ht="17.25" customHeight="1">
      <c r="A11" s="33">
        <v>3</v>
      </c>
      <c r="B11" s="230">
        <v>109</v>
      </c>
      <c r="C11" s="170" t="s">
        <v>476</v>
      </c>
      <c r="D11" s="171" t="s">
        <v>477</v>
      </c>
      <c r="E11" s="172">
        <v>35848</v>
      </c>
      <c r="F11" s="175" t="s">
        <v>100</v>
      </c>
      <c r="G11" s="337">
        <v>0.0012541666666666667</v>
      </c>
      <c r="H11" s="188" t="str">
        <f t="shared" si="0"/>
        <v>III A</v>
      </c>
      <c r="I11" s="175" t="s">
        <v>364</v>
      </c>
      <c r="J11" s="161">
        <v>1.46</v>
      </c>
    </row>
    <row r="12" spans="1:10" s="22" customFormat="1" ht="17.25" customHeight="1">
      <c r="A12" s="33">
        <v>4</v>
      </c>
      <c r="B12" s="230">
        <v>151</v>
      </c>
      <c r="C12" s="170" t="s">
        <v>126</v>
      </c>
      <c r="D12" s="171" t="s">
        <v>826</v>
      </c>
      <c r="E12" s="172">
        <v>36026</v>
      </c>
      <c r="F12" s="175" t="s">
        <v>227</v>
      </c>
      <c r="G12" s="337">
        <v>0.0012736111111111112</v>
      </c>
      <c r="H12" s="188" t="str">
        <f t="shared" si="0"/>
        <v>III A</v>
      </c>
      <c r="I12" s="175" t="s">
        <v>124</v>
      </c>
      <c r="J12" s="161"/>
    </row>
    <row r="13" spans="1:10" s="22" customFormat="1" ht="17.25" customHeight="1">
      <c r="A13" s="33">
        <v>5</v>
      </c>
      <c r="B13" s="230">
        <v>100</v>
      </c>
      <c r="C13" s="170" t="s">
        <v>112</v>
      </c>
      <c r="D13" s="171" t="s">
        <v>113</v>
      </c>
      <c r="E13" s="172">
        <v>36264</v>
      </c>
      <c r="F13" s="175" t="s">
        <v>340</v>
      </c>
      <c r="G13" s="337">
        <v>0.0013434027777777776</v>
      </c>
      <c r="H13" s="188" t="str">
        <f t="shared" si="0"/>
        <v>III A</v>
      </c>
      <c r="I13" s="175" t="s">
        <v>59</v>
      </c>
      <c r="J13" s="161"/>
    </row>
    <row r="14" spans="1:10" s="22" customFormat="1" ht="17.25" customHeight="1">
      <c r="A14" s="33">
        <v>6</v>
      </c>
      <c r="B14" s="230">
        <v>137</v>
      </c>
      <c r="C14" s="170" t="s">
        <v>480</v>
      </c>
      <c r="D14" s="171" t="s">
        <v>481</v>
      </c>
      <c r="E14" s="172">
        <v>35963</v>
      </c>
      <c r="F14" s="175" t="s">
        <v>146</v>
      </c>
      <c r="G14" s="337">
        <v>0.0013719907407407407</v>
      </c>
      <c r="H14" s="188" t="str">
        <f t="shared" si="0"/>
        <v>I JA</v>
      </c>
      <c r="I14" s="175" t="s">
        <v>482</v>
      </c>
      <c r="J14" s="161"/>
    </row>
    <row r="15" spans="1:10" s="22" customFormat="1" ht="17.25" customHeight="1">
      <c r="A15" s="33">
        <v>7</v>
      </c>
      <c r="B15" s="230">
        <v>118</v>
      </c>
      <c r="C15" s="170" t="s">
        <v>419</v>
      </c>
      <c r="D15" s="171" t="s">
        <v>486</v>
      </c>
      <c r="E15" s="172">
        <v>36184</v>
      </c>
      <c r="F15" s="175" t="s">
        <v>108</v>
      </c>
      <c r="G15" s="337">
        <v>0.0013967592592592593</v>
      </c>
      <c r="H15" s="188" t="str">
        <f t="shared" si="0"/>
        <v>I JA</v>
      </c>
      <c r="I15" s="175" t="s">
        <v>334</v>
      </c>
      <c r="J15" s="161"/>
    </row>
    <row r="16" spans="1:10" s="22" customFormat="1" ht="17.25" customHeight="1">
      <c r="A16" s="33" t="s">
        <v>948</v>
      </c>
      <c r="B16" s="230">
        <v>150</v>
      </c>
      <c r="C16" s="170" t="s">
        <v>828</v>
      </c>
      <c r="D16" s="171" t="s">
        <v>827</v>
      </c>
      <c r="E16" s="172">
        <v>35385</v>
      </c>
      <c r="F16" s="175" t="s">
        <v>227</v>
      </c>
      <c r="G16" s="337">
        <v>0.0014162037037037036</v>
      </c>
      <c r="H16" s="188"/>
      <c r="I16" s="175" t="s">
        <v>475</v>
      </c>
      <c r="J16" s="161"/>
    </row>
    <row r="17" spans="1:10" s="22" customFormat="1" ht="17.25" customHeight="1">
      <c r="A17" s="33"/>
      <c r="B17" s="230">
        <v>130</v>
      </c>
      <c r="C17" s="170" t="s">
        <v>478</v>
      </c>
      <c r="D17" s="171" t="s">
        <v>479</v>
      </c>
      <c r="E17" s="172">
        <v>35925</v>
      </c>
      <c r="F17" s="175" t="s">
        <v>361</v>
      </c>
      <c r="G17" s="337" t="s">
        <v>849</v>
      </c>
      <c r="H17" s="188"/>
      <c r="I17" s="175" t="s">
        <v>51</v>
      </c>
      <c r="J17" s="507">
        <v>42115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2" width="5.140625" style="161" customWidth="1"/>
    <col min="3" max="3" width="12.28125" style="161" customWidth="1"/>
    <col min="4" max="4" width="14.00390625" style="161" customWidth="1"/>
    <col min="5" max="5" width="9.00390625" style="166" bestFit="1" customWidth="1"/>
    <col min="6" max="6" width="13.421875" style="166" customWidth="1"/>
    <col min="7" max="7" width="8.421875" style="182" customWidth="1"/>
    <col min="8" max="8" width="5.140625" style="165" customWidth="1"/>
    <col min="9" max="9" width="22.28125" style="166" customWidth="1"/>
    <col min="10" max="10" width="11.8515625" style="161" hidden="1" customWidth="1"/>
    <col min="11" max="16384" width="9.140625" style="161" customWidth="1"/>
  </cols>
  <sheetData>
    <row r="1" spans="1:10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  <c r="J1" s="32"/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s="177" customFormat="1" ht="12.75" customHeight="1">
      <c r="D4" s="29" t="s">
        <v>16</v>
      </c>
      <c r="E4" s="178">
        <v>0.0010144675925925926</v>
      </c>
      <c r="G4" s="34" t="s">
        <v>305</v>
      </c>
      <c r="H4" s="29"/>
    </row>
    <row r="5" spans="3:9" ht="4.5" customHeight="1">
      <c r="C5" s="162"/>
      <c r="E5" s="163"/>
      <c r="F5" s="163"/>
      <c r="G5" s="164"/>
      <c r="I5" s="164"/>
    </row>
    <row r="6" spans="2:7" s="177" customFormat="1" ht="15.75">
      <c r="B6" s="194" t="s">
        <v>324</v>
      </c>
      <c r="C6" s="195"/>
      <c r="D6" s="195"/>
      <c r="E6" s="121"/>
      <c r="F6" s="117"/>
      <c r="G6" s="118" t="s">
        <v>23</v>
      </c>
    </row>
    <row r="7" spans="3:10" ht="4.5" customHeight="1">
      <c r="C7" s="162"/>
      <c r="E7" s="163"/>
      <c r="F7" s="163"/>
      <c r="G7" s="164"/>
      <c r="I7" s="164"/>
      <c r="J7" s="166"/>
    </row>
    <row r="8" spans="2:8" s="134" customFormat="1" ht="12.75" customHeight="1">
      <c r="B8" s="156"/>
      <c r="C8" s="135"/>
      <c r="D8" s="135">
        <v>1</v>
      </c>
      <c r="E8" s="135" t="s">
        <v>41</v>
      </c>
      <c r="F8" s="157">
        <v>2</v>
      </c>
      <c r="G8" s="137"/>
      <c r="H8" s="206"/>
    </row>
    <row r="9" spans="4:8" s="134" customFormat="1" ht="5.25" customHeight="1">
      <c r="D9" s="138"/>
      <c r="E9" s="138"/>
      <c r="F9" s="136"/>
      <c r="G9" s="137"/>
      <c r="H9" s="138"/>
    </row>
    <row r="10" spans="1:9" ht="12.75">
      <c r="A10" s="218" t="s">
        <v>233</v>
      </c>
      <c r="B10" s="183" t="s">
        <v>43</v>
      </c>
      <c r="C10" s="184" t="s">
        <v>13</v>
      </c>
      <c r="D10" s="185" t="s">
        <v>12</v>
      </c>
      <c r="E10" s="186" t="s">
        <v>11</v>
      </c>
      <c r="F10" s="128" t="s">
        <v>10</v>
      </c>
      <c r="G10" s="187" t="s">
        <v>46</v>
      </c>
      <c r="H10" s="187" t="s">
        <v>8</v>
      </c>
      <c r="I10" s="128" t="s">
        <v>7</v>
      </c>
    </row>
    <row r="11" spans="1:9" ht="15" customHeight="1">
      <c r="A11" s="33">
        <v>1</v>
      </c>
      <c r="B11" s="33">
        <v>3</v>
      </c>
      <c r="C11" s="174" t="s">
        <v>753</v>
      </c>
      <c r="D11" s="171" t="s">
        <v>754</v>
      </c>
      <c r="E11" s="172">
        <v>37254</v>
      </c>
      <c r="F11" s="175" t="s">
        <v>100</v>
      </c>
      <c r="G11" s="337">
        <v>0.0011015046296296296</v>
      </c>
      <c r="H11" s="188" t="str">
        <f>IF(ISBLANK(G11),"",IF(G11&lt;=0.000943287037037037,"KSM",IF(G11&lt;=0.000989583333333333,"I A",IF(G11&lt;=0.00105902777777778,"II A",IF(G11&lt;=0.0011400462962963,"III A",IF(G11&lt;=0.00124421296296296,"I JA",IF(G11&lt;=0.00132523148148148,"II JA",IF(G11&lt;=0.00139467592592593,"III JA"))))))))</f>
        <v>III A</v>
      </c>
      <c r="I11" s="175" t="s">
        <v>521</v>
      </c>
    </row>
    <row r="12" spans="1:9" ht="15" customHeight="1">
      <c r="A12" s="33">
        <v>2</v>
      </c>
      <c r="B12" s="33">
        <v>41</v>
      </c>
      <c r="C12" s="174" t="s">
        <v>634</v>
      </c>
      <c r="D12" s="171" t="s">
        <v>635</v>
      </c>
      <c r="E12" s="172">
        <v>36626</v>
      </c>
      <c r="F12" s="175" t="s">
        <v>227</v>
      </c>
      <c r="G12" s="337">
        <v>0.0011266203703703705</v>
      </c>
      <c r="H12" s="188" t="str">
        <f>IF(ISBLANK(G12),"",IF(G12&lt;=0.000943287037037037,"KSM",IF(G12&lt;=0.000989583333333333,"I A",IF(G12&lt;=0.00105902777777778,"II A",IF(G12&lt;=0.0011400462962963,"III A",IF(G12&lt;=0.00124421296296296,"I JA",IF(G12&lt;=0.00132523148148148,"II JA",IF(G12&lt;=0.00139467592592593,"III JA"))))))))</f>
        <v>III A</v>
      </c>
      <c r="I12" s="175" t="s">
        <v>124</v>
      </c>
    </row>
    <row r="13" spans="1:9" ht="15" customHeight="1">
      <c r="A13" s="33">
        <v>3</v>
      </c>
      <c r="B13" s="33">
        <v>44</v>
      </c>
      <c r="C13" s="174" t="s">
        <v>745</v>
      </c>
      <c r="D13" s="171" t="s">
        <v>746</v>
      </c>
      <c r="E13" s="172">
        <v>36550</v>
      </c>
      <c r="F13" s="175" t="s">
        <v>336</v>
      </c>
      <c r="G13" s="337">
        <v>0.0011862268518518517</v>
      </c>
      <c r="H13" s="188" t="str">
        <f>IF(ISBLANK(G13),"",IF(G13&lt;=0.000943287037037037,"KSM",IF(G13&lt;=0.000989583333333333,"I A",IF(G13&lt;=0.00105902777777778,"II A",IF(G13&lt;=0.0011400462962963,"III A",IF(G13&lt;=0.00124421296296296,"I JA",IF(G13&lt;=0.00132523148148148,"II JA",IF(G13&lt;=0.00139467592592593,"III JA"))))))))</f>
        <v>I JA</v>
      </c>
      <c r="I13" s="175" t="s">
        <v>421</v>
      </c>
    </row>
    <row r="14" spans="1:9" ht="15" customHeight="1">
      <c r="A14" s="33">
        <v>4</v>
      </c>
      <c r="B14" s="33">
        <v>11</v>
      </c>
      <c r="C14" s="174" t="s">
        <v>73</v>
      </c>
      <c r="D14" s="171" t="s">
        <v>747</v>
      </c>
      <c r="E14" s="172">
        <v>36593</v>
      </c>
      <c r="F14" s="175" t="s">
        <v>108</v>
      </c>
      <c r="G14" s="337">
        <v>0.0012175925925925926</v>
      </c>
      <c r="H14" s="188" t="str">
        <f>IF(ISBLANK(G14),"",IF(G14&lt;=0.000943287037037037,"KSM",IF(G14&lt;=0.000989583333333333,"I A",IF(G14&lt;=0.00105902777777778,"II A",IF(G14&lt;=0.0011400462962963,"III A",IF(G14&lt;=0.00124421296296296,"I JA",IF(G14&lt;=0.00132523148148148,"II JA",IF(G14&lt;=0.00139467592592593,"III JA"))))))))</f>
        <v>I JA</v>
      </c>
      <c r="I14" s="175" t="s">
        <v>334</v>
      </c>
    </row>
    <row r="15" spans="1:9" ht="15" customHeight="1">
      <c r="A15" s="33">
        <v>5</v>
      </c>
      <c r="B15" s="33">
        <v>43</v>
      </c>
      <c r="C15" s="174" t="s">
        <v>749</v>
      </c>
      <c r="D15" s="171" t="s">
        <v>750</v>
      </c>
      <c r="E15" s="172">
        <v>36969</v>
      </c>
      <c r="F15" s="175" t="s">
        <v>336</v>
      </c>
      <c r="G15" s="337">
        <v>0.0012340277777777777</v>
      </c>
      <c r="H15" s="188" t="str">
        <f>IF(ISBLANK(G15),"",IF(G15&lt;=0.000943287037037037,"KSM",IF(G15&lt;=0.000989583333333333,"I A",IF(G15&lt;=0.00105902777777778,"II A",IF(G15&lt;=0.0011400462962963,"III A",IF(G15&lt;=0.00124421296296296,"I JA",IF(G15&lt;=0.00132523148148148,"II JA",IF(G15&lt;=0.00139467592592593,"III JA"))))))))</f>
        <v>I JA</v>
      </c>
      <c r="I15" s="175" t="s">
        <v>421</v>
      </c>
    </row>
    <row r="16" spans="2:8" s="134" customFormat="1" ht="12.75" customHeight="1">
      <c r="B16" s="156"/>
      <c r="C16" s="135"/>
      <c r="D16" s="135">
        <v>2</v>
      </c>
      <c r="E16" s="135" t="s">
        <v>41</v>
      </c>
      <c r="F16" s="157">
        <v>2</v>
      </c>
      <c r="G16" s="338"/>
      <c r="H16" s="206"/>
    </row>
    <row r="17" spans="4:8" s="134" customFormat="1" ht="5.25" customHeight="1">
      <c r="D17" s="138"/>
      <c r="E17" s="138"/>
      <c r="F17" s="136"/>
      <c r="G17" s="338"/>
      <c r="H17" s="138"/>
    </row>
    <row r="18" spans="1:10" ht="15" customHeight="1">
      <c r="A18" s="33">
        <v>1</v>
      </c>
      <c r="B18" s="33">
        <v>22</v>
      </c>
      <c r="C18" s="174" t="s">
        <v>212</v>
      </c>
      <c r="D18" s="171" t="s">
        <v>213</v>
      </c>
      <c r="E18" s="172">
        <v>36759</v>
      </c>
      <c r="F18" s="175" t="s">
        <v>53</v>
      </c>
      <c r="G18" s="337">
        <v>0.0010820601851851853</v>
      </c>
      <c r="H18" s="188" t="str">
        <f>IF(ISBLANK(G18),"",IF(G18&lt;=0.000943287037037037,"KSM",IF(G18&lt;=0.000989583333333333,"I A",IF(G18&lt;=0.00105902777777778,"II A",IF(G18&lt;=0.0011400462962963,"III A",IF(G18&lt;=0.00124421296296296,"I JA",IF(G18&lt;=0.00132523148148148,"II JA",IF(G18&lt;=0.00139467592592593,"III JA"))))))))</f>
        <v>III A</v>
      </c>
      <c r="I18" s="175" t="s">
        <v>615</v>
      </c>
      <c r="J18" s="161" t="s">
        <v>748</v>
      </c>
    </row>
    <row r="19" spans="1:9" ht="15" customHeight="1">
      <c r="A19" s="33">
        <v>2</v>
      </c>
      <c r="B19" s="33">
        <v>14</v>
      </c>
      <c r="C19" s="174" t="s">
        <v>179</v>
      </c>
      <c r="D19" s="171" t="s">
        <v>248</v>
      </c>
      <c r="E19" s="172">
        <v>36779</v>
      </c>
      <c r="F19" s="175" t="s">
        <v>63</v>
      </c>
      <c r="G19" s="337">
        <v>0.001142824074074074</v>
      </c>
      <c r="H19" s="188" t="str">
        <f>IF(ISBLANK(G19),"",IF(G19&lt;=0.000943287037037037,"KSM",IF(G19&lt;=0.000989583333333333,"I A",IF(G19&lt;=0.00105902777777778,"II A",IF(G19&lt;=0.0011400462962963,"III A",IF(G19&lt;=0.00124421296296296,"I JA",IF(G19&lt;=0.00132523148148148,"II JA",IF(G19&lt;=0.00139467592592593,"III JA"))))))))</f>
        <v>I JA</v>
      </c>
      <c r="I19" s="175" t="s">
        <v>249</v>
      </c>
    </row>
    <row r="20" spans="1:10" ht="15" customHeight="1">
      <c r="A20" s="33">
        <v>3</v>
      </c>
      <c r="B20" s="33">
        <v>6</v>
      </c>
      <c r="C20" s="174" t="s">
        <v>648</v>
      </c>
      <c r="D20" s="171" t="s">
        <v>744</v>
      </c>
      <c r="E20" s="172">
        <v>36546</v>
      </c>
      <c r="F20" s="175" t="s">
        <v>545</v>
      </c>
      <c r="G20" s="337">
        <v>0.0011572916666666667</v>
      </c>
      <c r="H20" s="188" t="str">
        <f>IF(ISBLANK(G20),"",IF(G20&lt;=0.000943287037037037,"KSM",IF(G20&lt;=0.000989583333333333,"I A",IF(G20&lt;=0.00105902777777778,"II A",IF(G20&lt;=0.0011400462962963,"III A",IF(G20&lt;=0.00124421296296296,"I JA",IF(G20&lt;=0.00132523148148148,"II JA",IF(G20&lt;=0.00139467592592593,"III JA"))))))))</f>
        <v>I JA</v>
      </c>
      <c r="I20" s="175" t="s">
        <v>583</v>
      </c>
      <c r="J20" s="161">
        <v>0.0011587962962962964</v>
      </c>
    </row>
    <row r="21" spans="1:9" ht="15" customHeight="1">
      <c r="A21" s="33">
        <v>4</v>
      </c>
      <c r="B21" s="33">
        <v>17</v>
      </c>
      <c r="C21" s="174" t="s">
        <v>751</v>
      </c>
      <c r="D21" s="171" t="s">
        <v>752</v>
      </c>
      <c r="E21" s="172">
        <v>37015</v>
      </c>
      <c r="F21" s="175" t="s">
        <v>63</v>
      </c>
      <c r="G21" s="337">
        <v>0.0011771990740740742</v>
      </c>
      <c r="H21" s="188" t="str">
        <f>IF(ISBLANK(G21),"",IF(G21&lt;=0.000943287037037037,"KSM",IF(G21&lt;=0.000989583333333333,"I A",IF(G21&lt;=0.00105902777777778,"II A",IF(G21&lt;=0.0011400462962963,"III A",IF(G21&lt;=0.00124421296296296,"I JA",IF(G21&lt;=0.00132523148148148,"II JA",IF(G21&lt;=0.00139467592592593,"III JA"))))))))</f>
        <v>I JA</v>
      </c>
      <c r="I21" s="175" t="s">
        <v>249</v>
      </c>
    </row>
    <row r="22" spans="1:10" ht="15" customHeight="1">
      <c r="A22" s="33"/>
      <c r="B22" s="33">
        <v>28</v>
      </c>
      <c r="C22" s="174" t="s">
        <v>741</v>
      </c>
      <c r="D22" s="171" t="s">
        <v>742</v>
      </c>
      <c r="E22" s="172">
        <v>36538</v>
      </c>
      <c r="F22" s="175" t="s">
        <v>361</v>
      </c>
      <c r="G22" s="337" t="s">
        <v>849</v>
      </c>
      <c r="H22" s="188"/>
      <c r="I22" s="175" t="s">
        <v>99</v>
      </c>
      <c r="J22" s="161" t="s">
        <v>743</v>
      </c>
    </row>
  </sheetData>
  <sheetProtection/>
  <mergeCells count="3">
    <mergeCell ref="A1:H1"/>
    <mergeCell ref="A2:H2"/>
    <mergeCell ref="A3:H3"/>
  </mergeCells>
  <printOptions/>
  <pageMargins left="0.5118110236220472" right="0.29" top="0.35433070866141736" bottom="0.35433070866141736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5.140625" style="161" customWidth="1"/>
    <col min="3" max="3" width="12.28125" style="161" customWidth="1"/>
    <col min="4" max="4" width="14.00390625" style="161" customWidth="1"/>
    <col min="5" max="5" width="9.00390625" style="166" bestFit="1" customWidth="1"/>
    <col min="6" max="6" width="13.421875" style="166" customWidth="1"/>
    <col min="7" max="7" width="8.421875" style="182" customWidth="1"/>
    <col min="8" max="8" width="5.57421875" style="165" customWidth="1"/>
    <col min="9" max="9" width="22.28125" style="166" customWidth="1"/>
    <col min="10" max="10" width="11.8515625" style="161" hidden="1" customWidth="1"/>
    <col min="11" max="16384" width="9.140625" style="161" customWidth="1"/>
  </cols>
  <sheetData>
    <row r="1" spans="1:10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  <c r="J1" s="32"/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s="177" customFormat="1" ht="12.75" customHeight="1">
      <c r="D4" s="29" t="s">
        <v>16</v>
      </c>
      <c r="E4" s="178">
        <v>0.0010144675925925926</v>
      </c>
      <c r="G4" s="34" t="s">
        <v>305</v>
      </c>
      <c r="H4" s="29"/>
    </row>
    <row r="5" spans="3:9" ht="4.5" customHeight="1">
      <c r="C5" s="162"/>
      <c r="E5" s="163"/>
      <c r="F5" s="163"/>
      <c r="G5" s="164"/>
      <c r="I5" s="164"/>
    </row>
    <row r="6" spans="2:7" s="177" customFormat="1" ht="15.75">
      <c r="B6" s="194" t="s">
        <v>324</v>
      </c>
      <c r="C6" s="195"/>
      <c r="D6" s="195"/>
      <c r="E6" s="121"/>
      <c r="F6" s="117"/>
      <c r="G6" s="118" t="s">
        <v>23</v>
      </c>
    </row>
    <row r="7" spans="4:8" s="134" customFormat="1" ht="5.25" customHeight="1">
      <c r="D7" s="138"/>
      <c r="E7" s="138"/>
      <c r="F7" s="136"/>
      <c r="G7" s="137"/>
      <c r="H7" s="138"/>
    </row>
    <row r="8" spans="1:9" ht="12.75">
      <c r="A8" s="218" t="s">
        <v>233</v>
      </c>
      <c r="B8" s="183" t="s">
        <v>43</v>
      </c>
      <c r="C8" s="184" t="s">
        <v>13</v>
      </c>
      <c r="D8" s="185" t="s">
        <v>12</v>
      </c>
      <c r="E8" s="186" t="s">
        <v>11</v>
      </c>
      <c r="F8" s="128" t="s">
        <v>10</v>
      </c>
      <c r="G8" s="187" t="s">
        <v>46</v>
      </c>
      <c r="H8" s="187" t="s">
        <v>8</v>
      </c>
      <c r="I8" s="128" t="s">
        <v>7</v>
      </c>
    </row>
    <row r="9" spans="1:10" ht="15" customHeight="1">
      <c r="A9" s="33">
        <v>1</v>
      </c>
      <c r="B9" s="33">
        <v>22</v>
      </c>
      <c r="C9" s="174" t="s">
        <v>212</v>
      </c>
      <c r="D9" s="171" t="s">
        <v>213</v>
      </c>
      <c r="E9" s="172">
        <v>36759</v>
      </c>
      <c r="F9" s="175" t="s">
        <v>53</v>
      </c>
      <c r="G9" s="337">
        <v>0.0010820601851851853</v>
      </c>
      <c r="H9" s="188" t="str">
        <f aca="true" t="shared" si="0" ref="H9:H17">IF(ISBLANK(G9),"",IF(G9&lt;=0.000943287037037037,"KSM",IF(G9&lt;=0.000989583333333333,"I A",IF(G9&lt;=0.00105902777777778,"II A",IF(G9&lt;=0.0011400462962963,"III A",IF(G9&lt;=0.00124421296296296,"I JA",IF(G9&lt;=0.00132523148148148,"II JA",IF(G9&lt;=0.00139467592592593,"III JA"))))))))</f>
        <v>III A</v>
      </c>
      <c r="I9" s="175" t="s">
        <v>615</v>
      </c>
      <c r="J9" s="161" t="s">
        <v>748</v>
      </c>
    </row>
    <row r="10" spans="1:9" ht="15" customHeight="1">
      <c r="A10" s="33">
        <v>2</v>
      </c>
      <c r="B10" s="33">
        <v>3</v>
      </c>
      <c r="C10" s="174" t="s">
        <v>753</v>
      </c>
      <c r="D10" s="171" t="s">
        <v>754</v>
      </c>
      <c r="E10" s="172">
        <v>37254</v>
      </c>
      <c r="F10" s="175" t="s">
        <v>100</v>
      </c>
      <c r="G10" s="337">
        <v>0.0011015046296296296</v>
      </c>
      <c r="H10" s="188" t="str">
        <f t="shared" si="0"/>
        <v>III A</v>
      </c>
      <c r="I10" s="175" t="s">
        <v>521</v>
      </c>
    </row>
    <row r="11" spans="1:9" ht="15" customHeight="1">
      <c r="A11" s="33">
        <v>3</v>
      </c>
      <c r="B11" s="33">
        <v>41</v>
      </c>
      <c r="C11" s="174" t="s">
        <v>634</v>
      </c>
      <c r="D11" s="171" t="s">
        <v>635</v>
      </c>
      <c r="E11" s="172">
        <v>36626</v>
      </c>
      <c r="F11" s="175" t="s">
        <v>227</v>
      </c>
      <c r="G11" s="337">
        <v>0.0011266203703703705</v>
      </c>
      <c r="H11" s="188" t="str">
        <f t="shared" si="0"/>
        <v>III A</v>
      </c>
      <c r="I11" s="175" t="s">
        <v>124</v>
      </c>
    </row>
    <row r="12" spans="1:9" ht="15" customHeight="1">
      <c r="A12" s="33">
        <v>4</v>
      </c>
      <c r="B12" s="33">
        <v>14</v>
      </c>
      <c r="C12" s="174" t="s">
        <v>179</v>
      </c>
      <c r="D12" s="171" t="s">
        <v>248</v>
      </c>
      <c r="E12" s="172">
        <v>36779</v>
      </c>
      <c r="F12" s="175" t="s">
        <v>63</v>
      </c>
      <c r="G12" s="337">
        <v>0.001142824074074074</v>
      </c>
      <c r="H12" s="188" t="str">
        <f t="shared" si="0"/>
        <v>I JA</v>
      </c>
      <c r="I12" s="175" t="s">
        <v>249</v>
      </c>
    </row>
    <row r="13" spans="1:10" ht="15" customHeight="1">
      <c r="A13" s="33">
        <v>5</v>
      </c>
      <c r="B13" s="33">
        <v>6</v>
      </c>
      <c r="C13" s="174" t="s">
        <v>648</v>
      </c>
      <c r="D13" s="171" t="s">
        <v>744</v>
      </c>
      <c r="E13" s="172">
        <v>36546</v>
      </c>
      <c r="F13" s="175" t="s">
        <v>545</v>
      </c>
      <c r="G13" s="337">
        <v>0.0011572916666666667</v>
      </c>
      <c r="H13" s="188" t="str">
        <f t="shared" si="0"/>
        <v>I JA</v>
      </c>
      <c r="I13" s="175" t="s">
        <v>583</v>
      </c>
      <c r="J13" s="161">
        <v>0.0011587962962962964</v>
      </c>
    </row>
    <row r="14" spans="1:9" ht="15" customHeight="1">
      <c r="A14" s="33">
        <v>6</v>
      </c>
      <c r="B14" s="33">
        <v>17</v>
      </c>
      <c r="C14" s="174" t="s">
        <v>751</v>
      </c>
      <c r="D14" s="171" t="s">
        <v>752</v>
      </c>
      <c r="E14" s="172">
        <v>37015</v>
      </c>
      <c r="F14" s="175" t="s">
        <v>63</v>
      </c>
      <c r="G14" s="337">
        <v>0.0011771990740740742</v>
      </c>
      <c r="H14" s="188" t="str">
        <f t="shared" si="0"/>
        <v>I JA</v>
      </c>
      <c r="I14" s="175" t="s">
        <v>249</v>
      </c>
    </row>
    <row r="15" spans="1:9" ht="15" customHeight="1">
      <c r="A15" s="33">
        <v>7</v>
      </c>
      <c r="B15" s="33">
        <v>44</v>
      </c>
      <c r="C15" s="174" t="s">
        <v>745</v>
      </c>
      <c r="D15" s="171" t="s">
        <v>746</v>
      </c>
      <c r="E15" s="172">
        <v>36550</v>
      </c>
      <c r="F15" s="175" t="s">
        <v>336</v>
      </c>
      <c r="G15" s="337">
        <v>0.0011862268518518517</v>
      </c>
      <c r="H15" s="188" t="str">
        <f t="shared" si="0"/>
        <v>I JA</v>
      </c>
      <c r="I15" s="175" t="s">
        <v>421</v>
      </c>
    </row>
    <row r="16" spans="1:9" ht="15" customHeight="1">
      <c r="A16" s="33">
        <v>8</v>
      </c>
      <c r="B16" s="33">
        <v>11</v>
      </c>
      <c r="C16" s="174" t="s">
        <v>73</v>
      </c>
      <c r="D16" s="171" t="s">
        <v>747</v>
      </c>
      <c r="E16" s="172">
        <v>36593</v>
      </c>
      <c r="F16" s="175" t="s">
        <v>108</v>
      </c>
      <c r="G16" s="337">
        <v>0.0012175925925925926</v>
      </c>
      <c r="H16" s="188" t="str">
        <f t="shared" si="0"/>
        <v>I JA</v>
      </c>
      <c r="I16" s="175" t="s">
        <v>334</v>
      </c>
    </row>
    <row r="17" spans="1:9" ht="15" customHeight="1">
      <c r="A17" s="33">
        <v>9</v>
      </c>
      <c r="B17" s="33">
        <v>43</v>
      </c>
      <c r="C17" s="174" t="s">
        <v>749</v>
      </c>
      <c r="D17" s="171" t="s">
        <v>750</v>
      </c>
      <c r="E17" s="172">
        <v>36969</v>
      </c>
      <c r="F17" s="175" t="s">
        <v>336</v>
      </c>
      <c r="G17" s="337">
        <v>0.0012340277777777777</v>
      </c>
      <c r="H17" s="188" t="str">
        <f t="shared" si="0"/>
        <v>I JA</v>
      </c>
      <c r="I17" s="175" t="s">
        <v>421</v>
      </c>
    </row>
    <row r="18" spans="1:10" ht="15" customHeight="1">
      <c r="A18" s="33"/>
      <c r="B18" s="33">
        <v>28</v>
      </c>
      <c r="C18" s="174" t="s">
        <v>741</v>
      </c>
      <c r="D18" s="171" t="s">
        <v>742</v>
      </c>
      <c r="E18" s="172">
        <v>36538</v>
      </c>
      <c r="F18" s="175" t="s">
        <v>361</v>
      </c>
      <c r="G18" s="337" t="s">
        <v>849</v>
      </c>
      <c r="H18" s="188"/>
      <c r="I18" s="175" t="s">
        <v>99</v>
      </c>
      <c r="J18" s="161" t="s">
        <v>743</v>
      </c>
    </row>
  </sheetData>
  <sheetProtection/>
  <mergeCells count="3">
    <mergeCell ref="A1:H1"/>
    <mergeCell ref="A2:H2"/>
    <mergeCell ref="A3:H3"/>
  </mergeCells>
  <printOptions/>
  <pageMargins left="0.5118110236220472" right="0.2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140625" style="134" customWidth="1"/>
    <col min="2" max="2" width="12.7109375" style="134" customWidth="1"/>
    <col min="3" max="3" width="14.28125" style="134" customWidth="1"/>
    <col min="4" max="4" width="9.8515625" style="138" customWidth="1"/>
    <col min="5" max="5" width="12.140625" style="138" customWidth="1"/>
    <col min="6" max="6" width="6.8515625" style="136" customWidth="1"/>
    <col min="7" max="7" width="6.8515625" style="137" customWidth="1"/>
    <col min="8" max="8" width="21.28125" style="138" customWidth="1"/>
    <col min="9" max="9" width="0" style="134" hidden="1" customWidth="1"/>
    <col min="10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8" ht="12.75">
      <c r="B4" s="135"/>
      <c r="C4" s="73" t="s">
        <v>16</v>
      </c>
      <c r="D4" s="58">
        <v>9.24</v>
      </c>
      <c r="F4" s="119" t="s">
        <v>842</v>
      </c>
      <c r="H4" s="136"/>
    </row>
    <row r="5" spans="1:8" ht="8.25" customHeight="1">
      <c r="A5" s="113"/>
      <c r="B5" s="113"/>
      <c r="C5" s="113"/>
      <c r="D5" s="113"/>
      <c r="E5" s="114"/>
      <c r="F5" s="113"/>
      <c r="G5" s="113"/>
      <c r="H5" s="115"/>
    </row>
    <row r="6" spans="2:9" ht="15.75">
      <c r="B6" s="432" t="s">
        <v>843</v>
      </c>
      <c r="D6" s="433"/>
      <c r="F6" s="434"/>
      <c r="G6" s="136"/>
      <c r="H6" s="435" t="s">
        <v>851</v>
      </c>
      <c r="I6" s="138"/>
    </row>
    <row r="7" spans="2:9" ht="15.75">
      <c r="B7" s="432"/>
      <c r="D7" s="433"/>
      <c r="F7" s="434"/>
      <c r="G7" s="136"/>
      <c r="H7" s="435"/>
      <c r="I7" s="138"/>
    </row>
    <row r="8" ht="6" customHeight="1"/>
    <row r="9" spans="1:8" ht="12.75">
      <c r="A9" s="436" t="s">
        <v>233</v>
      </c>
      <c r="B9" s="140" t="s">
        <v>13</v>
      </c>
      <c r="C9" s="141" t="s">
        <v>12</v>
      </c>
      <c r="D9" s="139" t="s">
        <v>11</v>
      </c>
      <c r="E9" s="142" t="s">
        <v>10</v>
      </c>
      <c r="F9" s="143" t="s">
        <v>9</v>
      </c>
      <c r="G9" s="144" t="s">
        <v>8</v>
      </c>
      <c r="H9" s="145" t="s">
        <v>7</v>
      </c>
    </row>
    <row r="10" spans="1:8" ht="12.75">
      <c r="A10" s="122">
        <v>1</v>
      </c>
      <c r="B10" s="123" t="s">
        <v>150</v>
      </c>
      <c r="C10" s="124" t="s">
        <v>151</v>
      </c>
      <c r="D10" s="125">
        <v>36745</v>
      </c>
      <c r="E10" s="126" t="s">
        <v>336</v>
      </c>
      <c r="F10" s="437">
        <v>9.77</v>
      </c>
      <c r="G10" s="127" t="str">
        <f aca="true" t="shared" si="0" ref="G10:G17">IF(ISBLANK(F10),"",IF(F10&gt;13.34,"",IF(F10&lt;=9.24,"I A",IF(F10&lt;=9.84,"II A",IF(F10&lt;=10.84,"III A",IF(F10&lt;=11.94,"I JA",IF(F10&lt;=12.74,"II JA",IF(F10&lt;=13.34,"III JA"))))))))</f>
        <v>II A</v>
      </c>
      <c r="H10" s="126" t="s">
        <v>416</v>
      </c>
    </row>
    <row r="11" spans="1:9" ht="12.75">
      <c r="A11" s="122">
        <v>2</v>
      </c>
      <c r="B11" s="123" t="s">
        <v>549</v>
      </c>
      <c r="C11" s="124" t="s">
        <v>550</v>
      </c>
      <c r="D11" s="125">
        <v>37142</v>
      </c>
      <c r="E11" s="126" t="s">
        <v>361</v>
      </c>
      <c r="F11" s="437">
        <v>10.77</v>
      </c>
      <c r="G11" s="127" t="str">
        <f t="shared" si="0"/>
        <v>III A</v>
      </c>
      <c r="H11" s="126" t="s">
        <v>51</v>
      </c>
      <c r="I11" s="134" t="s">
        <v>850</v>
      </c>
    </row>
    <row r="12" spans="1:8" ht="12.75">
      <c r="A12" s="122">
        <v>3</v>
      </c>
      <c r="B12" s="123" t="s">
        <v>368</v>
      </c>
      <c r="C12" s="124" t="s">
        <v>110</v>
      </c>
      <c r="D12" s="125">
        <v>37146</v>
      </c>
      <c r="E12" s="126" t="s">
        <v>146</v>
      </c>
      <c r="F12" s="437">
        <v>11.23</v>
      </c>
      <c r="G12" s="127" t="str">
        <f t="shared" si="0"/>
        <v>I JA</v>
      </c>
      <c r="H12" s="126" t="s">
        <v>459</v>
      </c>
    </row>
    <row r="13" spans="1:8" ht="12.75">
      <c r="A13" s="122">
        <v>4</v>
      </c>
      <c r="B13" s="123" t="s">
        <v>457</v>
      </c>
      <c r="C13" s="124" t="s">
        <v>458</v>
      </c>
      <c r="D13" s="125">
        <v>36577</v>
      </c>
      <c r="E13" s="126" t="s">
        <v>146</v>
      </c>
      <c r="F13" s="437">
        <v>11.73</v>
      </c>
      <c r="G13" s="127" t="str">
        <f t="shared" si="0"/>
        <v>I JA</v>
      </c>
      <c r="H13" s="126" t="s">
        <v>459</v>
      </c>
    </row>
    <row r="14" spans="1:8" ht="12.75">
      <c r="A14" s="122">
        <v>5</v>
      </c>
      <c r="B14" s="123" t="s">
        <v>846</v>
      </c>
      <c r="C14" s="124" t="s">
        <v>847</v>
      </c>
      <c r="D14" s="125" t="s">
        <v>442</v>
      </c>
      <c r="E14" s="126" t="s">
        <v>79</v>
      </c>
      <c r="F14" s="437">
        <v>11.77</v>
      </c>
      <c r="G14" s="127" t="str">
        <f t="shared" si="0"/>
        <v>I JA</v>
      </c>
      <c r="H14" s="126" t="s">
        <v>275</v>
      </c>
    </row>
    <row r="15" spans="1:8" ht="12.75">
      <c r="A15" s="122">
        <v>6</v>
      </c>
      <c r="B15" s="123" t="s">
        <v>844</v>
      </c>
      <c r="C15" s="124" t="s">
        <v>845</v>
      </c>
      <c r="D15" s="125" t="s">
        <v>442</v>
      </c>
      <c r="E15" s="126" t="s">
        <v>79</v>
      </c>
      <c r="F15" s="437">
        <v>12.11</v>
      </c>
      <c r="G15" s="127" t="str">
        <f t="shared" si="0"/>
        <v>II JA</v>
      </c>
      <c r="H15" s="126" t="s">
        <v>275</v>
      </c>
    </row>
    <row r="16" spans="1:8" ht="12.75">
      <c r="A16" s="122"/>
      <c r="B16" s="123" t="s">
        <v>352</v>
      </c>
      <c r="C16" s="124" t="s">
        <v>548</v>
      </c>
      <c r="D16" s="125">
        <v>36628</v>
      </c>
      <c r="E16" s="126" t="s">
        <v>227</v>
      </c>
      <c r="F16" s="437" t="s">
        <v>848</v>
      </c>
      <c r="G16" s="127">
        <f t="shared" si="0"/>
      </c>
      <c r="H16" s="126" t="s">
        <v>124</v>
      </c>
    </row>
    <row r="17" spans="1:8" ht="12.75">
      <c r="A17" s="122"/>
      <c r="B17" s="123" t="s">
        <v>57</v>
      </c>
      <c r="C17" s="124" t="s">
        <v>143</v>
      </c>
      <c r="D17" s="125">
        <v>36625</v>
      </c>
      <c r="E17" s="126" t="s">
        <v>63</v>
      </c>
      <c r="F17" s="437" t="s">
        <v>849</v>
      </c>
      <c r="G17" s="127">
        <f t="shared" si="0"/>
      </c>
      <c r="H17" s="126" t="s">
        <v>154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3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2" width="5.140625" style="161" customWidth="1"/>
    <col min="3" max="3" width="10.00390625" style="161" customWidth="1"/>
    <col min="4" max="4" width="12.7109375" style="161" customWidth="1"/>
    <col min="5" max="5" width="8.8515625" style="166" customWidth="1"/>
    <col min="6" max="6" width="15.28125" style="166" customWidth="1"/>
    <col min="7" max="7" width="8.421875" style="182" customWidth="1"/>
    <col min="8" max="8" width="5.7109375" style="165" customWidth="1"/>
    <col min="9" max="9" width="24.00390625" style="166" bestFit="1" customWidth="1"/>
    <col min="10" max="10" width="10.57421875" style="161" hidden="1" customWidth="1"/>
    <col min="11" max="16384" width="9.140625" style="161" customWidth="1"/>
  </cols>
  <sheetData>
    <row r="1" spans="1:10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  <c r="J1" s="32"/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s="177" customFormat="1" ht="12.75" customHeight="1">
      <c r="D4" s="29" t="s">
        <v>16</v>
      </c>
      <c r="E4" s="34" t="s">
        <v>90</v>
      </c>
      <c r="G4" s="34" t="s">
        <v>91</v>
      </c>
      <c r="H4" s="29"/>
    </row>
    <row r="5" spans="3:10" ht="4.5" customHeight="1">
      <c r="C5" s="162"/>
      <c r="E5" s="163"/>
      <c r="F5" s="163"/>
      <c r="G5" s="164"/>
      <c r="I5" s="164"/>
      <c r="J5" s="166"/>
    </row>
    <row r="6" spans="2:7" s="177" customFormat="1" ht="15.75">
      <c r="B6" s="179" t="s">
        <v>323</v>
      </c>
      <c r="C6" s="180"/>
      <c r="D6" s="176"/>
      <c r="E6" s="116"/>
      <c r="F6" s="181"/>
      <c r="G6" s="118" t="s">
        <v>15</v>
      </c>
    </row>
    <row r="7" spans="3:10" ht="4.5" customHeight="1">
      <c r="C7" s="162"/>
      <c r="E7" s="163"/>
      <c r="F7" s="163"/>
      <c r="G7" s="164"/>
      <c r="I7" s="164"/>
      <c r="J7" s="166"/>
    </row>
    <row r="8" spans="2:8" s="134" customFormat="1" ht="12.75" customHeight="1">
      <c r="B8" s="156"/>
      <c r="C8" s="135"/>
      <c r="D8" s="135">
        <v>1</v>
      </c>
      <c r="E8" s="135" t="s">
        <v>41</v>
      </c>
      <c r="F8" s="157">
        <v>2</v>
      </c>
      <c r="G8" s="137"/>
      <c r="H8" s="206"/>
    </row>
    <row r="9" spans="4:8" s="134" customFormat="1" ht="5.25" customHeight="1">
      <c r="D9" s="138"/>
      <c r="E9" s="138"/>
      <c r="F9" s="136"/>
      <c r="G9" s="137"/>
      <c r="H9" s="138"/>
    </row>
    <row r="10" spans="4:8" s="134" customFormat="1" ht="5.25" customHeight="1">
      <c r="D10" s="138"/>
      <c r="E10" s="138"/>
      <c r="F10" s="136"/>
      <c r="G10" s="137"/>
      <c r="H10" s="138"/>
    </row>
    <row r="11" spans="1:9" ht="12.75">
      <c r="A11" s="139" t="s">
        <v>42</v>
      </c>
      <c r="B11" s="183" t="s">
        <v>43</v>
      </c>
      <c r="C11" s="184" t="s">
        <v>13</v>
      </c>
      <c r="D11" s="185" t="s">
        <v>12</v>
      </c>
      <c r="E11" s="186" t="s">
        <v>11</v>
      </c>
      <c r="F11" s="128" t="s">
        <v>10</v>
      </c>
      <c r="G11" s="187" t="s">
        <v>46</v>
      </c>
      <c r="H11" s="187" t="s">
        <v>8</v>
      </c>
      <c r="I11" s="128" t="s">
        <v>7</v>
      </c>
    </row>
    <row r="12" spans="1:10" ht="15" customHeight="1">
      <c r="A12" s="562" t="s">
        <v>31</v>
      </c>
      <c r="B12" s="33">
        <v>145</v>
      </c>
      <c r="C12" s="174" t="s">
        <v>623</v>
      </c>
      <c r="D12" s="171" t="s">
        <v>714</v>
      </c>
      <c r="E12" s="172">
        <v>35024</v>
      </c>
      <c r="F12" s="175" t="s">
        <v>336</v>
      </c>
      <c r="G12" s="337">
        <v>0.0010010416666666668</v>
      </c>
      <c r="H12" s="188" t="str">
        <f aca="true" t="shared" si="0" ref="H12:H19">IF(ISBLANK(G12),"",IF(G12&lt;=0.000943287037037037,"KSM",IF(G12&lt;=0.000989583333333333,"I A",IF(G12&lt;=0.00105902777777778,"II A",IF(G12&lt;=0.0011400462962963,"III A",IF(G12&lt;=0.00124421296296296,"I JA",IF(G12&lt;=0.00132523148148148,"II JA",IF(G12&lt;=0.00139467592592593,"III JA"))))))))</f>
        <v>II A</v>
      </c>
      <c r="I12" s="175" t="s">
        <v>380</v>
      </c>
      <c r="J12" s="161" t="s">
        <v>31</v>
      </c>
    </row>
    <row r="13" spans="1:10" ht="15" customHeight="1">
      <c r="A13" s="562" t="s">
        <v>31</v>
      </c>
      <c r="B13" s="33">
        <v>144</v>
      </c>
      <c r="C13" s="174" t="s">
        <v>76</v>
      </c>
      <c r="D13" s="171" t="s">
        <v>715</v>
      </c>
      <c r="E13" s="172">
        <v>35353</v>
      </c>
      <c r="F13" s="175" t="s">
        <v>336</v>
      </c>
      <c r="G13" s="337">
        <v>0.0010295138888888888</v>
      </c>
      <c r="H13" s="188" t="str">
        <f t="shared" si="0"/>
        <v>II A</v>
      </c>
      <c r="I13" s="175" t="s">
        <v>380</v>
      </c>
      <c r="J13" s="161" t="s">
        <v>31</v>
      </c>
    </row>
    <row r="14" spans="1:10" ht="15" customHeight="1">
      <c r="A14" s="33">
        <v>3</v>
      </c>
      <c r="B14" s="33">
        <v>138</v>
      </c>
      <c r="C14" s="174" t="s">
        <v>74</v>
      </c>
      <c r="D14" s="171" t="s">
        <v>210</v>
      </c>
      <c r="E14" s="172">
        <v>36289</v>
      </c>
      <c r="F14" s="175" t="s">
        <v>336</v>
      </c>
      <c r="G14" s="337">
        <v>0.0010710648148148148</v>
      </c>
      <c r="H14" s="188" t="str">
        <f t="shared" si="0"/>
        <v>III A</v>
      </c>
      <c r="I14" s="175" t="s">
        <v>337</v>
      </c>
      <c r="J14" s="161" t="s">
        <v>735</v>
      </c>
    </row>
    <row r="15" spans="1:10" ht="15" customHeight="1">
      <c r="A15" s="33">
        <v>4</v>
      </c>
      <c r="B15" s="33">
        <v>146</v>
      </c>
      <c r="C15" s="174" t="s">
        <v>682</v>
      </c>
      <c r="D15" s="171" t="s">
        <v>683</v>
      </c>
      <c r="E15" s="172">
        <v>36121</v>
      </c>
      <c r="F15" s="175" t="s">
        <v>361</v>
      </c>
      <c r="G15" s="337">
        <v>0.0010761574074074074</v>
      </c>
      <c r="H15" s="188" t="str">
        <f t="shared" si="0"/>
        <v>III A</v>
      </c>
      <c r="I15" s="175" t="s">
        <v>99</v>
      </c>
      <c r="J15" s="161" t="s">
        <v>684</v>
      </c>
    </row>
    <row r="16" spans="1:10" ht="15" customHeight="1">
      <c r="A16" s="33">
        <v>5</v>
      </c>
      <c r="B16" s="33">
        <v>104</v>
      </c>
      <c r="C16" s="174" t="s">
        <v>211</v>
      </c>
      <c r="D16" s="171" t="s">
        <v>728</v>
      </c>
      <c r="E16" s="172">
        <v>36181</v>
      </c>
      <c r="F16" s="175" t="s">
        <v>100</v>
      </c>
      <c r="G16" s="337">
        <v>0.0011460648148148148</v>
      </c>
      <c r="H16" s="188" t="str">
        <f t="shared" si="0"/>
        <v>I JA</v>
      </c>
      <c r="I16" s="175" t="s">
        <v>345</v>
      </c>
      <c r="J16" s="161">
        <v>1.35</v>
      </c>
    </row>
    <row r="17" spans="1:9" ht="15" customHeight="1">
      <c r="A17" s="33">
        <v>6</v>
      </c>
      <c r="B17" s="33">
        <v>113</v>
      </c>
      <c r="C17" s="174" t="s">
        <v>247</v>
      </c>
      <c r="D17" s="171" t="s">
        <v>724</v>
      </c>
      <c r="E17" s="172">
        <v>35952</v>
      </c>
      <c r="F17" s="175" t="s">
        <v>385</v>
      </c>
      <c r="G17" s="337">
        <v>0.0011633101851851852</v>
      </c>
      <c r="H17" s="188" t="str">
        <f t="shared" si="0"/>
        <v>I JA</v>
      </c>
      <c r="I17" s="175" t="s">
        <v>140</v>
      </c>
    </row>
    <row r="18" spans="1:9" ht="15" customHeight="1">
      <c r="A18" s="33">
        <v>7</v>
      </c>
      <c r="B18" s="33">
        <v>117</v>
      </c>
      <c r="C18" s="174" t="s">
        <v>253</v>
      </c>
      <c r="D18" s="171" t="s">
        <v>271</v>
      </c>
      <c r="E18" s="172">
        <v>36475</v>
      </c>
      <c r="F18" s="175" t="s">
        <v>108</v>
      </c>
      <c r="G18" s="337">
        <v>0.0011640046296296296</v>
      </c>
      <c r="H18" s="188" t="str">
        <f t="shared" si="0"/>
        <v>I JA</v>
      </c>
      <c r="I18" s="175" t="s">
        <v>334</v>
      </c>
    </row>
    <row r="19" spans="1:9" ht="15" customHeight="1">
      <c r="A19" s="33">
        <v>8</v>
      </c>
      <c r="B19" s="33">
        <v>116</v>
      </c>
      <c r="C19" s="174" t="s">
        <v>736</v>
      </c>
      <c r="D19" s="171" t="s">
        <v>737</v>
      </c>
      <c r="E19" s="172">
        <v>36290</v>
      </c>
      <c r="F19" s="175" t="s">
        <v>108</v>
      </c>
      <c r="G19" s="337">
        <v>0.0011847222222222222</v>
      </c>
      <c r="H19" s="188" t="str">
        <f t="shared" si="0"/>
        <v>I JA</v>
      </c>
      <c r="I19" s="175" t="s">
        <v>334</v>
      </c>
    </row>
    <row r="20" spans="1:9" ht="15" customHeight="1">
      <c r="A20" s="33"/>
      <c r="B20" s="33">
        <v>18</v>
      </c>
      <c r="C20" s="174" t="s">
        <v>725</v>
      </c>
      <c r="D20" s="171" t="s">
        <v>726</v>
      </c>
      <c r="E20" s="172">
        <v>36096</v>
      </c>
      <c r="F20" s="175" t="s">
        <v>63</v>
      </c>
      <c r="G20" s="337" t="s">
        <v>849</v>
      </c>
      <c r="H20" s="188"/>
      <c r="I20" s="175" t="s">
        <v>249</v>
      </c>
    </row>
    <row r="21" spans="1:9" ht="15" customHeight="1">
      <c r="A21" s="33"/>
      <c r="B21" s="33">
        <v>101</v>
      </c>
      <c r="C21" s="174" t="s">
        <v>739</v>
      </c>
      <c r="D21" s="171" t="s">
        <v>740</v>
      </c>
      <c r="E21" s="172">
        <v>35825</v>
      </c>
      <c r="F21" s="175" t="s">
        <v>340</v>
      </c>
      <c r="G21" s="337" t="s">
        <v>849</v>
      </c>
      <c r="H21" s="188"/>
      <c r="I21" s="175" t="s">
        <v>59</v>
      </c>
    </row>
    <row r="22" spans="1:9" ht="15" customHeight="1">
      <c r="A22" s="33"/>
      <c r="B22" s="33">
        <v>115</v>
      </c>
      <c r="C22" s="174" t="s">
        <v>720</v>
      </c>
      <c r="D22" s="171" t="s">
        <v>721</v>
      </c>
      <c r="E22" s="172">
        <v>35927</v>
      </c>
      <c r="F22" s="175" t="s">
        <v>577</v>
      </c>
      <c r="G22" s="337" t="s">
        <v>849</v>
      </c>
      <c r="H22" s="188"/>
      <c r="I22" s="175" t="s">
        <v>722</v>
      </c>
    </row>
    <row r="23" spans="1:9" ht="15" customHeight="1">
      <c r="A23" s="33"/>
      <c r="B23" s="33">
        <v>141</v>
      </c>
      <c r="C23" s="174" t="s">
        <v>38</v>
      </c>
      <c r="D23" s="171" t="s">
        <v>716</v>
      </c>
      <c r="E23" s="172">
        <v>35868</v>
      </c>
      <c r="F23" s="175" t="s">
        <v>336</v>
      </c>
      <c r="G23" s="337" t="s">
        <v>849</v>
      </c>
      <c r="H23" s="188"/>
      <c r="I23" s="175" t="s">
        <v>421</v>
      </c>
    </row>
    <row r="24" spans="4:8" s="134" customFormat="1" ht="5.25" customHeight="1">
      <c r="D24" s="138"/>
      <c r="E24" s="138"/>
      <c r="F24" s="136"/>
      <c r="G24" s="137"/>
      <c r="H24" s="138"/>
    </row>
    <row r="25" spans="2:8" s="134" customFormat="1" ht="12.75" customHeight="1">
      <c r="B25" s="156"/>
      <c r="C25" s="135"/>
      <c r="D25" s="135">
        <v>2</v>
      </c>
      <c r="E25" s="135" t="s">
        <v>41</v>
      </c>
      <c r="F25" s="157">
        <v>2</v>
      </c>
      <c r="G25" s="137"/>
      <c r="H25" s="206"/>
    </row>
    <row r="26" spans="4:8" s="134" customFormat="1" ht="5.25" customHeight="1">
      <c r="D26" s="138"/>
      <c r="E26" s="138"/>
      <c r="F26" s="136"/>
      <c r="G26" s="137"/>
      <c r="H26" s="138"/>
    </row>
    <row r="27" spans="1:10" ht="15" customHeight="1">
      <c r="A27" s="33">
        <v>1</v>
      </c>
      <c r="B27" s="33">
        <v>107</v>
      </c>
      <c r="C27" s="174" t="s">
        <v>732</v>
      </c>
      <c r="D27" s="171" t="s">
        <v>733</v>
      </c>
      <c r="E27" s="172">
        <v>36277</v>
      </c>
      <c r="F27" s="175" t="s">
        <v>100</v>
      </c>
      <c r="G27" s="337">
        <v>0.001004976851851852</v>
      </c>
      <c r="H27" s="188" t="str">
        <f aca="true" t="shared" si="1" ref="H27:H33">IF(ISBLANK(G27),"",IF(G27&lt;=0.000943287037037037,"KSM",IF(G27&lt;=0.000989583333333333,"I A",IF(G27&lt;=0.00105902777777778,"II A",IF(G27&lt;=0.0011400462962963,"III A",IF(G27&lt;=0.00124421296296296,"I JA",IF(G27&lt;=0.00132523148148148,"II JA",IF(G27&lt;=0.00139467592592593,"III JA"))))))))</f>
        <v>II A</v>
      </c>
      <c r="I27" s="175" t="s">
        <v>734</v>
      </c>
      <c r="J27" s="161" t="s">
        <v>818</v>
      </c>
    </row>
    <row r="28" spans="1:10" ht="15" customHeight="1">
      <c r="A28" s="33">
        <v>2</v>
      </c>
      <c r="B28" s="33">
        <v>147</v>
      </c>
      <c r="C28" s="174" t="s">
        <v>196</v>
      </c>
      <c r="D28" s="171" t="s">
        <v>717</v>
      </c>
      <c r="E28" s="172">
        <v>35900</v>
      </c>
      <c r="F28" s="175" t="s">
        <v>361</v>
      </c>
      <c r="G28" s="337">
        <v>0.0010159722222222221</v>
      </c>
      <c r="H28" s="188" t="str">
        <f t="shared" si="1"/>
        <v>II A</v>
      </c>
      <c r="I28" s="175" t="s">
        <v>52</v>
      </c>
      <c r="J28" s="428">
        <v>0.001034375</v>
      </c>
    </row>
    <row r="29" spans="1:10" ht="15" customHeight="1">
      <c r="A29" s="33">
        <v>3</v>
      </c>
      <c r="B29" s="33">
        <v>122</v>
      </c>
      <c r="C29" s="174" t="s">
        <v>203</v>
      </c>
      <c r="D29" s="171" t="s">
        <v>208</v>
      </c>
      <c r="E29" s="172">
        <v>36133</v>
      </c>
      <c r="F29" s="175" t="s">
        <v>53</v>
      </c>
      <c r="G29" s="337">
        <v>0.0010171296296296295</v>
      </c>
      <c r="H29" s="188" t="str">
        <f t="shared" si="1"/>
        <v>II A</v>
      </c>
      <c r="I29" s="175" t="s">
        <v>119</v>
      </c>
      <c r="J29" s="161" t="s">
        <v>727</v>
      </c>
    </row>
    <row r="30" spans="1:10" ht="15" customHeight="1">
      <c r="A30" s="33">
        <v>4</v>
      </c>
      <c r="B30" s="33">
        <v>126</v>
      </c>
      <c r="C30" s="174" t="s">
        <v>68</v>
      </c>
      <c r="D30" s="171" t="s">
        <v>209</v>
      </c>
      <c r="E30" s="172">
        <v>36270</v>
      </c>
      <c r="F30" s="175" t="s">
        <v>483</v>
      </c>
      <c r="G30" s="337">
        <v>0.0010187500000000001</v>
      </c>
      <c r="H30" s="188" t="str">
        <f t="shared" si="1"/>
        <v>II A</v>
      </c>
      <c r="I30" s="175" t="s">
        <v>484</v>
      </c>
      <c r="J30" s="161" t="s">
        <v>731</v>
      </c>
    </row>
    <row r="31" spans="1:10" ht="15" customHeight="1">
      <c r="A31" s="33">
        <v>5</v>
      </c>
      <c r="B31" s="33">
        <v>105</v>
      </c>
      <c r="C31" s="174" t="s">
        <v>729</v>
      </c>
      <c r="D31" s="171" t="s">
        <v>730</v>
      </c>
      <c r="E31" s="172">
        <v>36223</v>
      </c>
      <c r="F31" s="175" t="s">
        <v>100</v>
      </c>
      <c r="G31" s="337">
        <v>0.001044560185185185</v>
      </c>
      <c r="H31" s="188" t="str">
        <f t="shared" si="1"/>
        <v>II A</v>
      </c>
      <c r="I31" s="175" t="s">
        <v>364</v>
      </c>
      <c r="J31" s="161">
        <v>1.31</v>
      </c>
    </row>
    <row r="32" spans="1:10" ht="15" customHeight="1">
      <c r="A32" s="33">
        <v>6</v>
      </c>
      <c r="B32" s="33">
        <v>106</v>
      </c>
      <c r="C32" s="174" t="s">
        <v>718</v>
      </c>
      <c r="D32" s="171" t="s">
        <v>719</v>
      </c>
      <c r="E32" s="172">
        <v>35902</v>
      </c>
      <c r="F32" s="175" t="s">
        <v>100</v>
      </c>
      <c r="G32" s="337">
        <v>0.0010479166666666666</v>
      </c>
      <c r="H32" s="188" t="str">
        <f t="shared" si="1"/>
        <v>II A</v>
      </c>
      <c r="I32" s="175" t="s">
        <v>364</v>
      </c>
      <c r="J32" s="161">
        <v>1.3</v>
      </c>
    </row>
    <row r="33" spans="1:9" ht="15" customHeight="1">
      <c r="A33" s="33">
        <v>7</v>
      </c>
      <c r="B33" s="33">
        <v>142</v>
      </c>
      <c r="C33" s="174" t="s">
        <v>40</v>
      </c>
      <c r="D33" s="171" t="s">
        <v>185</v>
      </c>
      <c r="E33" s="172">
        <v>36209</v>
      </c>
      <c r="F33" s="424" t="s">
        <v>738</v>
      </c>
      <c r="G33" s="337">
        <v>0.0010879629629629629</v>
      </c>
      <c r="H33" s="188" t="str">
        <f t="shared" si="1"/>
        <v>III A</v>
      </c>
      <c r="I33" s="175" t="s">
        <v>380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27"/>
  <sheetViews>
    <sheetView zoomScalePageLayoutView="0" workbookViewId="0" topLeftCell="A4">
      <selection activeCell="A8" sqref="A8"/>
    </sheetView>
  </sheetViews>
  <sheetFormatPr defaultColWidth="9.140625" defaultRowHeight="12.75"/>
  <cols>
    <col min="1" max="2" width="5.140625" style="161" customWidth="1"/>
    <col min="3" max="3" width="10.00390625" style="161" customWidth="1"/>
    <col min="4" max="4" width="11.28125" style="161" customWidth="1"/>
    <col min="5" max="5" width="9.57421875" style="166" customWidth="1"/>
    <col min="6" max="6" width="15.28125" style="166" customWidth="1"/>
    <col min="7" max="7" width="8.421875" style="182" customWidth="1"/>
    <col min="8" max="8" width="5.7109375" style="165" customWidth="1"/>
    <col min="9" max="9" width="23.28125" style="166" customWidth="1"/>
    <col min="10" max="10" width="10.57421875" style="161" hidden="1" customWidth="1"/>
    <col min="11" max="16384" width="9.140625" style="161" customWidth="1"/>
  </cols>
  <sheetData>
    <row r="1" spans="1:10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  <c r="J1" s="32"/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s="177" customFormat="1" ht="12.75" customHeight="1">
      <c r="D4" s="29" t="s">
        <v>16</v>
      </c>
      <c r="E4" s="34" t="s">
        <v>90</v>
      </c>
      <c r="G4" s="34" t="s">
        <v>91</v>
      </c>
      <c r="H4" s="29"/>
    </row>
    <row r="5" spans="3:10" ht="4.5" customHeight="1">
      <c r="C5" s="162"/>
      <c r="E5" s="163"/>
      <c r="F5" s="163"/>
      <c r="G5" s="164"/>
      <c r="I5" s="164"/>
      <c r="J5" s="166"/>
    </row>
    <row r="6" spans="2:7" s="177" customFormat="1" ht="15.75">
      <c r="B6" s="179" t="s">
        <v>323</v>
      </c>
      <c r="C6" s="180"/>
      <c r="D6" s="176"/>
      <c r="E6" s="116"/>
      <c r="F6" s="181"/>
      <c r="G6" s="118" t="s">
        <v>15</v>
      </c>
    </row>
    <row r="7" spans="4:8" s="134" customFormat="1" ht="5.25" customHeight="1">
      <c r="D7" s="138"/>
      <c r="E7" s="138"/>
      <c r="F7" s="136"/>
      <c r="G7" s="137"/>
      <c r="H7" s="138"/>
    </row>
    <row r="8" spans="1:9" ht="12.75">
      <c r="A8" s="139" t="s">
        <v>233</v>
      </c>
      <c r="B8" s="183" t="s">
        <v>43</v>
      </c>
      <c r="C8" s="184" t="s">
        <v>13</v>
      </c>
      <c r="D8" s="185" t="s">
        <v>12</v>
      </c>
      <c r="E8" s="186" t="s">
        <v>11</v>
      </c>
      <c r="F8" s="128" t="s">
        <v>10</v>
      </c>
      <c r="G8" s="187" t="s">
        <v>46</v>
      </c>
      <c r="H8" s="187" t="s">
        <v>8</v>
      </c>
      <c r="I8" s="128" t="s">
        <v>7</v>
      </c>
    </row>
    <row r="9" spans="1:10" ht="15" customHeight="1">
      <c r="A9" s="33">
        <v>1</v>
      </c>
      <c r="B9" s="33">
        <v>107</v>
      </c>
      <c r="C9" s="174" t="s">
        <v>732</v>
      </c>
      <c r="D9" s="171" t="s">
        <v>733</v>
      </c>
      <c r="E9" s="172">
        <v>36277</v>
      </c>
      <c r="F9" s="175" t="s">
        <v>100</v>
      </c>
      <c r="G9" s="337">
        <v>0.001004976851851852</v>
      </c>
      <c r="H9" s="188" t="str">
        <f aca="true" t="shared" si="0" ref="H9:H23">IF(ISBLANK(G9),"",IF(G9&lt;=0.000943287037037037,"KSM",IF(G9&lt;=0.000989583333333333,"I A",IF(G9&lt;=0.00105902777777778,"II A",IF(G9&lt;=0.0011400462962963,"III A",IF(G9&lt;=0.00124421296296296,"I JA",IF(G9&lt;=0.00132523148148148,"II JA",IF(G9&lt;=0.00139467592592593,"III JA"))))))))</f>
        <v>II A</v>
      </c>
      <c r="I9" s="175" t="s">
        <v>734</v>
      </c>
      <c r="J9" s="161" t="s">
        <v>818</v>
      </c>
    </row>
    <row r="10" spans="1:10" ht="15" customHeight="1">
      <c r="A10" s="33">
        <v>2</v>
      </c>
      <c r="B10" s="33">
        <v>147</v>
      </c>
      <c r="C10" s="174" t="s">
        <v>196</v>
      </c>
      <c r="D10" s="171" t="s">
        <v>717</v>
      </c>
      <c r="E10" s="172">
        <v>35900</v>
      </c>
      <c r="F10" s="175" t="s">
        <v>361</v>
      </c>
      <c r="G10" s="337">
        <v>0.0010159722222222221</v>
      </c>
      <c r="H10" s="188" t="str">
        <f t="shared" si="0"/>
        <v>II A</v>
      </c>
      <c r="I10" s="175" t="s">
        <v>52</v>
      </c>
      <c r="J10" s="428">
        <v>0.001034375</v>
      </c>
    </row>
    <row r="11" spans="1:10" ht="15" customHeight="1">
      <c r="A11" s="33">
        <v>3</v>
      </c>
      <c r="B11" s="33">
        <v>122</v>
      </c>
      <c r="C11" s="174" t="s">
        <v>203</v>
      </c>
      <c r="D11" s="171" t="s">
        <v>208</v>
      </c>
      <c r="E11" s="172">
        <v>36133</v>
      </c>
      <c r="F11" s="175" t="s">
        <v>53</v>
      </c>
      <c r="G11" s="337">
        <v>0.0010171296296296295</v>
      </c>
      <c r="H11" s="188" t="str">
        <f t="shared" si="0"/>
        <v>II A</v>
      </c>
      <c r="I11" s="175" t="s">
        <v>119</v>
      </c>
      <c r="J11" s="161" t="s">
        <v>727</v>
      </c>
    </row>
    <row r="12" spans="1:10" ht="15" customHeight="1">
      <c r="A12" s="33">
        <v>4</v>
      </c>
      <c r="B12" s="33">
        <v>126</v>
      </c>
      <c r="C12" s="174" t="s">
        <v>68</v>
      </c>
      <c r="D12" s="171" t="s">
        <v>209</v>
      </c>
      <c r="E12" s="172">
        <v>36270</v>
      </c>
      <c r="F12" s="175" t="s">
        <v>483</v>
      </c>
      <c r="G12" s="337">
        <v>0.0010187500000000001</v>
      </c>
      <c r="H12" s="188" t="str">
        <f t="shared" si="0"/>
        <v>II A</v>
      </c>
      <c r="I12" s="175" t="s">
        <v>484</v>
      </c>
      <c r="J12" s="161" t="s">
        <v>731</v>
      </c>
    </row>
    <row r="13" spans="1:10" ht="15" customHeight="1">
      <c r="A13" s="33">
        <v>5</v>
      </c>
      <c r="B13" s="33">
        <v>105</v>
      </c>
      <c r="C13" s="174" t="s">
        <v>729</v>
      </c>
      <c r="D13" s="171" t="s">
        <v>730</v>
      </c>
      <c r="E13" s="172">
        <v>36223</v>
      </c>
      <c r="F13" s="175" t="s">
        <v>100</v>
      </c>
      <c r="G13" s="337">
        <v>0.001044560185185185</v>
      </c>
      <c r="H13" s="188" t="str">
        <f t="shared" si="0"/>
        <v>II A</v>
      </c>
      <c r="I13" s="175" t="s">
        <v>364</v>
      </c>
      <c r="J13" s="161">
        <v>1.31</v>
      </c>
    </row>
    <row r="14" spans="1:10" ht="15" customHeight="1">
      <c r="A14" s="33">
        <v>6</v>
      </c>
      <c r="B14" s="33">
        <v>106</v>
      </c>
      <c r="C14" s="174" t="s">
        <v>718</v>
      </c>
      <c r="D14" s="171" t="s">
        <v>719</v>
      </c>
      <c r="E14" s="172">
        <v>35902</v>
      </c>
      <c r="F14" s="175" t="s">
        <v>100</v>
      </c>
      <c r="G14" s="337">
        <v>0.0010479166666666666</v>
      </c>
      <c r="H14" s="188" t="str">
        <f t="shared" si="0"/>
        <v>II A</v>
      </c>
      <c r="I14" s="175" t="s">
        <v>364</v>
      </c>
      <c r="J14" s="161">
        <v>1.3</v>
      </c>
    </row>
    <row r="15" spans="1:10" ht="15" customHeight="1">
      <c r="A15" s="33">
        <v>7</v>
      </c>
      <c r="B15" s="33">
        <v>138</v>
      </c>
      <c r="C15" s="174" t="s">
        <v>74</v>
      </c>
      <c r="D15" s="171" t="s">
        <v>210</v>
      </c>
      <c r="E15" s="172">
        <v>36289</v>
      </c>
      <c r="F15" s="175" t="s">
        <v>336</v>
      </c>
      <c r="G15" s="337">
        <v>0.0010710648148148148</v>
      </c>
      <c r="H15" s="188" t="str">
        <f t="shared" si="0"/>
        <v>III A</v>
      </c>
      <c r="I15" s="175" t="s">
        <v>337</v>
      </c>
      <c r="J15" s="161" t="s">
        <v>735</v>
      </c>
    </row>
    <row r="16" spans="1:10" ht="15" customHeight="1">
      <c r="A16" s="33">
        <v>8</v>
      </c>
      <c r="B16" s="33">
        <v>146</v>
      </c>
      <c r="C16" s="174" t="s">
        <v>682</v>
      </c>
      <c r="D16" s="171" t="s">
        <v>683</v>
      </c>
      <c r="E16" s="172">
        <v>36121</v>
      </c>
      <c r="F16" s="175" t="s">
        <v>361</v>
      </c>
      <c r="G16" s="337">
        <v>0.0010761574074074074</v>
      </c>
      <c r="H16" s="188" t="str">
        <f t="shared" si="0"/>
        <v>III A</v>
      </c>
      <c r="I16" s="175" t="s">
        <v>99</v>
      </c>
      <c r="J16" s="161" t="s">
        <v>684</v>
      </c>
    </row>
    <row r="17" spans="1:9" ht="15" customHeight="1">
      <c r="A17" s="33">
        <v>9</v>
      </c>
      <c r="B17" s="33">
        <v>142</v>
      </c>
      <c r="C17" s="174" t="s">
        <v>40</v>
      </c>
      <c r="D17" s="171" t="s">
        <v>185</v>
      </c>
      <c r="E17" s="172">
        <v>36209</v>
      </c>
      <c r="F17" s="424" t="s">
        <v>738</v>
      </c>
      <c r="G17" s="337">
        <v>0.0010879629629629629</v>
      </c>
      <c r="H17" s="188" t="str">
        <f t="shared" si="0"/>
        <v>III A</v>
      </c>
      <c r="I17" s="175" t="s">
        <v>380</v>
      </c>
    </row>
    <row r="18" spans="1:10" ht="15" customHeight="1">
      <c r="A18" s="33">
        <v>10</v>
      </c>
      <c r="B18" s="33">
        <v>104</v>
      </c>
      <c r="C18" s="174" t="s">
        <v>211</v>
      </c>
      <c r="D18" s="171" t="s">
        <v>728</v>
      </c>
      <c r="E18" s="172">
        <v>36181</v>
      </c>
      <c r="F18" s="175" t="s">
        <v>100</v>
      </c>
      <c r="G18" s="337">
        <v>0.0011460648148148148</v>
      </c>
      <c r="H18" s="188" t="str">
        <f t="shared" si="0"/>
        <v>I JA</v>
      </c>
      <c r="I18" s="175" t="s">
        <v>345</v>
      </c>
      <c r="J18" s="161">
        <v>1.35</v>
      </c>
    </row>
    <row r="19" spans="1:9" ht="15" customHeight="1">
      <c r="A19" s="33">
        <v>11</v>
      </c>
      <c r="B19" s="33">
        <v>113</v>
      </c>
      <c r="C19" s="174" t="s">
        <v>247</v>
      </c>
      <c r="D19" s="171" t="s">
        <v>724</v>
      </c>
      <c r="E19" s="172">
        <v>35952</v>
      </c>
      <c r="F19" s="175" t="s">
        <v>385</v>
      </c>
      <c r="G19" s="337">
        <v>0.0011633101851851852</v>
      </c>
      <c r="H19" s="188" t="str">
        <f t="shared" si="0"/>
        <v>I JA</v>
      </c>
      <c r="I19" s="175" t="s">
        <v>140</v>
      </c>
    </row>
    <row r="20" spans="1:9" ht="15" customHeight="1">
      <c r="A20" s="33">
        <v>12</v>
      </c>
      <c r="B20" s="33">
        <v>117</v>
      </c>
      <c r="C20" s="174" t="s">
        <v>253</v>
      </c>
      <c r="D20" s="171" t="s">
        <v>271</v>
      </c>
      <c r="E20" s="172">
        <v>36475</v>
      </c>
      <c r="F20" s="175" t="s">
        <v>108</v>
      </c>
      <c r="G20" s="337">
        <v>0.0011640046296296296</v>
      </c>
      <c r="H20" s="188" t="str">
        <f t="shared" si="0"/>
        <v>I JA</v>
      </c>
      <c r="I20" s="175" t="s">
        <v>334</v>
      </c>
    </row>
    <row r="21" spans="1:9" ht="15" customHeight="1">
      <c r="A21" s="33">
        <v>13</v>
      </c>
      <c r="B21" s="33">
        <v>116</v>
      </c>
      <c r="C21" s="174" t="s">
        <v>736</v>
      </c>
      <c r="D21" s="171" t="s">
        <v>737</v>
      </c>
      <c r="E21" s="172">
        <v>36290</v>
      </c>
      <c r="F21" s="175" t="s">
        <v>108</v>
      </c>
      <c r="G21" s="337">
        <v>0.0011847222222222222</v>
      </c>
      <c r="H21" s="188" t="str">
        <f t="shared" si="0"/>
        <v>I JA</v>
      </c>
      <c r="I21" s="175" t="s">
        <v>334</v>
      </c>
    </row>
    <row r="22" spans="1:10" ht="15" customHeight="1">
      <c r="A22" s="508" t="s">
        <v>31</v>
      </c>
      <c r="B22" s="33">
        <v>145</v>
      </c>
      <c r="C22" s="174" t="s">
        <v>623</v>
      </c>
      <c r="D22" s="171" t="s">
        <v>714</v>
      </c>
      <c r="E22" s="172">
        <v>35024</v>
      </c>
      <c r="F22" s="175" t="s">
        <v>336</v>
      </c>
      <c r="G22" s="337">
        <v>0.0010010416666666668</v>
      </c>
      <c r="H22" s="188" t="str">
        <f t="shared" si="0"/>
        <v>II A</v>
      </c>
      <c r="I22" s="175" t="s">
        <v>380</v>
      </c>
      <c r="J22" s="161" t="s">
        <v>31</v>
      </c>
    </row>
    <row r="23" spans="1:10" ht="15" customHeight="1">
      <c r="A23" s="508" t="s">
        <v>31</v>
      </c>
      <c r="B23" s="33">
        <v>144</v>
      </c>
      <c r="C23" s="174" t="s">
        <v>76</v>
      </c>
      <c r="D23" s="171" t="s">
        <v>715</v>
      </c>
      <c r="E23" s="172">
        <v>35353</v>
      </c>
      <c r="F23" s="175" t="s">
        <v>336</v>
      </c>
      <c r="G23" s="337">
        <v>0.0010295138888888888</v>
      </c>
      <c r="H23" s="188" t="str">
        <f t="shared" si="0"/>
        <v>II A</v>
      </c>
      <c r="I23" s="175" t="s">
        <v>380</v>
      </c>
      <c r="J23" s="161" t="s">
        <v>31</v>
      </c>
    </row>
    <row r="24" spans="1:9" ht="15" customHeight="1">
      <c r="A24" s="33"/>
      <c r="B24" s="33">
        <v>18</v>
      </c>
      <c r="C24" s="174" t="s">
        <v>725</v>
      </c>
      <c r="D24" s="171" t="s">
        <v>726</v>
      </c>
      <c r="E24" s="172">
        <v>36096</v>
      </c>
      <c r="F24" s="175" t="s">
        <v>63</v>
      </c>
      <c r="G24" s="337" t="s">
        <v>849</v>
      </c>
      <c r="H24" s="188"/>
      <c r="I24" s="175" t="s">
        <v>249</v>
      </c>
    </row>
    <row r="25" spans="1:9" ht="15" customHeight="1">
      <c r="A25" s="33"/>
      <c r="B25" s="33">
        <v>101</v>
      </c>
      <c r="C25" s="174" t="s">
        <v>739</v>
      </c>
      <c r="D25" s="171" t="s">
        <v>740</v>
      </c>
      <c r="E25" s="172">
        <v>35825</v>
      </c>
      <c r="F25" s="175" t="s">
        <v>340</v>
      </c>
      <c r="G25" s="337" t="s">
        <v>849</v>
      </c>
      <c r="H25" s="188"/>
      <c r="I25" s="175" t="s">
        <v>59</v>
      </c>
    </row>
    <row r="26" spans="1:9" ht="15" customHeight="1">
      <c r="A26" s="33"/>
      <c r="B26" s="33">
        <v>115</v>
      </c>
      <c r="C26" s="174" t="s">
        <v>720</v>
      </c>
      <c r="D26" s="171" t="s">
        <v>721</v>
      </c>
      <c r="E26" s="172">
        <v>35927</v>
      </c>
      <c r="F26" s="175" t="s">
        <v>577</v>
      </c>
      <c r="G26" s="337" t="s">
        <v>849</v>
      </c>
      <c r="H26" s="188"/>
      <c r="I26" s="175" t="s">
        <v>722</v>
      </c>
    </row>
    <row r="27" spans="1:9" ht="15" customHeight="1">
      <c r="A27" s="33"/>
      <c r="B27" s="33">
        <v>141</v>
      </c>
      <c r="C27" s="174" t="s">
        <v>38</v>
      </c>
      <c r="D27" s="171" t="s">
        <v>716</v>
      </c>
      <c r="E27" s="172">
        <v>35868</v>
      </c>
      <c r="F27" s="175" t="s">
        <v>336</v>
      </c>
      <c r="G27" s="337" t="s">
        <v>849</v>
      </c>
      <c r="H27" s="188"/>
      <c r="I27" s="175" t="s">
        <v>421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"/>
  <sheetViews>
    <sheetView zoomScalePageLayoutView="0" workbookViewId="0" topLeftCell="A1">
      <selection activeCell="A9" sqref="A9"/>
    </sheetView>
  </sheetViews>
  <sheetFormatPr defaultColWidth="10.421875" defaultRowHeight="12.75"/>
  <cols>
    <col min="1" max="2" width="5.140625" style="264" customWidth="1"/>
    <col min="3" max="3" width="10.28125" style="264" customWidth="1"/>
    <col min="4" max="4" width="13.28125" style="264" customWidth="1"/>
    <col min="5" max="5" width="9.140625" style="265" customWidth="1"/>
    <col min="6" max="6" width="16.8515625" style="264" customWidth="1"/>
    <col min="7" max="7" width="8.8515625" style="264" customWidth="1"/>
    <col min="8" max="8" width="6.140625" style="266" customWidth="1"/>
    <col min="9" max="9" width="19.28125" style="264" customWidth="1"/>
    <col min="10" max="10" width="0" style="264" hidden="1" customWidth="1"/>
    <col min="11" max="16384" width="10.421875" style="264" customWidth="1"/>
  </cols>
  <sheetData>
    <row r="1" spans="1:10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  <c r="J1" s="32"/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1:9" s="111" customFormat="1" ht="12.75" customHeight="1">
      <c r="A4" s="231"/>
      <c r="B4" s="231"/>
      <c r="C4" s="231"/>
      <c r="D4" s="146" t="s">
        <v>16</v>
      </c>
      <c r="E4" s="147" t="s">
        <v>265</v>
      </c>
      <c r="G4" s="148" t="s">
        <v>266</v>
      </c>
      <c r="H4" s="73"/>
      <c r="I4" s="112"/>
    </row>
    <row r="5" spans="1:9" s="111" customFormat="1" ht="12.75" customHeight="1">
      <c r="A5" s="231"/>
      <c r="B5" s="231"/>
      <c r="C5" s="231"/>
      <c r="D5" s="146"/>
      <c r="E5" s="564" t="s">
        <v>1050</v>
      </c>
      <c r="F5" s="565"/>
      <c r="G5" s="566" t="s">
        <v>1051</v>
      </c>
      <c r="H5" s="567"/>
      <c r="I5" s="568"/>
    </row>
    <row r="6" spans="1:9" s="111" customFormat="1" ht="4.5" customHeight="1">
      <c r="A6" s="231"/>
      <c r="B6" s="231"/>
      <c r="C6" s="231"/>
      <c r="D6" s="146"/>
      <c r="E6" s="563"/>
      <c r="G6" s="148"/>
      <c r="H6" s="73"/>
      <c r="I6" s="112"/>
    </row>
    <row r="7" spans="2:8" ht="15.75">
      <c r="B7" s="267" t="s">
        <v>322</v>
      </c>
      <c r="C7" s="268"/>
      <c r="D7" s="268"/>
      <c r="E7" s="120"/>
      <c r="F7" s="18"/>
      <c r="H7" s="269" t="s">
        <v>23</v>
      </c>
    </row>
    <row r="8" spans="5:9" s="48" customFormat="1" ht="12" customHeight="1">
      <c r="E8" s="51"/>
      <c r="F8" s="50"/>
      <c r="G8" s="49"/>
      <c r="I8" s="49"/>
    </row>
    <row r="9" spans="1:9" ht="12.75">
      <c r="A9" s="218" t="s">
        <v>233</v>
      </c>
      <c r="B9" s="270" t="s">
        <v>43</v>
      </c>
      <c r="C9" s="271" t="s">
        <v>13</v>
      </c>
      <c r="D9" s="272" t="s">
        <v>12</v>
      </c>
      <c r="E9" s="273" t="s">
        <v>11</v>
      </c>
      <c r="F9" s="273" t="s">
        <v>10</v>
      </c>
      <c r="G9" s="274" t="s">
        <v>46</v>
      </c>
      <c r="H9" s="275" t="s">
        <v>8</v>
      </c>
      <c r="I9" s="273" t="s">
        <v>7</v>
      </c>
    </row>
    <row r="10" spans="1:9" s="277" customFormat="1" ht="17.25" customHeight="1">
      <c r="A10" s="276">
        <v>1</v>
      </c>
      <c r="B10" s="259">
        <v>36</v>
      </c>
      <c r="C10" s="260" t="s">
        <v>114</v>
      </c>
      <c r="D10" s="261" t="s">
        <v>261</v>
      </c>
      <c r="E10" s="262">
        <v>36542</v>
      </c>
      <c r="F10" s="263" t="s">
        <v>371</v>
      </c>
      <c r="G10" s="127" t="s">
        <v>1052</v>
      </c>
      <c r="H10" s="127" t="s">
        <v>1049</v>
      </c>
      <c r="I10" s="263" t="s">
        <v>372</v>
      </c>
    </row>
    <row r="11" spans="1:10" s="277" customFormat="1" ht="17.25" customHeight="1">
      <c r="A11" s="276">
        <v>2</v>
      </c>
      <c r="B11" s="259">
        <v>5</v>
      </c>
      <c r="C11" s="260" t="s">
        <v>543</v>
      </c>
      <c r="D11" s="261" t="s">
        <v>544</v>
      </c>
      <c r="E11" s="262">
        <v>37256</v>
      </c>
      <c r="F11" s="263" t="s">
        <v>545</v>
      </c>
      <c r="G11" s="339">
        <v>0.0023894675925925928</v>
      </c>
      <c r="H11" s="127" t="str">
        <f>IF(ISBLANK(G11),"",IF(G11&lt;=0.00202546296296296,"KSM",IF(G11&lt;=0.00216435185185185,"I A",IF(G11&lt;=0.00233796296296296,"II A",IF(G11&lt;=0.00256944444444444,"III A",IF(G11&lt;=0.00280092592592593,"I JA",IF(G11&lt;=0.00303240740740741,"II JA",IF(G11&lt;=0.00320601851851852,"III JA"))))))))</f>
        <v>III A</v>
      </c>
      <c r="I11" s="263" t="s">
        <v>546</v>
      </c>
      <c r="J11" s="277">
        <v>0.14305555555555557</v>
      </c>
    </row>
    <row r="12" spans="1:9" s="277" customFormat="1" ht="17.25" customHeight="1">
      <c r="A12" s="276">
        <v>3</v>
      </c>
      <c r="B12" s="259">
        <v>37</v>
      </c>
      <c r="C12" s="260" t="s">
        <v>133</v>
      </c>
      <c r="D12" s="261" t="s">
        <v>134</v>
      </c>
      <c r="E12" s="262">
        <v>36550</v>
      </c>
      <c r="F12" s="263" t="s">
        <v>371</v>
      </c>
      <c r="G12" s="339">
        <v>0.0023983796296296296</v>
      </c>
      <c r="H12" s="127" t="str">
        <f>IF(ISBLANK(G12),"",IF(G12&lt;=0.00202546296296296,"KSM",IF(G12&lt;=0.00216435185185185,"I A",IF(G12&lt;=0.00233796296296296,"II A",IF(G12&lt;=0.00256944444444444,"III A",IF(G12&lt;=0.00280092592592593,"I JA",IF(G12&lt;=0.00303240740740741,"II JA",IF(G12&lt;=0.00320601851851852,"III JA"))))))))</f>
        <v>III A</v>
      </c>
      <c r="I12" s="263" t="s">
        <v>372</v>
      </c>
    </row>
    <row r="13" spans="1:10" s="277" customFormat="1" ht="17.25" customHeight="1">
      <c r="A13" s="33">
        <v>4</v>
      </c>
      <c r="B13" s="259">
        <v>42</v>
      </c>
      <c r="C13" s="260" t="s">
        <v>539</v>
      </c>
      <c r="D13" s="261" t="s">
        <v>540</v>
      </c>
      <c r="E13" s="262">
        <v>37237</v>
      </c>
      <c r="F13" s="263" t="s">
        <v>371</v>
      </c>
      <c r="G13" s="339">
        <v>0.002509375</v>
      </c>
      <c r="H13" s="127" t="str">
        <f>IF(ISBLANK(G13),"",IF(G13&lt;=0.00202546296296296,"KSM",IF(G13&lt;=0.00216435185185185,"I A",IF(G13&lt;=0.00233796296296296,"II A",IF(G13&lt;=0.00256944444444444,"III A",IF(G13&lt;=0.00280092592592593,"I JA",IF(G13&lt;=0.00303240740740741,"II JA",IF(G13&lt;=0.00320601851851852,"III JA"))))))))</f>
        <v>III A</v>
      </c>
      <c r="I13" s="263" t="s">
        <v>541</v>
      </c>
      <c r="J13" s="277" t="s">
        <v>542</v>
      </c>
    </row>
    <row r="14" spans="1:10" s="277" customFormat="1" ht="17.25" customHeight="1">
      <c r="A14" s="276">
        <v>5</v>
      </c>
      <c r="B14" s="230">
        <v>13</v>
      </c>
      <c r="C14" s="170" t="s">
        <v>502</v>
      </c>
      <c r="D14" s="171" t="s">
        <v>503</v>
      </c>
      <c r="E14" s="172">
        <v>36739</v>
      </c>
      <c r="F14" s="175" t="s">
        <v>108</v>
      </c>
      <c r="G14" s="337">
        <v>0.0026474537037037035</v>
      </c>
      <c r="H14" s="127" t="str">
        <f>IF(ISBLANK(G14),"",IF(G14&lt;=0.00202546296296296,"KSM",IF(G14&lt;=0.00216435185185185,"I A",IF(G14&lt;=0.00233796296296296,"II A",IF(G14&lt;=0.00256944444444444,"III A",IF(G14&lt;=0.00280092592592593,"I JA",IF(G14&lt;=0.00303240740740741,"II JA",IF(G14&lt;=0.00320601851851852,"III JA"))))))))</f>
        <v>I JA</v>
      </c>
      <c r="I14" s="175" t="s">
        <v>334</v>
      </c>
      <c r="J14" s="161"/>
    </row>
    <row r="15" spans="1:9" s="277" customFormat="1" ht="17.25" customHeight="1">
      <c r="A15" s="276">
        <v>6</v>
      </c>
      <c r="B15" s="259">
        <v>35</v>
      </c>
      <c r="C15" s="260" t="s">
        <v>537</v>
      </c>
      <c r="D15" s="261" t="s">
        <v>538</v>
      </c>
      <c r="E15" s="262">
        <v>36930</v>
      </c>
      <c r="F15" s="263" t="s">
        <v>146</v>
      </c>
      <c r="G15" s="339">
        <v>0.002678819444444444</v>
      </c>
      <c r="H15" s="127" t="str">
        <f>IF(ISBLANK(G15),"",IF(G15&lt;=0.00202546296296296,"KSM",IF(G15&lt;=0.00216435185185185,"I A",IF(G15&lt;=0.00233796296296296,"II A",IF(G15&lt;=0.00256944444444444,"III A",IF(G15&lt;=0.00280092592592593,"I JA",IF(G15&lt;=0.00303240740740741,"II JA",IF(G15&lt;=0.00320601851851852,"III JA"))))))))</f>
        <v>I JA</v>
      </c>
      <c r="I15" s="263" t="s">
        <v>482</v>
      </c>
    </row>
    <row r="16" spans="1:9" s="277" customFormat="1" ht="17.25" customHeight="1">
      <c r="A16" s="276"/>
      <c r="B16" s="259">
        <v>20</v>
      </c>
      <c r="C16" s="260" t="s">
        <v>348</v>
      </c>
      <c r="D16" s="261" t="s">
        <v>535</v>
      </c>
      <c r="E16" s="262">
        <v>36605</v>
      </c>
      <c r="F16" s="263" t="s">
        <v>63</v>
      </c>
      <c r="G16" s="339" t="s">
        <v>849</v>
      </c>
      <c r="H16" s="127"/>
      <c r="I16" s="263" t="s">
        <v>495</v>
      </c>
    </row>
    <row r="17" spans="1:10" s="161" customFormat="1" ht="15" customHeight="1">
      <c r="A17" s="276"/>
      <c r="B17" s="530">
        <v>30</v>
      </c>
      <c r="C17" s="531" t="s">
        <v>127</v>
      </c>
      <c r="D17" s="261" t="s">
        <v>536</v>
      </c>
      <c r="E17" s="262">
        <v>36762</v>
      </c>
      <c r="F17" s="263" t="s">
        <v>361</v>
      </c>
      <c r="G17" s="339" t="s">
        <v>849</v>
      </c>
      <c r="H17" s="127"/>
      <c r="I17" s="263" t="s">
        <v>115</v>
      </c>
      <c r="J17" s="277">
        <v>0.002636574074074074</v>
      </c>
    </row>
    <row r="19" spans="8:11" ht="18.75">
      <c r="H19" s="111"/>
      <c r="I19" s="148"/>
      <c r="J19" s="73"/>
      <c r="K19" s="112"/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60"/>
  </sheetPr>
  <dimension ref="A1:J2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2" width="5.140625" style="244" customWidth="1"/>
    <col min="3" max="3" width="9.57421875" style="244" customWidth="1"/>
    <col min="4" max="4" width="14.7109375" style="244" customWidth="1"/>
    <col min="5" max="5" width="10.00390625" style="245" customWidth="1"/>
    <col min="6" max="6" width="15.140625" style="244" customWidth="1"/>
    <col min="7" max="7" width="8.7109375" style="244" customWidth="1"/>
    <col min="8" max="8" width="6.140625" style="246" customWidth="1"/>
    <col min="9" max="9" width="17.00390625" style="244" customWidth="1"/>
    <col min="10" max="10" width="10.00390625" style="244" hidden="1" customWidth="1"/>
    <col min="11" max="16384" width="9.140625" style="244" customWidth="1"/>
  </cols>
  <sheetData>
    <row r="1" spans="1:10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  <c r="J1" s="32"/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ht="12.75" customHeight="1">
      <c r="D4" s="73" t="s">
        <v>16</v>
      </c>
      <c r="E4" s="74" t="s">
        <v>259</v>
      </c>
      <c r="G4" s="101" t="s">
        <v>260</v>
      </c>
      <c r="H4" s="73"/>
    </row>
    <row r="5" ht="8.25" customHeight="1"/>
    <row r="6" spans="1:9" s="111" customFormat="1" ht="15.75" customHeight="1">
      <c r="A6" s="231"/>
      <c r="B6" s="247" t="s">
        <v>321</v>
      </c>
      <c r="C6" s="247"/>
      <c r="D6" s="247"/>
      <c r="E6" s="247"/>
      <c r="F6" s="247"/>
      <c r="G6" s="247" t="s">
        <v>15</v>
      </c>
      <c r="H6" s="231"/>
      <c r="I6" s="112"/>
    </row>
    <row r="7" spans="5:10" s="161" customFormat="1" ht="6" customHeight="1">
      <c r="E7" s="166"/>
      <c r="F7" s="166"/>
      <c r="G7" s="164"/>
      <c r="H7" s="165"/>
      <c r="I7" s="164"/>
      <c r="J7" s="166"/>
    </row>
    <row r="8" spans="4:8" s="134" customFormat="1" ht="5.25" customHeight="1">
      <c r="D8" s="138"/>
      <c r="E8" s="138"/>
      <c r="F8" s="136"/>
      <c r="G8" s="137"/>
      <c r="H8" s="138"/>
    </row>
    <row r="9" spans="1:9" ht="12.75">
      <c r="A9" s="218" t="s">
        <v>233</v>
      </c>
      <c r="B9" s="248" t="s">
        <v>43</v>
      </c>
      <c r="C9" s="249" t="s">
        <v>13</v>
      </c>
      <c r="D9" s="250" t="s">
        <v>12</v>
      </c>
      <c r="E9" s="251" t="s">
        <v>11</v>
      </c>
      <c r="F9" s="252" t="s">
        <v>10</v>
      </c>
      <c r="G9" s="253" t="s">
        <v>46</v>
      </c>
      <c r="H9" s="254" t="s">
        <v>8</v>
      </c>
      <c r="I9" s="252" t="s">
        <v>7</v>
      </c>
    </row>
    <row r="10" spans="1:10" s="22" customFormat="1" ht="17.25" customHeight="1">
      <c r="A10" s="255">
        <v>1</v>
      </c>
      <c r="B10" s="256">
        <v>124</v>
      </c>
      <c r="C10" s="257" t="s">
        <v>128</v>
      </c>
      <c r="D10" s="158" t="s">
        <v>262</v>
      </c>
      <c r="E10" s="258">
        <v>36061</v>
      </c>
      <c r="F10" s="159" t="s">
        <v>522</v>
      </c>
      <c r="G10" s="339">
        <v>0.002265972222222222</v>
      </c>
      <c r="H10" s="127" t="str">
        <f aca="true" t="shared" si="0" ref="H10:H20">IF(ISBLANK(G10),"",IF(G10&lt;=0.00202546296296296,"KSM",IF(G10&lt;=0.00216435185185185,"I A",IF(G10&lt;=0.00233796296296296,"II A",IF(G10&lt;=0.00256944444444444,"III A",IF(G10&lt;=0.00280092592592593,"I JA",IF(G10&lt;=0.00303240740740741,"II JA",IF(G10&lt;=0.00320601851851852,"III JA"))))))))</f>
        <v>II A</v>
      </c>
      <c r="I10" s="159" t="s">
        <v>484</v>
      </c>
      <c r="J10" s="22" t="s">
        <v>523</v>
      </c>
    </row>
    <row r="11" spans="1:10" s="22" customFormat="1" ht="17.25" customHeight="1">
      <c r="A11" s="255">
        <v>2</v>
      </c>
      <c r="B11" s="256">
        <v>127</v>
      </c>
      <c r="C11" s="257" t="s">
        <v>526</v>
      </c>
      <c r="D11" s="158" t="s">
        <v>527</v>
      </c>
      <c r="E11" s="258">
        <v>36334</v>
      </c>
      <c r="F11" s="159" t="s">
        <v>361</v>
      </c>
      <c r="G11" s="339">
        <v>0.002271296296296296</v>
      </c>
      <c r="H11" s="127" t="str">
        <f t="shared" si="0"/>
        <v>II A</v>
      </c>
      <c r="I11" s="159" t="s">
        <v>509</v>
      </c>
      <c r="J11" s="22">
        <v>0.002278009259259259</v>
      </c>
    </row>
    <row r="12" spans="1:9" s="22" customFormat="1" ht="17.25" customHeight="1">
      <c r="A12" s="255">
        <v>3</v>
      </c>
      <c r="B12" s="256">
        <v>110</v>
      </c>
      <c r="C12" s="257" t="s">
        <v>519</v>
      </c>
      <c r="D12" s="158" t="s">
        <v>520</v>
      </c>
      <c r="E12" s="258">
        <v>35959</v>
      </c>
      <c r="F12" s="159" t="s">
        <v>100</v>
      </c>
      <c r="G12" s="339">
        <v>0.0022864583333333335</v>
      </c>
      <c r="H12" s="127" t="str">
        <f t="shared" si="0"/>
        <v>II A</v>
      </c>
      <c r="I12" s="159" t="s">
        <v>521</v>
      </c>
    </row>
    <row r="13" spans="1:10" s="22" customFormat="1" ht="17.25" customHeight="1">
      <c r="A13" s="255">
        <v>4</v>
      </c>
      <c r="B13" s="256">
        <v>129</v>
      </c>
      <c r="C13" s="257" t="s">
        <v>528</v>
      </c>
      <c r="D13" s="158" t="s">
        <v>529</v>
      </c>
      <c r="E13" s="258">
        <v>36335</v>
      </c>
      <c r="F13" s="159" t="s">
        <v>361</v>
      </c>
      <c r="G13" s="339">
        <v>0.002311111111111111</v>
      </c>
      <c r="H13" s="127" t="str">
        <f t="shared" si="0"/>
        <v>II A</v>
      </c>
      <c r="I13" s="159" t="s">
        <v>509</v>
      </c>
      <c r="J13" s="22">
        <v>0.14097222222222222</v>
      </c>
    </row>
    <row r="14" spans="1:9" s="22" customFormat="1" ht="17.25" customHeight="1">
      <c r="A14" s="255">
        <v>5</v>
      </c>
      <c r="B14" s="256">
        <v>135</v>
      </c>
      <c r="C14" s="257" t="s">
        <v>65</v>
      </c>
      <c r="D14" s="158" t="s">
        <v>534</v>
      </c>
      <c r="E14" s="258">
        <v>36476</v>
      </c>
      <c r="F14" s="159" t="s">
        <v>263</v>
      </c>
      <c r="G14" s="339">
        <v>0.002395138888888889</v>
      </c>
      <c r="H14" s="127" t="str">
        <f t="shared" si="0"/>
        <v>III A</v>
      </c>
      <c r="I14" s="159" t="s">
        <v>264</v>
      </c>
    </row>
    <row r="15" spans="1:9" s="22" customFormat="1" ht="17.25" customHeight="1">
      <c r="A15" s="255">
        <v>6</v>
      </c>
      <c r="B15" s="256">
        <v>132</v>
      </c>
      <c r="C15" s="257" t="s">
        <v>267</v>
      </c>
      <c r="D15" s="158" t="s">
        <v>268</v>
      </c>
      <c r="E15" s="258">
        <v>36348</v>
      </c>
      <c r="F15" s="159" t="s">
        <v>97</v>
      </c>
      <c r="G15" s="339">
        <v>0.0024033564814814816</v>
      </c>
      <c r="H15" s="127" t="str">
        <f t="shared" si="0"/>
        <v>III A</v>
      </c>
      <c r="I15" s="159" t="s">
        <v>98</v>
      </c>
    </row>
    <row r="16" spans="1:10" s="22" customFormat="1" ht="17.25" customHeight="1">
      <c r="A16" s="255">
        <v>7</v>
      </c>
      <c r="B16" s="256">
        <v>128</v>
      </c>
      <c r="C16" s="257" t="s">
        <v>532</v>
      </c>
      <c r="D16" s="158" t="s">
        <v>533</v>
      </c>
      <c r="E16" s="258">
        <v>36446</v>
      </c>
      <c r="F16" s="159" t="s">
        <v>361</v>
      </c>
      <c r="G16" s="339">
        <v>0.002408912037037037</v>
      </c>
      <c r="H16" s="127" t="str">
        <f t="shared" si="0"/>
        <v>III A</v>
      </c>
      <c r="I16" s="159" t="s">
        <v>509</v>
      </c>
      <c r="J16" s="22">
        <v>0.1423611111111111</v>
      </c>
    </row>
    <row r="17" spans="1:9" s="22" customFormat="1" ht="17.25" customHeight="1">
      <c r="A17" s="255">
        <v>8</v>
      </c>
      <c r="B17" s="256">
        <v>148</v>
      </c>
      <c r="C17" s="257" t="s">
        <v>530</v>
      </c>
      <c r="D17" s="158" t="s">
        <v>531</v>
      </c>
      <c r="E17" s="258">
        <v>36386</v>
      </c>
      <c r="F17" s="159" t="s">
        <v>227</v>
      </c>
      <c r="G17" s="339">
        <v>0.00248587962962963</v>
      </c>
      <c r="H17" s="127" t="str">
        <f t="shared" si="0"/>
        <v>III A</v>
      </c>
      <c r="I17" s="159" t="s">
        <v>124</v>
      </c>
    </row>
    <row r="18" spans="1:9" s="22" customFormat="1" ht="17.25" customHeight="1">
      <c r="A18" s="255">
        <v>9</v>
      </c>
      <c r="B18" s="256">
        <v>133</v>
      </c>
      <c r="C18" s="257" t="s">
        <v>130</v>
      </c>
      <c r="D18" s="158" t="s">
        <v>131</v>
      </c>
      <c r="E18" s="258">
        <v>36171</v>
      </c>
      <c r="F18" s="159" t="s">
        <v>97</v>
      </c>
      <c r="G18" s="339">
        <v>0.0025472222222222224</v>
      </c>
      <c r="H18" s="127" t="str">
        <f t="shared" si="0"/>
        <v>III A</v>
      </c>
      <c r="I18" s="159" t="s">
        <v>98</v>
      </c>
    </row>
    <row r="19" spans="1:9" s="22" customFormat="1" ht="17.25" customHeight="1">
      <c r="A19" s="255">
        <v>10</v>
      </c>
      <c r="B19" s="256">
        <v>16</v>
      </c>
      <c r="C19" s="257" t="s">
        <v>166</v>
      </c>
      <c r="D19" s="158" t="s">
        <v>525</v>
      </c>
      <c r="E19" s="258">
        <v>36193</v>
      </c>
      <c r="F19" s="159" t="s">
        <v>63</v>
      </c>
      <c r="G19" s="339">
        <v>0.0025898148148148148</v>
      </c>
      <c r="H19" s="127" t="str">
        <f t="shared" si="0"/>
        <v>I JA</v>
      </c>
      <c r="I19" s="159" t="s">
        <v>249</v>
      </c>
    </row>
    <row r="20" spans="1:10" s="22" customFormat="1" ht="17.25" customHeight="1">
      <c r="A20" s="255" t="s">
        <v>948</v>
      </c>
      <c r="B20" s="256">
        <v>143</v>
      </c>
      <c r="C20" s="257" t="s">
        <v>441</v>
      </c>
      <c r="D20" s="158" t="s">
        <v>129</v>
      </c>
      <c r="E20" s="258">
        <v>35658</v>
      </c>
      <c r="F20" s="159" t="s">
        <v>336</v>
      </c>
      <c r="G20" s="339">
        <v>0.0022273148148148148</v>
      </c>
      <c r="H20" s="127" t="str">
        <f t="shared" si="0"/>
        <v>II A</v>
      </c>
      <c r="I20" s="159" t="s">
        <v>380</v>
      </c>
      <c r="J20" s="22" t="s">
        <v>31</v>
      </c>
    </row>
  </sheetData>
  <sheetProtection/>
  <mergeCells count="3">
    <mergeCell ref="A1:H1"/>
    <mergeCell ref="A2:H2"/>
    <mergeCell ref="A3:H3"/>
  </mergeCells>
  <printOptions horizontalCentered="1"/>
  <pageMargins left="0.35433070866141736" right="0.35433070866141736" top="0.3937007874015748" bottom="0.1968503937007874" header="0.3937007874015748" footer="0.3937007874015748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23"/>
  <sheetViews>
    <sheetView zoomScalePageLayoutView="0" workbookViewId="0" topLeftCell="A1">
      <selection activeCell="A10" sqref="A10"/>
    </sheetView>
  </sheetViews>
  <sheetFormatPr defaultColWidth="10.421875" defaultRowHeight="12.75"/>
  <cols>
    <col min="1" max="2" width="5.140625" style="277" customWidth="1"/>
    <col min="3" max="3" width="11.00390625" style="277" customWidth="1"/>
    <col min="4" max="4" width="13.140625" style="277" customWidth="1"/>
    <col min="5" max="5" width="10.00390625" style="288" customWidth="1"/>
    <col min="6" max="6" width="15.8515625" style="277" customWidth="1"/>
    <col min="7" max="7" width="8.28125" style="277" customWidth="1"/>
    <col min="8" max="8" width="5.421875" style="277" customWidth="1"/>
    <col min="9" max="9" width="22.421875" style="277" customWidth="1"/>
    <col min="10" max="10" width="10.421875" style="277" hidden="1" customWidth="1"/>
    <col min="11" max="16384" width="10.421875" style="277" customWidth="1"/>
  </cols>
  <sheetData>
    <row r="1" spans="1:10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  <c r="J1" s="32"/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ht="12.75" customHeight="1">
      <c r="D4" s="73" t="s">
        <v>16</v>
      </c>
      <c r="E4" s="341" t="s">
        <v>306</v>
      </c>
      <c r="G4" s="101" t="s">
        <v>276</v>
      </c>
      <c r="H4" s="73"/>
    </row>
    <row r="5" ht="8.25" customHeight="1"/>
    <row r="6" spans="2:8" ht="15.75">
      <c r="B6" s="289" t="s">
        <v>320</v>
      </c>
      <c r="C6" s="290"/>
      <c r="D6" s="121"/>
      <c r="E6" s="117"/>
      <c r="H6" s="291" t="s">
        <v>23</v>
      </c>
    </row>
    <row r="7" spans="5:10" s="161" customFormat="1" ht="6" customHeight="1">
      <c r="E7" s="166"/>
      <c r="F7" s="166"/>
      <c r="G7" s="164"/>
      <c r="H7" s="165"/>
      <c r="I7" s="164"/>
      <c r="J7" s="166"/>
    </row>
    <row r="8" spans="2:8" s="134" customFormat="1" ht="12.75" customHeight="1">
      <c r="B8" s="156"/>
      <c r="C8" s="135"/>
      <c r="D8" s="135"/>
      <c r="E8" s="135"/>
      <c r="F8" s="157"/>
      <c r="G8" s="137"/>
      <c r="H8" s="206"/>
    </row>
    <row r="9" spans="4:8" s="134" customFormat="1" ht="5.25" customHeight="1">
      <c r="D9" s="138"/>
      <c r="E9" s="138"/>
      <c r="F9" s="136"/>
      <c r="G9" s="137"/>
      <c r="H9" s="138"/>
    </row>
    <row r="10" spans="1:9" ht="12.75">
      <c r="A10" s="218" t="s">
        <v>233</v>
      </c>
      <c r="B10" s="292" t="s">
        <v>43</v>
      </c>
      <c r="C10" s="293" t="s">
        <v>13</v>
      </c>
      <c r="D10" s="261" t="s">
        <v>12</v>
      </c>
      <c r="E10" s="294" t="s">
        <v>11</v>
      </c>
      <c r="F10" s="294" t="s">
        <v>10</v>
      </c>
      <c r="G10" s="295" t="s">
        <v>46</v>
      </c>
      <c r="H10" s="295" t="s">
        <v>8</v>
      </c>
      <c r="I10" s="294" t="s">
        <v>7</v>
      </c>
    </row>
    <row r="11" spans="1:9" s="22" customFormat="1" ht="17.25" customHeight="1">
      <c r="A11" s="255">
        <v>1</v>
      </c>
      <c r="B11" s="296">
        <v>28</v>
      </c>
      <c r="C11" s="257" t="s">
        <v>741</v>
      </c>
      <c r="D11" s="158" t="s">
        <v>742</v>
      </c>
      <c r="E11" s="258">
        <v>36538</v>
      </c>
      <c r="F11" s="159" t="s">
        <v>361</v>
      </c>
      <c r="G11" s="339">
        <v>0.0019575231481481483</v>
      </c>
      <c r="H11" s="127" t="str">
        <f aca="true" t="shared" si="0" ref="H11:H22">IF(ISBLANK(G11),"",IF(G11&lt;=0.00173032407407407,"KSM",IF(G11&lt;=0.00182291666666667,"I A",IF(G11&lt;=0.00196180555555556,"II A",IF(G11&lt;=0.00211226851851852,"III A",IF(G11&lt;=0.00228587962962963,"I JA",IF(G11&lt;=0.00245949074074074,"II JA",IF(G11&lt;=0.00259837962962963,"III JA"))))))))</f>
        <v>II A</v>
      </c>
      <c r="I11" s="159" t="s">
        <v>99</v>
      </c>
    </row>
    <row r="12" spans="1:9" s="22" customFormat="1" ht="17.25" customHeight="1">
      <c r="A12" s="255">
        <v>2</v>
      </c>
      <c r="B12" s="296">
        <v>31</v>
      </c>
      <c r="C12" s="257" t="s">
        <v>74</v>
      </c>
      <c r="D12" s="158" t="s">
        <v>281</v>
      </c>
      <c r="E12" s="258">
        <v>36588</v>
      </c>
      <c r="F12" s="159" t="s">
        <v>97</v>
      </c>
      <c r="G12" s="339">
        <v>0.0020370370370370373</v>
      </c>
      <c r="H12" s="127" t="str">
        <f t="shared" si="0"/>
        <v>III A</v>
      </c>
      <c r="I12" s="159" t="s">
        <v>98</v>
      </c>
    </row>
    <row r="13" spans="1:9" s="22" customFormat="1" ht="17.25" customHeight="1">
      <c r="A13" s="255">
        <v>3</v>
      </c>
      <c r="B13" s="296">
        <v>8</v>
      </c>
      <c r="C13" s="257" t="s">
        <v>179</v>
      </c>
      <c r="D13" s="158" t="s">
        <v>280</v>
      </c>
      <c r="E13" s="258">
        <v>36642</v>
      </c>
      <c r="F13" s="159" t="s">
        <v>108</v>
      </c>
      <c r="G13" s="339">
        <v>0.002057638888888889</v>
      </c>
      <c r="H13" s="127" t="str">
        <f t="shared" si="0"/>
        <v>III A</v>
      </c>
      <c r="I13" s="159" t="s">
        <v>334</v>
      </c>
    </row>
    <row r="14" spans="1:9" s="22" customFormat="1" ht="17.25" customHeight="1">
      <c r="A14" s="255">
        <v>4</v>
      </c>
      <c r="B14" s="296">
        <v>34</v>
      </c>
      <c r="C14" s="257" t="s">
        <v>256</v>
      </c>
      <c r="D14" s="158" t="s">
        <v>763</v>
      </c>
      <c r="E14" s="258">
        <v>36703</v>
      </c>
      <c r="F14" s="159" t="s">
        <v>146</v>
      </c>
      <c r="G14" s="339">
        <v>0.0020724537037037035</v>
      </c>
      <c r="H14" s="127" t="str">
        <f t="shared" si="0"/>
        <v>III A</v>
      </c>
      <c r="I14" s="159" t="s">
        <v>482</v>
      </c>
    </row>
    <row r="15" spans="1:9" s="22" customFormat="1" ht="17.25" customHeight="1">
      <c r="A15" s="255">
        <v>5</v>
      </c>
      <c r="B15" s="296" t="s">
        <v>835</v>
      </c>
      <c r="C15" s="257" t="s">
        <v>836</v>
      </c>
      <c r="D15" s="158" t="s">
        <v>837</v>
      </c>
      <c r="E15" s="258" t="s">
        <v>284</v>
      </c>
      <c r="F15" s="159" t="s">
        <v>361</v>
      </c>
      <c r="G15" s="339">
        <v>0.0021122685185185185</v>
      </c>
      <c r="H15" s="127" t="str">
        <f t="shared" si="0"/>
        <v>III A</v>
      </c>
      <c r="I15" s="159" t="s">
        <v>99</v>
      </c>
    </row>
    <row r="16" spans="1:9" s="22" customFormat="1" ht="17.25" customHeight="1">
      <c r="A16" s="255">
        <v>6</v>
      </c>
      <c r="B16" s="296">
        <v>7</v>
      </c>
      <c r="C16" s="257" t="s">
        <v>73</v>
      </c>
      <c r="D16" s="158" t="s">
        <v>765</v>
      </c>
      <c r="E16" s="258">
        <v>36805</v>
      </c>
      <c r="F16" s="159" t="s">
        <v>32</v>
      </c>
      <c r="G16" s="339">
        <v>0.002182175925925926</v>
      </c>
      <c r="H16" s="127" t="str">
        <f t="shared" si="0"/>
        <v>I JA</v>
      </c>
      <c r="I16" s="159" t="s">
        <v>766</v>
      </c>
    </row>
    <row r="17" spans="1:9" s="22" customFormat="1" ht="17.25" customHeight="1">
      <c r="A17" s="255">
        <v>7</v>
      </c>
      <c r="B17" s="296">
        <v>32</v>
      </c>
      <c r="C17" s="257" t="s">
        <v>77</v>
      </c>
      <c r="D17" s="158" t="s">
        <v>767</v>
      </c>
      <c r="E17" s="258">
        <v>36977</v>
      </c>
      <c r="F17" s="159" t="s">
        <v>263</v>
      </c>
      <c r="G17" s="339">
        <v>0.0022060185185185186</v>
      </c>
      <c r="H17" s="127" t="str">
        <f t="shared" si="0"/>
        <v>I JA</v>
      </c>
      <c r="I17" s="159" t="s">
        <v>264</v>
      </c>
    </row>
    <row r="18" spans="1:9" s="22" customFormat="1" ht="17.25" customHeight="1">
      <c r="A18" s="255">
        <v>8</v>
      </c>
      <c r="B18" s="296">
        <v>23</v>
      </c>
      <c r="C18" s="257" t="s">
        <v>278</v>
      </c>
      <c r="D18" s="158" t="s">
        <v>279</v>
      </c>
      <c r="E18" s="258" t="s">
        <v>284</v>
      </c>
      <c r="F18" s="159" t="s">
        <v>79</v>
      </c>
      <c r="G18" s="339">
        <v>0.002222800925925926</v>
      </c>
      <c r="H18" s="127" t="str">
        <f t="shared" si="0"/>
        <v>I JA</v>
      </c>
      <c r="I18" s="159" t="s">
        <v>275</v>
      </c>
    </row>
    <row r="19" spans="1:9" s="22" customFormat="1" ht="17.25" customHeight="1">
      <c r="A19" s="255">
        <v>9</v>
      </c>
      <c r="B19" s="296">
        <v>47</v>
      </c>
      <c r="C19" s="257" t="s">
        <v>282</v>
      </c>
      <c r="D19" s="158" t="s">
        <v>764</v>
      </c>
      <c r="E19" s="258">
        <v>36756</v>
      </c>
      <c r="F19" s="159" t="s">
        <v>227</v>
      </c>
      <c r="G19" s="339">
        <v>0.0022284722222222224</v>
      </c>
      <c r="H19" s="127" t="str">
        <f t="shared" si="0"/>
        <v>I JA</v>
      </c>
      <c r="I19" s="159" t="s">
        <v>475</v>
      </c>
    </row>
    <row r="20" spans="1:9" s="22" customFormat="1" ht="17.25" customHeight="1">
      <c r="A20" s="255">
        <v>10</v>
      </c>
      <c r="B20" s="296">
        <v>40</v>
      </c>
      <c r="C20" s="257" t="s">
        <v>215</v>
      </c>
      <c r="D20" s="158" t="s">
        <v>216</v>
      </c>
      <c r="E20" s="258">
        <v>37255</v>
      </c>
      <c r="F20" s="159" t="s">
        <v>227</v>
      </c>
      <c r="G20" s="339">
        <v>0.002229976851851852</v>
      </c>
      <c r="H20" s="127" t="str">
        <f t="shared" si="0"/>
        <v>I JA</v>
      </c>
      <c r="I20" s="159" t="s">
        <v>124</v>
      </c>
    </row>
    <row r="21" spans="1:9" s="22" customFormat="1" ht="17.25" customHeight="1">
      <c r="A21" s="255">
        <v>11</v>
      </c>
      <c r="B21" s="296">
        <v>45</v>
      </c>
      <c r="C21" s="257" t="s">
        <v>225</v>
      </c>
      <c r="D21" s="158" t="s">
        <v>770</v>
      </c>
      <c r="E21" s="258">
        <v>37238</v>
      </c>
      <c r="F21" s="159" t="s">
        <v>771</v>
      </c>
      <c r="G21" s="339">
        <v>0.002237037037037037</v>
      </c>
      <c r="H21" s="127" t="str">
        <f t="shared" si="0"/>
        <v>I JA</v>
      </c>
      <c r="I21" s="159" t="s">
        <v>123</v>
      </c>
    </row>
    <row r="22" spans="1:9" s="22" customFormat="1" ht="17.25" customHeight="1">
      <c r="A22" s="255">
        <v>12</v>
      </c>
      <c r="B22" s="296" t="s">
        <v>833</v>
      </c>
      <c r="C22" s="257" t="s">
        <v>180</v>
      </c>
      <c r="D22" s="158" t="s">
        <v>834</v>
      </c>
      <c r="E22" s="258">
        <v>36705</v>
      </c>
      <c r="F22" s="159" t="s">
        <v>97</v>
      </c>
      <c r="G22" s="339">
        <v>0.0023435185185185187</v>
      </c>
      <c r="H22" s="127" t="str">
        <f t="shared" si="0"/>
        <v>II JA</v>
      </c>
      <c r="I22" s="159" t="s">
        <v>98</v>
      </c>
    </row>
    <row r="23" spans="1:9" s="22" customFormat="1" ht="17.25" customHeight="1">
      <c r="A23" s="255"/>
      <c r="B23" s="296">
        <v>46</v>
      </c>
      <c r="C23" s="257" t="s">
        <v>768</v>
      </c>
      <c r="D23" s="158" t="s">
        <v>769</v>
      </c>
      <c r="E23" s="258">
        <v>37188</v>
      </c>
      <c r="F23" s="159" t="s">
        <v>336</v>
      </c>
      <c r="G23" s="339" t="s">
        <v>848</v>
      </c>
      <c r="H23" s="127"/>
      <c r="I23" s="159" t="s">
        <v>421</v>
      </c>
    </row>
  </sheetData>
  <sheetProtection/>
  <mergeCells count="3">
    <mergeCell ref="A1:H1"/>
    <mergeCell ref="A2:H2"/>
    <mergeCell ref="A3:H3"/>
  </mergeCells>
  <printOptions horizontalCentered="1"/>
  <pageMargins left="0.35433070866141736" right="0.35433070866141736" top="0.3937007874015748" bottom="0.1968503937007874" header="0.3937007874015748" footer="0.3937007874015748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J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5.140625" style="22" customWidth="1"/>
    <col min="3" max="3" width="10.57421875" style="22" customWidth="1"/>
    <col min="4" max="4" width="12.7109375" style="22" customWidth="1"/>
    <col min="5" max="5" width="10.00390625" style="24" customWidth="1"/>
    <col min="6" max="6" width="13.8515625" style="22" customWidth="1"/>
    <col min="7" max="7" width="9.00390625" style="22" bestFit="1" customWidth="1"/>
    <col min="8" max="8" width="5.7109375" style="23" bestFit="1" customWidth="1"/>
    <col min="9" max="9" width="21.8515625" style="22" customWidth="1"/>
    <col min="10" max="10" width="3.7109375" style="22" customWidth="1"/>
    <col min="11" max="16384" width="9.140625" style="22" customWidth="1"/>
  </cols>
  <sheetData>
    <row r="1" spans="1:10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  <c r="J1" s="32"/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9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</row>
    <row r="4" spans="4:8" ht="12.75" customHeight="1">
      <c r="D4" s="73" t="s">
        <v>16</v>
      </c>
      <c r="E4" s="74" t="s">
        <v>269</v>
      </c>
      <c r="G4" s="101" t="s">
        <v>270</v>
      </c>
      <c r="H4" s="73"/>
    </row>
    <row r="5" ht="8.25" customHeight="1"/>
    <row r="6" spans="2:8" ht="15.75">
      <c r="B6" s="278" t="s">
        <v>319</v>
      </c>
      <c r="C6" s="279"/>
      <c r="D6" s="279"/>
      <c r="E6" s="280"/>
      <c r="F6" s="281"/>
      <c r="G6" s="116"/>
      <c r="H6" s="282" t="s">
        <v>15</v>
      </c>
    </row>
    <row r="7" spans="5:9" s="48" customFormat="1" ht="12" customHeight="1">
      <c r="E7" s="51"/>
      <c r="F7" s="50"/>
      <c r="G7" s="49"/>
      <c r="I7" s="49"/>
    </row>
    <row r="8" spans="1:9" ht="12.75">
      <c r="A8" s="218" t="s">
        <v>233</v>
      </c>
      <c r="B8" s="283" t="s">
        <v>43</v>
      </c>
      <c r="C8" s="284" t="s">
        <v>13</v>
      </c>
      <c r="D8" s="158" t="s">
        <v>12</v>
      </c>
      <c r="E8" s="285" t="s">
        <v>11</v>
      </c>
      <c r="F8" s="285" t="s">
        <v>10</v>
      </c>
      <c r="G8" s="286" t="s">
        <v>46</v>
      </c>
      <c r="H8" s="287" t="s">
        <v>8</v>
      </c>
      <c r="I8" s="285" t="s">
        <v>7</v>
      </c>
    </row>
    <row r="9" spans="1:9" ht="17.25" customHeight="1">
      <c r="A9" s="255">
        <v>1</v>
      </c>
      <c r="B9" s="256">
        <v>103</v>
      </c>
      <c r="C9" s="257" t="s">
        <v>755</v>
      </c>
      <c r="D9" s="158" t="s">
        <v>274</v>
      </c>
      <c r="E9" s="258">
        <v>36042</v>
      </c>
      <c r="F9" s="159" t="s">
        <v>100</v>
      </c>
      <c r="G9" s="339">
        <v>0.0019096064814814815</v>
      </c>
      <c r="H9" s="127" t="str">
        <f aca="true" t="shared" si="0" ref="H9:H15">IF(ISBLANK(G9),"",IF(G9&lt;=0.00173032407407407,"KSM",IF(G9&lt;=0.00182291666666667,"I A",IF(G9&lt;=0.00196180555555556,"II A",IF(G9&lt;=0.00211226851851852,"III A",IF(G9&lt;=0.00228587962962963,"I JA",IF(G9&lt;=0.00245949074074074,"II JA",IF(G9&lt;=0.00259837962962963,"III JA"))))))))</f>
        <v>II A</v>
      </c>
      <c r="I9" s="159" t="s">
        <v>756</v>
      </c>
    </row>
    <row r="10" spans="1:10" ht="17.25" customHeight="1">
      <c r="A10" s="255">
        <v>2</v>
      </c>
      <c r="B10" s="230">
        <v>139</v>
      </c>
      <c r="C10" s="170" t="s">
        <v>69</v>
      </c>
      <c r="D10" s="171" t="s">
        <v>723</v>
      </c>
      <c r="E10" s="172">
        <v>35942</v>
      </c>
      <c r="F10" s="175" t="s">
        <v>336</v>
      </c>
      <c r="G10" s="337">
        <v>0.0019452546296296295</v>
      </c>
      <c r="H10" s="127" t="str">
        <f t="shared" si="0"/>
        <v>II A</v>
      </c>
      <c r="I10" s="175" t="s">
        <v>416</v>
      </c>
      <c r="J10" s="161"/>
    </row>
    <row r="11" spans="1:10" s="161" customFormat="1" ht="15" customHeight="1">
      <c r="A11" s="255">
        <v>3</v>
      </c>
      <c r="B11" s="532">
        <v>111</v>
      </c>
      <c r="C11" s="533" t="s">
        <v>272</v>
      </c>
      <c r="D11" s="158" t="s">
        <v>273</v>
      </c>
      <c r="E11" s="258">
        <v>36101</v>
      </c>
      <c r="F11" s="159" t="s">
        <v>385</v>
      </c>
      <c r="G11" s="339">
        <v>0.001988078703703704</v>
      </c>
      <c r="H11" s="127" t="str">
        <f t="shared" si="0"/>
        <v>III A</v>
      </c>
      <c r="I11" s="159" t="s">
        <v>524</v>
      </c>
      <c r="J11" s="22"/>
    </row>
    <row r="12" spans="1:9" ht="17.25" customHeight="1">
      <c r="A12" s="255">
        <v>4</v>
      </c>
      <c r="B12" s="256">
        <v>131</v>
      </c>
      <c r="C12" s="257" t="s">
        <v>758</v>
      </c>
      <c r="D12" s="158" t="s">
        <v>759</v>
      </c>
      <c r="E12" s="258">
        <v>36415</v>
      </c>
      <c r="F12" s="159" t="s">
        <v>97</v>
      </c>
      <c r="G12" s="339">
        <v>0.001991203703703704</v>
      </c>
      <c r="H12" s="127" t="str">
        <f t="shared" si="0"/>
        <v>III A</v>
      </c>
      <c r="I12" s="159" t="s">
        <v>98</v>
      </c>
    </row>
    <row r="13" spans="1:9" ht="17.25" customHeight="1">
      <c r="A13" s="255">
        <v>5</v>
      </c>
      <c r="B13" s="256">
        <v>134</v>
      </c>
      <c r="C13" s="257" t="s">
        <v>277</v>
      </c>
      <c r="D13" s="158" t="s">
        <v>757</v>
      </c>
      <c r="E13" s="258">
        <v>36290</v>
      </c>
      <c r="F13" s="159" t="s">
        <v>263</v>
      </c>
      <c r="G13" s="339">
        <v>0.0021127314814814815</v>
      </c>
      <c r="H13" s="127" t="str">
        <f t="shared" si="0"/>
        <v>I JA</v>
      </c>
      <c r="I13" s="159" t="s">
        <v>264</v>
      </c>
    </row>
    <row r="14" spans="1:9" ht="17.25" customHeight="1">
      <c r="A14" s="255" t="s">
        <v>948</v>
      </c>
      <c r="B14" s="256">
        <v>102</v>
      </c>
      <c r="C14" s="257" t="s">
        <v>760</v>
      </c>
      <c r="D14" s="158" t="s">
        <v>829</v>
      </c>
      <c r="E14" s="258">
        <v>34915</v>
      </c>
      <c r="F14" s="159" t="s">
        <v>340</v>
      </c>
      <c r="G14" s="339">
        <v>0.0018837962962962964</v>
      </c>
      <c r="H14" s="127" t="str">
        <f t="shared" si="0"/>
        <v>II A</v>
      </c>
      <c r="I14" s="159" t="s">
        <v>59</v>
      </c>
    </row>
    <row r="15" spans="1:9" ht="17.25" customHeight="1">
      <c r="A15" s="255" t="s">
        <v>948</v>
      </c>
      <c r="B15" s="256" t="s">
        <v>832</v>
      </c>
      <c r="C15" s="257" t="s">
        <v>830</v>
      </c>
      <c r="D15" s="158" t="s">
        <v>831</v>
      </c>
      <c r="E15" s="258">
        <v>35358</v>
      </c>
      <c r="F15" s="159" t="s">
        <v>340</v>
      </c>
      <c r="G15" s="339">
        <v>0.0019760416666666667</v>
      </c>
      <c r="H15" s="127" t="str">
        <f t="shared" si="0"/>
        <v>III A</v>
      </c>
      <c r="I15" s="159" t="s">
        <v>59</v>
      </c>
    </row>
    <row r="16" spans="1:9" ht="17.25" customHeight="1">
      <c r="A16" s="255"/>
      <c r="B16" s="256">
        <v>149</v>
      </c>
      <c r="C16" s="257" t="s">
        <v>760</v>
      </c>
      <c r="D16" s="158" t="s">
        <v>761</v>
      </c>
      <c r="E16" s="258" t="s">
        <v>762</v>
      </c>
      <c r="F16" s="159" t="s">
        <v>227</v>
      </c>
      <c r="G16" s="339" t="s">
        <v>849</v>
      </c>
      <c r="H16" s="127"/>
      <c r="I16" s="159" t="s">
        <v>124</v>
      </c>
    </row>
  </sheetData>
  <sheetProtection/>
  <mergeCells count="3">
    <mergeCell ref="A1:H1"/>
    <mergeCell ref="A2:H2"/>
    <mergeCell ref="A3:H3"/>
  </mergeCells>
  <printOptions horizontalCentered="1"/>
  <pageMargins left="0.35433070866141736" right="0.35433070866141736" top="0.3937007874015748" bottom="0.1968503937007874" header="0.3937007874015748" footer="0.3937007874015748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5.140625" style="168" customWidth="1"/>
    <col min="3" max="3" width="8.57421875" style="168" customWidth="1"/>
    <col min="4" max="4" width="13.8515625" style="168" customWidth="1"/>
    <col min="5" max="5" width="10.28125" style="324" customWidth="1"/>
    <col min="6" max="6" width="19.140625" style="325" customWidth="1"/>
    <col min="7" max="7" width="8.28125" style="326" customWidth="1"/>
    <col min="8" max="8" width="7.28125" style="327" customWidth="1"/>
    <col min="9" max="9" width="16.8515625" style="168" customWidth="1"/>
    <col min="10" max="16384" width="9.140625" style="168" customWidth="1"/>
  </cols>
  <sheetData>
    <row r="1" spans="1:10" s="111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32" t="s">
        <v>310</v>
      </c>
      <c r="J1" s="32"/>
    </row>
    <row r="2" spans="1:9" s="298" customFormat="1" ht="18" customHeight="1">
      <c r="A2" s="579" t="s">
        <v>0</v>
      </c>
      <c r="B2" s="579"/>
      <c r="C2" s="579"/>
      <c r="D2" s="579"/>
      <c r="E2" s="579"/>
      <c r="F2" s="579"/>
      <c r="H2" s="297"/>
      <c r="I2" s="32" t="s">
        <v>1</v>
      </c>
    </row>
    <row r="3" spans="1:9" s="298" customFormat="1" ht="18" customHeight="1">
      <c r="A3" s="579" t="s">
        <v>2</v>
      </c>
      <c r="B3" s="579"/>
      <c r="C3" s="579"/>
      <c r="D3" s="579"/>
      <c r="E3" s="579"/>
      <c r="F3" s="579"/>
      <c r="G3" s="297"/>
      <c r="H3" s="32"/>
      <c r="I3" s="299"/>
    </row>
    <row r="4" spans="3:9" s="22" customFormat="1" ht="12.75" customHeight="1">
      <c r="C4" s="29" t="s">
        <v>16</v>
      </c>
      <c r="D4" s="300" t="s">
        <v>285</v>
      </c>
      <c r="E4" s="301" t="s">
        <v>286</v>
      </c>
      <c r="I4" s="302" t="s">
        <v>287</v>
      </c>
    </row>
    <row r="5" spans="5:9" s="22" customFormat="1" ht="12.75" customHeight="1">
      <c r="E5" s="24"/>
      <c r="H5" s="23"/>
      <c r="I5" s="34" t="s">
        <v>288</v>
      </c>
    </row>
    <row r="6" spans="1:8" s="309" customFormat="1" ht="15.75">
      <c r="A6" s="303"/>
      <c r="B6" s="303"/>
      <c r="C6" s="304" t="s">
        <v>289</v>
      </c>
      <c r="D6" s="305"/>
      <c r="E6" s="306"/>
      <c r="F6" s="307"/>
      <c r="G6" s="308"/>
      <c r="H6" s="303"/>
    </row>
    <row r="7" spans="3:11" s="161" customFormat="1" ht="21" customHeight="1">
      <c r="C7" s="342"/>
      <c r="D7" s="343"/>
      <c r="E7" s="344"/>
      <c r="F7" s="344"/>
      <c r="G7" s="345"/>
      <c r="H7" s="346"/>
      <c r="I7" s="345"/>
      <c r="J7" s="166"/>
      <c r="K7" s="167"/>
    </row>
    <row r="8" spans="1:9" ht="15" customHeight="1">
      <c r="A8" s="218" t="s">
        <v>233</v>
      </c>
      <c r="B8" s="218"/>
      <c r="C8" s="347" t="s">
        <v>13</v>
      </c>
      <c r="D8" s="348" t="s">
        <v>12</v>
      </c>
      <c r="E8" s="349" t="s">
        <v>11</v>
      </c>
      <c r="F8" s="425" t="s">
        <v>10</v>
      </c>
      <c r="G8" s="350" t="s">
        <v>46</v>
      </c>
      <c r="H8" s="351" t="s">
        <v>290</v>
      </c>
      <c r="I8" s="363" t="s">
        <v>7</v>
      </c>
    </row>
    <row r="9" spans="1:9" s="309" customFormat="1" ht="12.75" customHeight="1">
      <c r="A9" s="580">
        <v>1</v>
      </c>
      <c r="B9" s="471"/>
      <c r="C9" s="311" t="s">
        <v>378</v>
      </c>
      <c r="D9" s="312" t="s">
        <v>379</v>
      </c>
      <c r="E9" s="313">
        <v>36597</v>
      </c>
      <c r="F9" s="583" t="s">
        <v>371</v>
      </c>
      <c r="G9" s="589">
        <v>0.0012881944444444445</v>
      </c>
      <c r="H9" s="586"/>
      <c r="I9" s="352" t="s">
        <v>380</v>
      </c>
    </row>
    <row r="10" spans="1:9" s="309" customFormat="1" ht="14.25" customHeight="1">
      <c r="A10" s="581"/>
      <c r="B10" s="472"/>
      <c r="C10" s="311" t="s">
        <v>114</v>
      </c>
      <c r="D10" s="312" t="s">
        <v>261</v>
      </c>
      <c r="E10" s="313">
        <v>36542</v>
      </c>
      <c r="F10" s="584" t="s">
        <v>371</v>
      </c>
      <c r="G10" s="590"/>
      <c r="H10" s="587"/>
      <c r="I10" s="352" t="s">
        <v>380</v>
      </c>
    </row>
    <row r="11" spans="1:9" s="309" customFormat="1" ht="14.25" customHeight="1">
      <c r="A11" s="581"/>
      <c r="B11" s="472"/>
      <c r="C11" s="311" t="s">
        <v>401</v>
      </c>
      <c r="D11" s="312" t="s">
        <v>402</v>
      </c>
      <c r="E11" s="313">
        <v>36743</v>
      </c>
      <c r="F11" s="584" t="s">
        <v>371</v>
      </c>
      <c r="G11" s="590"/>
      <c r="H11" s="587"/>
      <c r="I11" s="352" t="s">
        <v>403</v>
      </c>
    </row>
    <row r="12" spans="1:9" s="309" customFormat="1" ht="15" customHeight="1">
      <c r="A12" s="582"/>
      <c r="B12" s="473">
        <v>78</v>
      </c>
      <c r="C12" s="311" t="s">
        <v>150</v>
      </c>
      <c r="D12" s="312" t="s">
        <v>151</v>
      </c>
      <c r="E12" s="313">
        <v>36745</v>
      </c>
      <c r="F12" s="585" t="s">
        <v>336</v>
      </c>
      <c r="G12" s="591"/>
      <c r="H12" s="588"/>
      <c r="I12" s="352" t="s">
        <v>416</v>
      </c>
    </row>
    <row r="13" spans="1:9" s="309" customFormat="1" ht="12.75" customHeight="1">
      <c r="A13" s="580">
        <v>2</v>
      </c>
      <c r="B13" s="471"/>
      <c r="C13" s="311" t="s">
        <v>365</v>
      </c>
      <c r="D13" s="312" t="s">
        <v>366</v>
      </c>
      <c r="E13" s="313">
        <v>36432</v>
      </c>
      <c r="F13" s="583" t="s">
        <v>1019</v>
      </c>
      <c r="G13" s="589">
        <v>0.0013158564814814812</v>
      </c>
      <c r="H13" s="586"/>
      <c r="I13" s="352" t="s">
        <v>52</v>
      </c>
    </row>
    <row r="14" spans="1:9" s="309" customFormat="1" ht="14.25" customHeight="1">
      <c r="A14" s="581"/>
      <c r="B14" s="472"/>
      <c r="C14" s="311" t="s">
        <v>373</v>
      </c>
      <c r="D14" s="312" t="s">
        <v>236</v>
      </c>
      <c r="E14" s="313">
        <v>36545</v>
      </c>
      <c r="F14" s="584" t="s">
        <v>361</v>
      </c>
      <c r="G14" s="590"/>
      <c r="H14" s="587"/>
      <c r="I14" s="352" t="s">
        <v>115</v>
      </c>
    </row>
    <row r="15" spans="1:9" s="309" customFormat="1" ht="14.25" customHeight="1">
      <c r="A15" s="581"/>
      <c r="B15" s="472"/>
      <c r="C15" s="311" t="s">
        <v>432</v>
      </c>
      <c r="D15" s="312" t="s">
        <v>433</v>
      </c>
      <c r="E15" s="313">
        <v>37056</v>
      </c>
      <c r="F15" s="584" t="s">
        <v>361</v>
      </c>
      <c r="G15" s="590"/>
      <c r="H15" s="587"/>
      <c r="I15" s="352" t="s">
        <v>51</v>
      </c>
    </row>
    <row r="16" spans="1:9" s="309" customFormat="1" ht="15" customHeight="1">
      <c r="A16" s="582"/>
      <c r="B16" s="473">
        <v>51</v>
      </c>
      <c r="C16" s="311" t="s">
        <v>390</v>
      </c>
      <c r="D16" s="312" t="s">
        <v>391</v>
      </c>
      <c r="E16" s="313">
        <v>36658</v>
      </c>
      <c r="F16" s="585" t="s">
        <v>361</v>
      </c>
      <c r="G16" s="591"/>
      <c r="H16" s="588"/>
      <c r="I16" s="352" t="s">
        <v>392</v>
      </c>
    </row>
    <row r="17" spans="1:9" s="309" customFormat="1" ht="12.75" customHeight="1">
      <c r="A17" s="580">
        <v>3</v>
      </c>
      <c r="B17" s="471"/>
      <c r="C17" s="311" t="s">
        <v>930</v>
      </c>
      <c r="D17" s="312" t="s">
        <v>928</v>
      </c>
      <c r="E17" s="313">
        <v>36964</v>
      </c>
      <c r="F17" s="583" t="s">
        <v>935</v>
      </c>
      <c r="G17" s="589">
        <v>0.0013729166666666666</v>
      </c>
      <c r="H17" s="586"/>
      <c r="I17" s="352" t="s">
        <v>51</v>
      </c>
    </row>
    <row r="18" spans="1:9" s="309" customFormat="1" ht="14.25" customHeight="1">
      <c r="A18" s="581"/>
      <c r="B18" s="472"/>
      <c r="C18" s="311" t="s">
        <v>553</v>
      </c>
      <c r="D18" s="312" t="s">
        <v>554</v>
      </c>
      <c r="E18" s="313">
        <v>36598</v>
      </c>
      <c r="F18" s="584" t="s">
        <v>361</v>
      </c>
      <c r="G18" s="590"/>
      <c r="H18" s="587"/>
      <c r="I18" s="352" t="s">
        <v>51</v>
      </c>
    </row>
    <row r="19" spans="1:9" s="309" customFormat="1" ht="14.25" customHeight="1">
      <c r="A19" s="581"/>
      <c r="B19" s="472"/>
      <c r="C19" s="311" t="s">
        <v>549</v>
      </c>
      <c r="D19" s="312" t="s">
        <v>550</v>
      </c>
      <c r="E19" s="313">
        <v>37142</v>
      </c>
      <c r="F19" s="584" t="s">
        <v>361</v>
      </c>
      <c r="G19" s="590"/>
      <c r="H19" s="587"/>
      <c r="I19" s="352" t="s">
        <v>51</v>
      </c>
    </row>
    <row r="20" spans="1:9" s="309" customFormat="1" ht="15" customHeight="1">
      <c r="A20" s="582"/>
      <c r="B20" s="473">
        <v>50</v>
      </c>
      <c r="C20" s="311" t="s">
        <v>555</v>
      </c>
      <c r="D20" s="312" t="s">
        <v>556</v>
      </c>
      <c r="E20" s="313">
        <v>36863</v>
      </c>
      <c r="F20" s="585" t="s">
        <v>361</v>
      </c>
      <c r="G20" s="591"/>
      <c r="H20" s="588"/>
      <c r="I20" s="352" t="s">
        <v>51</v>
      </c>
    </row>
    <row r="21" spans="1:9" s="309" customFormat="1" ht="12.75" customHeight="1">
      <c r="A21" s="580">
        <v>4</v>
      </c>
      <c r="B21" s="471"/>
      <c r="C21" s="311" t="s">
        <v>419</v>
      </c>
      <c r="D21" s="312" t="s">
        <v>486</v>
      </c>
      <c r="E21" s="313">
        <v>36184</v>
      </c>
      <c r="F21" s="583" t="s">
        <v>108</v>
      </c>
      <c r="G21" s="589">
        <v>0.0013917824074074076</v>
      </c>
      <c r="H21" s="586"/>
      <c r="I21" s="352" t="s">
        <v>334</v>
      </c>
    </row>
    <row r="22" spans="1:9" s="309" customFormat="1" ht="14.25" customHeight="1">
      <c r="A22" s="581"/>
      <c r="B22" s="472"/>
      <c r="C22" s="311" t="s">
        <v>106</v>
      </c>
      <c r="D22" s="312" t="s">
        <v>107</v>
      </c>
      <c r="E22" s="313">
        <v>35887</v>
      </c>
      <c r="F22" s="592"/>
      <c r="G22" s="590"/>
      <c r="H22" s="587"/>
      <c r="I22" s="352" t="s">
        <v>334</v>
      </c>
    </row>
    <row r="23" spans="1:9" s="309" customFormat="1" ht="14.25" customHeight="1">
      <c r="A23" s="581"/>
      <c r="B23" s="472"/>
      <c r="C23" s="311" t="s">
        <v>106</v>
      </c>
      <c r="D23" s="312" t="s">
        <v>462</v>
      </c>
      <c r="E23" s="470">
        <v>36701</v>
      </c>
      <c r="F23" s="592"/>
      <c r="G23" s="590"/>
      <c r="H23" s="587"/>
      <c r="I23" s="352" t="s">
        <v>334</v>
      </c>
    </row>
    <row r="24" spans="1:9" s="309" customFormat="1" ht="15" customHeight="1">
      <c r="A24" s="582"/>
      <c r="B24" s="473">
        <v>197</v>
      </c>
      <c r="C24" s="311" t="s">
        <v>496</v>
      </c>
      <c r="D24" s="312" t="s">
        <v>497</v>
      </c>
      <c r="E24" s="313">
        <v>36689</v>
      </c>
      <c r="F24" s="593"/>
      <c r="G24" s="591"/>
      <c r="H24" s="588"/>
      <c r="I24" s="352" t="s">
        <v>334</v>
      </c>
    </row>
    <row r="33" spans="3:9" ht="27.75" customHeight="1" hidden="1">
      <c r="C33" s="314" t="s">
        <v>291</v>
      </c>
      <c r="D33" s="315" t="s">
        <v>83</v>
      </c>
      <c r="E33" s="316">
        <v>35515</v>
      </c>
      <c r="F33" s="317" t="s">
        <v>62</v>
      </c>
      <c r="G33" s="317"/>
      <c r="H33" s="317"/>
      <c r="I33" s="318" t="s">
        <v>84</v>
      </c>
    </row>
    <row r="34" spans="3:9" ht="12.75" hidden="1">
      <c r="C34" s="314" t="s">
        <v>292</v>
      </c>
      <c r="D34" s="315" t="s">
        <v>293</v>
      </c>
      <c r="E34" s="316">
        <v>35524</v>
      </c>
      <c r="F34" s="317" t="s">
        <v>62</v>
      </c>
      <c r="G34" s="317"/>
      <c r="H34" s="317"/>
      <c r="I34" s="318" t="s">
        <v>85</v>
      </c>
    </row>
    <row r="35" spans="3:9" ht="12.75" hidden="1">
      <c r="C35" s="314" t="s">
        <v>294</v>
      </c>
      <c r="D35" s="315" t="s">
        <v>295</v>
      </c>
      <c r="E35" s="316">
        <v>35789</v>
      </c>
      <c r="F35" s="317" t="s">
        <v>62</v>
      </c>
      <c r="G35" s="317"/>
      <c r="H35" s="317"/>
      <c r="I35" s="318" t="s">
        <v>85</v>
      </c>
    </row>
    <row r="36" spans="3:9" ht="12.75" hidden="1">
      <c r="C36" s="319" t="s">
        <v>30</v>
      </c>
      <c r="D36" s="320" t="s">
        <v>296</v>
      </c>
      <c r="E36" s="321">
        <v>36018</v>
      </c>
      <c r="F36" s="169" t="s">
        <v>62</v>
      </c>
      <c r="G36" s="169"/>
      <c r="H36" s="169"/>
      <c r="I36" s="322" t="s">
        <v>85</v>
      </c>
    </row>
    <row r="37" spans="3:9" ht="12.75" hidden="1">
      <c r="C37" s="319" t="s">
        <v>297</v>
      </c>
      <c r="D37" s="320" t="s">
        <v>298</v>
      </c>
      <c r="E37" s="321">
        <v>36518</v>
      </c>
      <c r="F37" s="323" t="s">
        <v>62</v>
      </c>
      <c r="G37" s="323"/>
      <c r="H37" s="323"/>
      <c r="I37" s="322" t="s">
        <v>86</v>
      </c>
    </row>
    <row r="38" spans="3:9" ht="12.75" hidden="1">
      <c r="C38" s="319" t="s">
        <v>299</v>
      </c>
      <c r="D38" s="320" t="s">
        <v>293</v>
      </c>
      <c r="E38" s="321">
        <v>36052</v>
      </c>
      <c r="F38" s="169" t="s">
        <v>62</v>
      </c>
      <c r="G38" s="169"/>
      <c r="H38" s="169"/>
      <c r="I38" s="322" t="s">
        <v>85</v>
      </c>
    </row>
    <row r="39" ht="12.75" hidden="1"/>
    <row r="40" ht="12.75" hidden="1"/>
  </sheetData>
  <sheetProtection/>
  <mergeCells count="18">
    <mergeCell ref="H21:H24"/>
    <mergeCell ref="A17:A20"/>
    <mergeCell ref="F17:F20"/>
    <mergeCell ref="G17:G20"/>
    <mergeCell ref="H17:H20"/>
    <mergeCell ref="A21:A24"/>
    <mergeCell ref="F21:F24"/>
    <mergeCell ref="G21:G24"/>
    <mergeCell ref="A2:F2"/>
    <mergeCell ref="A3:F3"/>
    <mergeCell ref="A13:A16"/>
    <mergeCell ref="F13:F16"/>
    <mergeCell ref="F9:F12"/>
    <mergeCell ref="H13:H16"/>
    <mergeCell ref="A9:A12"/>
    <mergeCell ref="G9:G12"/>
    <mergeCell ref="H9:H12"/>
    <mergeCell ref="G13:G16"/>
  </mergeCells>
  <printOptions/>
  <pageMargins left="0.38" right="0.33" top="0.35433070866141736" bottom="0.35433070866141736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2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140625" style="168" customWidth="1"/>
    <col min="2" max="2" width="4.28125" style="168" customWidth="1"/>
    <col min="3" max="3" width="11.28125" style="168" customWidth="1"/>
    <col min="4" max="4" width="12.421875" style="168" customWidth="1"/>
    <col min="5" max="5" width="10.28125" style="324" customWidth="1"/>
    <col min="6" max="6" width="14.00390625" style="325" customWidth="1"/>
    <col min="7" max="7" width="9.28125" style="326" customWidth="1"/>
    <col min="8" max="8" width="7.140625" style="327" customWidth="1"/>
    <col min="9" max="9" width="15.28125" style="168" customWidth="1"/>
    <col min="10" max="16384" width="9.140625" style="168" customWidth="1"/>
  </cols>
  <sheetData>
    <row r="1" spans="1:10" s="111" customFormat="1" ht="20.25">
      <c r="A1" s="72" t="s">
        <v>308</v>
      </c>
      <c r="B1" s="72"/>
      <c r="C1" s="72"/>
      <c r="D1" s="72"/>
      <c r="E1" s="72"/>
      <c r="F1" s="72"/>
      <c r="G1" s="72"/>
      <c r="H1" s="32"/>
      <c r="I1" s="32" t="s">
        <v>310</v>
      </c>
      <c r="J1" s="32"/>
    </row>
    <row r="2" spans="1:9" s="298" customFormat="1" ht="18" customHeight="1">
      <c r="A2" s="579" t="s">
        <v>0</v>
      </c>
      <c r="B2" s="579"/>
      <c r="C2" s="579"/>
      <c r="D2" s="579"/>
      <c r="E2" s="579"/>
      <c r="F2" s="579"/>
      <c r="H2" s="297"/>
      <c r="I2" s="32" t="s">
        <v>1</v>
      </c>
    </row>
    <row r="3" spans="1:9" s="298" customFormat="1" ht="18" customHeight="1">
      <c r="A3" s="579" t="s">
        <v>2</v>
      </c>
      <c r="B3" s="579"/>
      <c r="C3" s="579"/>
      <c r="D3" s="579"/>
      <c r="E3" s="579"/>
      <c r="F3" s="579"/>
      <c r="G3" s="297"/>
      <c r="H3" s="32"/>
      <c r="I3" s="299"/>
    </row>
    <row r="4" spans="4:9" s="22" customFormat="1" ht="12.75" customHeight="1">
      <c r="D4" s="29" t="s">
        <v>16</v>
      </c>
      <c r="E4" s="300" t="s">
        <v>300</v>
      </c>
      <c r="F4" s="594" t="s">
        <v>301</v>
      </c>
      <c r="G4" s="594"/>
      <c r="H4" s="594"/>
      <c r="I4" s="594"/>
    </row>
    <row r="5" spans="5:9" s="22" customFormat="1" ht="12.75" customHeight="1">
      <c r="E5" s="24"/>
      <c r="H5" s="23"/>
      <c r="I5" s="34" t="s">
        <v>288</v>
      </c>
    </row>
    <row r="6" spans="1:8" s="309" customFormat="1" ht="15.75">
      <c r="A6" s="303"/>
      <c r="B6" s="303"/>
      <c r="C6" s="304" t="s">
        <v>302</v>
      </c>
      <c r="D6" s="305"/>
      <c r="E6" s="306"/>
      <c r="F6" s="307"/>
      <c r="G6" s="308"/>
      <c r="H6" s="303"/>
    </row>
    <row r="7" spans="2:11" s="161" customFormat="1" ht="15.75" customHeight="1">
      <c r="B7" s="162"/>
      <c r="D7" s="163"/>
      <c r="E7" s="163"/>
      <c r="F7" s="328"/>
      <c r="G7" s="165"/>
      <c r="H7" s="164"/>
      <c r="I7" s="310"/>
      <c r="J7" s="166"/>
      <c r="K7" s="167"/>
    </row>
    <row r="8" spans="3:12" s="161" customFormat="1" ht="8.25" customHeight="1">
      <c r="C8" s="162"/>
      <c r="E8" s="163"/>
      <c r="F8" s="163"/>
      <c r="G8" s="164"/>
      <c r="H8" s="165"/>
      <c r="I8" s="164"/>
      <c r="J8" s="310"/>
      <c r="K8" s="166"/>
      <c r="L8" s="167"/>
    </row>
    <row r="9" spans="1:13" ht="15" customHeight="1">
      <c r="A9" s="534" t="s">
        <v>233</v>
      </c>
      <c r="B9" s="356" t="s">
        <v>43</v>
      </c>
      <c r="C9" s="357" t="s">
        <v>13</v>
      </c>
      <c r="D9" s="358" t="s">
        <v>12</v>
      </c>
      <c r="E9" s="359" t="s">
        <v>11</v>
      </c>
      <c r="F9" s="360" t="s">
        <v>10</v>
      </c>
      <c r="G9" s="361" t="s">
        <v>46</v>
      </c>
      <c r="H9" s="362" t="s">
        <v>290</v>
      </c>
      <c r="I9" s="363" t="s">
        <v>7</v>
      </c>
      <c r="M9" s="329"/>
    </row>
    <row r="10" spans="1:11" s="330" customFormat="1" ht="12.75" customHeight="1">
      <c r="A10" s="595">
        <v>1</v>
      </c>
      <c r="B10" s="474"/>
      <c r="C10" s="353" t="s">
        <v>69</v>
      </c>
      <c r="D10" s="354" t="s">
        <v>177</v>
      </c>
      <c r="E10" s="355">
        <v>36015</v>
      </c>
      <c r="F10" s="598" t="s">
        <v>336</v>
      </c>
      <c r="G10" s="589">
        <v>0.0011319444444444443</v>
      </c>
      <c r="H10" s="601"/>
      <c r="I10" s="364" t="s">
        <v>37</v>
      </c>
      <c r="K10" s="331"/>
    </row>
    <row r="11" spans="1:9" ht="15" customHeight="1">
      <c r="A11" s="596"/>
      <c r="B11" s="474"/>
      <c r="C11" s="170" t="s">
        <v>76</v>
      </c>
      <c r="D11" s="171" t="s">
        <v>611</v>
      </c>
      <c r="E11" s="172">
        <v>36284</v>
      </c>
      <c r="F11" s="599" t="s">
        <v>336</v>
      </c>
      <c r="G11" s="590"/>
      <c r="H11" s="602"/>
      <c r="I11" s="365" t="s">
        <v>337</v>
      </c>
    </row>
    <row r="12" spans="1:9" ht="15" customHeight="1">
      <c r="A12" s="596"/>
      <c r="B12" s="474"/>
      <c r="C12" s="170" t="s">
        <v>1045</v>
      </c>
      <c r="D12" s="171" t="s">
        <v>723</v>
      </c>
      <c r="E12" s="172">
        <v>35942</v>
      </c>
      <c r="F12" s="599" t="s">
        <v>336</v>
      </c>
      <c r="G12" s="590"/>
      <c r="H12" s="602"/>
      <c r="I12" s="365" t="s">
        <v>416</v>
      </c>
    </row>
    <row r="13" spans="1:9" ht="15" customHeight="1">
      <c r="A13" s="597"/>
      <c r="B13" s="474">
        <v>79</v>
      </c>
      <c r="C13" s="170" t="s">
        <v>73</v>
      </c>
      <c r="D13" s="171" t="s">
        <v>614</v>
      </c>
      <c r="E13" s="172">
        <v>36384</v>
      </c>
      <c r="F13" s="600" t="s">
        <v>336</v>
      </c>
      <c r="G13" s="591"/>
      <c r="H13" s="603"/>
      <c r="I13" s="365" t="s">
        <v>416</v>
      </c>
    </row>
    <row r="14" spans="1:11" s="330" customFormat="1" ht="12.75" customHeight="1">
      <c r="A14" s="595">
        <v>2</v>
      </c>
      <c r="B14" s="474"/>
      <c r="C14" s="353" t="s">
        <v>673</v>
      </c>
      <c r="D14" s="354" t="s">
        <v>674</v>
      </c>
      <c r="E14" s="355">
        <v>35800</v>
      </c>
      <c r="F14" s="598" t="s">
        <v>361</v>
      </c>
      <c r="G14" s="589">
        <v>0.0011368055555555556</v>
      </c>
      <c r="H14" s="601"/>
      <c r="I14" s="364" t="s">
        <v>52</v>
      </c>
      <c r="K14" s="331"/>
    </row>
    <row r="15" spans="1:9" ht="15" customHeight="1">
      <c r="A15" s="596"/>
      <c r="B15" s="474"/>
      <c r="C15" s="170" t="s">
        <v>600</v>
      </c>
      <c r="D15" s="171" t="s">
        <v>601</v>
      </c>
      <c r="E15" s="172">
        <v>36035</v>
      </c>
      <c r="F15" s="599" t="s">
        <v>361</v>
      </c>
      <c r="G15" s="590"/>
      <c r="H15" s="602"/>
      <c r="I15" s="365" t="s">
        <v>51</v>
      </c>
    </row>
    <row r="16" spans="1:9" ht="15" customHeight="1">
      <c r="A16" s="596"/>
      <c r="B16" s="474"/>
      <c r="C16" s="170" t="s">
        <v>196</v>
      </c>
      <c r="D16" s="171" t="s">
        <v>717</v>
      </c>
      <c r="E16" s="172">
        <v>35900</v>
      </c>
      <c r="F16" s="599"/>
      <c r="G16" s="590"/>
      <c r="H16" s="602"/>
      <c r="I16" s="365" t="s">
        <v>52</v>
      </c>
    </row>
    <row r="17" spans="1:9" ht="15" customHeight="1">
      <c r="A17" s="597"/>
      <c r="B17" s="474">
        <v>147</v>
      </c>
      <c r="C17" s="170" t="s">
        <v>691</v>
      </c>
      <c r="D17" s="171" t="s">
        <v>692</v>
      </c>
      <c r="E17" s="172">
        <v>36378</v>
      </c>
      <c r="F17" s="600" t="s">
        <v>361</v>
      </c>
      <c r="G17" s="591"/>
      <c r="H17" s="603"/>
      <c r="I17" s="365" t="s">
        <v>52</v>
      </c>
    </row>
    <row r="18" spans="1:11" s="330" customFormat="1" ht="12.75" customHeight="1">
      <c r="A18" s="595">
        <v>3</v>
      </c>
      <c r="B18" s="474"/>
      <c r="C18" s="353" t="s">
        <v>643</v>
      </c>
      <c r="D18" s="354" t="s">
        <v>193</v>
      </c>
      <c r="E18" s="355">
        <v>36535</v>
      </c>
      <c r="F18" s="598" t="s">
        <v>545</v>
      </c>
      <c r="G18" s="589">
        <v>0.0011575231481481482</v>
      </c>
      <c r="H18" s="601"/>
      <c r="I18" s="364" t="s">
        <v>583</v>
      </c>
      <c r="K18" s="331"/>
    </row>
    <row r="19" spans="1:9" ht="15" customHeight="1">
      <c r="A19" s="596"/>
      <c r="B19" s="474"/>
      <c r="C19" s="170" t="s">
        <v>254</v>
      </c>
      <c r="D19" s="171" t="s">
        <v>685</v>
      </c>
      <c r="E19" s="172">
        <v>36166</v>
      </c>
      <c r="F19" s="599" t="s">
        <v>545</v>
      </c>
      <c r="G19" s="590"/>
      <c r="H19" s="602"/>
      <c r="I19" s="365" t="s">
        <v>583</v>
      </c>
    </row>
    <row r="20" spans="1:9" ht="15" customHeight="1">
      <c r="A20" s="596"/>
      <c r="B20" s="474"/>
      <c r="C20" s="174" t="s">
        <v>648</v>
      </c>
      <c r="D20" s="171" t="s">
        <v>744</v>
      </c>
      <c r="E20" s="172">
        <v>36546</v>
      </c>
      <c r="F20" s="599" t="s">
        <v>545</v>
      </c>
      <c r="G20" s="590"/>
      <c r="H20" s="602"/>
      <c r="I20" s="365" t="s">
        <v>583</v>
      </c>
    </row>
    <row r="21" spans="1:9" ht="15" customHeight="1">
      <c r="A21" s="597"/>
      <c r="B21" s="474">
        <v>195</v>
      </c>
      <c r="C21" s="170" t="s">
        <v>581</v>
      </c>
      <c r="D21" s="171" t="s">
        <v>582</v>
      </c>
      <c r="E21" s="172">
        <v>35887</v>
      </c>
      <c r="F21" s="600" t="s">
        <v>545</v>
      </c>
      <c r="G21" s="591"/>
      <c r="H21" s="603"/>
      <c r="I21" s="365" t="s">
        <v>583</v>
      </c>
    </row>
    <row r="22" spans="1:11" s="330" customFormat="1" ht="12.75" customHeight="1">
      <c r="A22" s="595">
        <v>4</v>
      </c>
      <c r="B22" s="474"/>
      <c r="C22" s="353" t="s">
        <v>256</v>
      </c>
      <c r="D22" s="354" t="s">
        <v>257</v>
      </c>
      <c r="E22" s="355">
        <v>35898</v>
      </c>
      <c r="F22" s="598" t="s">
        <v>97</v>
      </c>
      <c r="G22" s="589">
        <v>0.0012172453703703703</v>
      </c>
      <c r="H22" s="601"/>
      <c r="I22" s="364" t="s">
        <v>98</v>
      </c>
      <c r="K22" s="331"/>
    </row>
    <row r="23" spans="1:9" ht="15" customHeight="1">
      <c r="A23" s="596"/>
      <c r="B23" s="474"/>
      <c r="C23" s="170" t="s">
        <v>223</v>
      </c>
      <c r="D23" s="171" t="s">
        <v>584</v>
      </c>
      <c r="E23" s="172">
        <v>35891</v>
      </c>
      <c r="F23" s="599" t="s">
        <v>97</v>
      </c>
      <c r="G23" s="590"/>
      <c r="H23" s="602"/>
      <c r="I23" s="365" t="s">
        <v>98</v>
      </c>
    </row>
    <row r="24" spans="1:9" ht="15" customHeight="1">
      <c r="A24" s="596"/>
      <c r="B24" s="474"/>
      <c r="C24" s="170" t="s">
        <v>603</v>
      </c>
      <c r="D24" s="171" t="s">
        <v>604</v>
      </c>
      <c r="E24" s="172">
        <v>36085</v>
      </c>
      <c r="F24" s="599" t="s">
        <v>97</v>
      </c>
      <c r="G24" s="590"/>
      <c r="H24" s="602"/>
      <c r="I24" s="365" t="s">
        <v>98</v>
      </c>
    </row>
    <row r="25" spans="1:9" ht="15" customHeight="1">
      <c r="A25" s="597"/>
      <c r="B25" s="474">
        <v>173</v>
      </c>
      <c r="C25" s="170" t="s">
        <v>599</v>
      </c>
      <c r="D25" s="171" t="s">
        <v>214</v>
      </c>
      <c r="E25" s="172">
        <v>36022</v>
      </c>
      <c r="F25" s="600" t="s">
        <v>97</v>
      </c>
      <c r="G25" s="591"/>
      <c r="H25" s="603"/>
      <c r="I25" s="365" t="s">
        <v>98</v>
      </c>
    </row>
    <row r="26" spans="1:11" s="330" customFormat="1" ht="12.75" customHeight="1">
      <c r="A26" s="595"/>
      <c r="B26" s="474"/>
      <c r="C26" s="353" t="s">
        <v>207</v>
      </c>
      <c r="D26" s="354" t="s">
        <v>222</v>
      </c>
      <c r="E26" s="355">
        <v>35969</v>
      </c>
      <c r="F26" s="598" t="s">
        <v>547</v>
      </c>
      <c r="G26" s="589" t="s">
        <v>849</v>
      </c>
      <c r="H26" s="601"/>
      <c r="I26" s="364" t="s">
        <v>142</v>
      </c>
      <c r="K26" s="331"/>
    </row>
    <row r="27" spans="1:9" ht="15" customHeight="1">
      <c r="A27" s="596"/>
      <c r="B27" s="474"/>
      <c r="C27" s="170" t="s">
        <v>66</v>
      </c>
      <c r="D27" s="171" t="s">
        <v>171</v>
      </c>
      <c r="E27" s="172">
        <v>35844</v>
      </c>
      <c r="F27" s="599" t="s">
        <v>547</v>
      </c>
      <c r="G27" s="590"/>
      <c r="H27" s="602"/>
      <c r="I27" s="365" t="s">
        <v>142</v>
      </c>
    </row>
    <row r="28" spans="1:9" ht="15" customHeight="1">
      <c r="A28" s="596"/>
      <c r="B28" s="474"/>
      <c r="C28" s="170" t="s">
        <v>94</v>
      </c>
      <c r="D28" s="171" t="s">
        <v>198</v>
      </c>
      <c r="E28" s="172">
        <v>36812</v>
      </c>
      <c r="F28" s="599" t="s">
        <v>547</v>
      </c>
      <c r="G28" s="590"/>
      <c r="H28" s="602"/>
      <c r="I28" s="365" t="s">
        <v>142</v>
      </c>
    </row>
    <row r="29" spans="1:9" ht="15" customHeight="1">
      <c r="A29" s="597"/>
      <c r="B29" s="474">
        <v>29</v>
      </c>
      <c r="C29" s="170" t="s">
        <v>191</v>
      </c>
      <c r="D29" s="171" t="s">
        <v>650</v>
      </c>
      <c r="E29" s="172">
        <v>36791</v>
      </c>
      <c r="F29" s="600" t="s">
        <v>547</v>
      </c>
      <c r="G29" s="591"/>
      <c r="H29" s="603"/>
      <c r="I29" s="365" t="s">
        <v>142</v>
      </c>
    </row>
  </sheetData>
  <sheetProtection/>
  <mergeCells count="23">
    <mergeCell ref="G22:G25"/>
    <mergeCell ref="H22:H25"/>
    <mergeCell ref="A18:A21"/>
    <mergeCell ref="F18:F21"/>
    <mergeCell ref="A22:A25"/>
    <mergeCell ref="F22:F25"/>
    <mergeCell ref="H14:H17"/>
    <mergeCell ref="F10:F13"/>
    <mergeCell ref="G18:G21"/>
    <mergeCell ref="H10:H13"/>
    <mergeCell ref="A26:A29"/>
    <mergeCell ref="F26:F29"/>
    <mergeCell ref="G26:G29"/>
    <mergeCell ref="H26:H29"/>
    <mergeCell ref="H18:H21"/>
    <mergeCell ref="A2:F2"/>
    <mergeCell ref="A3:F3"/>
    <mergeCell ref="F4:I4"/>
    <mergeCell ref="A10:A13"/>
    <mergeCell ref="G10:G13"/>
    <mergeCell ref="A14:A17"/>
    <mergeCell ref="F14:F17"/>
    <mergeCell ref="G14:G1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AO20"/>
  <sheetViews>
    <sheetView zoomScalePageLayoutView="0" workbookViewId="0" topLeftCell="A1">
      <selection activeCell="A8" sqref="A8:A9"/>
    </sheetView>
  </sheetViews>
  <sheetFormatPr defaultColWidth="10.421875" defaultRowHeight="12.75"/>
  <cols>
    <col min="1" max="1" width="4.8515625" style="64" customWidth="1"/>
    <col min="2" max="2" width="8.8515625" style="64" customWidth="1"/>
    <col min="3" max="3" width="12.28125" style="64" customWidth="1"/>
    <col min="4" max="4" width="10.140625" style="67" customWidth="1"/>
    <col min="5" max="5" width="14.7109375" style="67" customWidth="1"/>
    <col min="6" max="38" width="2.140625" style="65" customWidth="1"/>
    <col min="39" max="39" width="5.8515625" style="65" customWidth="1"/>
    <col min="40" max="40" width="5.00390625" style="66" customWidth="1"/>
    <col min="41" max="41" width="14.00390625" style="65" customWidth="1"/>
    <col min="42" max="16384" width="10.421875" style="64" customWidth="1"/>
  </cols>
  <sheetData>
    <row r="1" spans="1:41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62"/>
      <c r="AN1" s="61"/>
      <c r="AO1" s="32" t="s">
        <v>310</v>
      </c>
    </row>
    <row r="2" spans="1:41" s="59" customFormat="1" ht="2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62"/>
      <c r="AN2" s="61"/>
      <c r="AO2" s="31" t="s">
        <v>1</v>
      </c>
    </row>
    <row r="3" spans="1:41" s="59" customFormat="1" ht="2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62"/>
      <c r="AN3" s="61"/>
      <c r="AO3" s="60"/>
    </row>
    <row r="4" spans="3:38" s="22" customFormat="1" ht="12.75" customHeight="1">
      <c r="C4" s="29" t="s">
        <v>16</v>
      </c>
      <c r="D4" s="58" t="s">
        <v>1053</v>
      </c>
      <c r="F4" s="34" t="s">
        <v>26</v>
      </c>
      <c r="H4" s="29"/>
      <c r="I4" s="34"/>
      <c r="K4" s="29"/>
      <c r="L4" s="34"/>
      <c r="N4" s="29"/>
      <c r="O4" s="34"/>
      <c r="Q4" s="29"/>
      <c r="R4" s="34"/>
      <c r="T4" s="29"/>
      <c r="U4" s="34"/>
      <c r="W4" s="29"/>
      <c r="X4" s="34"/>
      <c r="Z4" s="29"/>
      <c r="AA4" s="34"/>
      <c r="AC4" s="29"/>
      <c r="AD4" s="34"/>
      <c r="AF4" s="29"/>
      <c r="AG4" s="34"/>
      <c r="AI4" s="29"/>
      <c r="AJ4" s="34"/>
      <c r="AL4" s="29"/>
    </row>
    <row r="5" spans="5:38" s="22" customFormat="1" ht="8.25" customHeight="1">
      <c r="E5" s="24"/>
      <c r="H5" s="23"/>
      <c r="K5" s="23"/>
      <c r="N5" s="23"/>
      <c r="Q5" s="23"/>
      <c r="T5" s="23"/>
      <c r="W5" s="23"/>
      <c r="Z5" s="23"/>
      <c r="AC5" s="23"/>
      <c r="AF5" s="23"/>
      <c r="AI5" s="23"/>
      <c r="AL5" s="23"/>
    </row>
    <row r="6" spans="2:38" ht="15.75">
      <c r="B6" s="71" t="s">
        <v>318</v>
      </c>
      <c r="C6" s="70"/>
      <c r="D6" s="70"/>
      <c r="E6" s="69"/>
      <c r="F6" s="68"/>
      <c r="G6" s="68"/>
      <c r="H6" s="68"/>
      <c r="I6" s="68"/>
      <c r="J6" s="68"/>
      <c r="K6" s="68"/>
      <c r="L6" s="68"/>
      <c r="M6" s="68"/>
      <c r="N6" s="68"/>
      <c r="O6" s="68" t="s">
        <v>23</v>
      </c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5:37" s="48" customFormat="1" ht="12" customHeight="1">
      <c r="E7" s="51"/>
      <c r="F7" s="50"/>
      <c r="G7" s="49"/>
      <c r="I7" s="50"/>
      <c r="J7" s="49"/>
      <c r="L7" s="50"/>
      <c r="M7" s="49"/>
      <c r="O7" s="50"/>
      <c r="P7" s="49"/>
      <c r="R7" s="372"/>
      <c r="S7" s="371"/>
      <c r="T7" s="366"/>
      <c r="U7" s="50"/>
      <c r="V7" s="49"/>
      <c r="X7" s="50"/>
      <c r="Y7" s="49"/>
      <c r="AA7" s="50"/>
      <c r="AB7" s="49"/>
      <c r="AD7" s="50"/>
      <c r="AE7" s="49"/>
      <c r="AG7" s="50"/>
      <c r="AH7" s="49"/>
      <c r="AJ7" s="50"/>
      <c r="AK7" s="49"/>
    </row>
    <row r="8" spans="1:41" ht="12.75" customHeight="1">
      <c r="A8" s="610" t="s">
        <v>931</v>
      </c>
      <c r="B8" s="612" t="s">
        <v>13</v>
      </c>
      <c r="C8" s="614" t="s">
        <v>12</v>
      </c>
      <c r="D8" s="610" t="s">
        <v>22</v>
      </c>
      <c r="E8" s="610" t="s">
        <v>10</v>
      </c>
      <c r="F8" s="604" t="s">
        <v>147</v>
      </c>
      <c r="G8" s="605"/>
      <c r="H8" s="606"/>
      <c r="I8" s="604" t="s">
        <v>243</v>
      </c>
      <c r="J8" s="605"/>
      <c r="K8" s="606"/>
      <c r="L8" s="604" t="s">
        <v>148</v>
      </c>
      <c r="M8" s="605"/>
      <c r="N8" s="606"/>
      <c r="O8" s="604" t="s">
        <v>230</v>
      </c>
      <c r="P8" s="605"/>
      <c r="Q8" s="606"/>
      <c r="R8" s="604" t="s">
        <v>231</v>
      </c>
      <c r="S8" s="605"/>
      <c r="T8" s="606"/>
      <c r="U8" s="604" t="s">
        <v>232</v>
      </c>
      <c r="V8" s="605"/>
      <c r="W8" s="606"/>
      <c r="X8" s="604" t="s">
        <v>21</v>
      </c>
      <c r="Y8" s="605"/>
      <c r="Z8" s="606"/>
      <c r="AA8" s="604" t="s">
        <v>20</v>
      </c>
      <c r="AB8" s="605"/>
      <c r="AC8" s="606"/>
      <c r="AD8" s="604" t="s">
        <v>19</v>
      </c>
      <c r="AE8" s="605"/>
      <c r="AF8" s="606"/>
      <c r="AG8" s="604" t="s">
        <v>18</v>
      </c>
      <c r="AH8" s="605"/>
      <c r="AI8" s="606"/>
      <c r="AJ8" s="604" t="s">
        <v>17</v>
      </c>
      <c r="AK8" s="605"/>
      <c r="AL8" s="606"/>
      <c r="AM8" s="606" t="s">
        <v>9</v>
      </c>
      <c r="AN8" s="618" t="s">
        <v>8</v>
      </c>
      <c r="AO8" s="616" t="s">
        <v>7</v>
      </c>
    </row>
    <row r="9" spans="1:41" ht="15.75" customHeight="1">
      <c r="A9" s="611"/>
      <c r="B9" s="613"/>
      <c r="C9" s="615"/>
      <c r="D9" s="611"/>
      <c r="E9" s="611"/>
      <c r="F9" s="607"/>
      <c r="G9" s="608"/>
      <c r="H9" s="609"/>
      <c r="I9" s="607"/>
      <c r="J9" s="608"/>
      <c r="K9" s="609"/>
      <c r="L9" s="607"/>
      <c r="M9" s="608"/>
      <c r="N9" s="609"/>
      <c r="O9" s="607"/>
      <c r="P9" s="608"/>
      <c r="Q9" s="609"/>
      <c r="R9" s="607"/>
      <c r="S9" s="608"/>
      <c r="T9" s="609"/>
      <c r="U9" s="607"/>
      <c r="V9" s="608"/>
      <c r="W9" s="609"/>
      <c r="X9" s="607"/>
      <c r="Y9" s="608"/>
      <c r="Z9" s="609"/>
      <c r="AA9" s="607"/>
      <c r="AB9" s="608"/>
      <c r="AC9" s="609"/>
      <c r="AD9" s="607"/>
      <c r="AE9" s="608"/>
      <c r="AF9" s="609"/>
      <c r="AG9" s="607"/>
      <c r="AH9" s="608"/>
      <c r="AI9" s="609"/>
      <c r="AJ9" s="607"/>
      <c r="AK9" s="608"/>
      <c r="AL9" s="609"/>
      <c r="AM9" s="609"/>
      <c r="AN9" s="619"/>
      <c r="AO9" s="617"/>
    </row>
    <row r="10" spans="1:41" s="35" customFormat="1" ht="17.25" customHeight="1">
      <c r="A10" s="47" t="s">
        <v>156</v>
      </c>
      <c r="B10" s="46" t="s">
        <v>152</v>
      </c>
      <c r="C10" s="45" t="s">
        <v>153</v>
      </c>
      <c r="D10" s="44">
        <v>36779</v>
      </c>
      <c r="E10" s="370" t="s">
        <v>63</v>
      </c>
      <c r="F10" s="367"/>
      <c r="G10" s="47"/>
      <c r="H10" s="105"/>
      <c r="I10" s="104"/>
      <c r="J10" s="47"/>
      <c r="K10" s="105"/>
      <c r="L10" s="367"/>
      <c r="M10" s="47"/>
      <c r="N10" s="105"/>
      <c r="O10" s="367"/>
      <c r="P10" s="47"/>
      <c r="Q10" s="368"/>
      <c r="R10" s="104"/>
      <c r="S10" s="47"/>
      <c r="T10" s="105"/>
      <c r="U10" s="367"/>
      <c r="V10" s="47"/>
      <c r="W10" s="105"/>
      <c r="X10" s="367" t="s">
        <v>839</v>
      </c>
      <c r="Y10" s="47"/>
      <c r="Z10" s="105"/>
      <c r="AA10" s="367" t="s">
        <v>839</v>
      </c>
      <c r="AB10" s="47"/>
      <c r="AC10" s="105"/>
      <c r="AD10" s="367" t="s">
        <v>841</v>
      </c>
      <c r="AE10" s="47" t="s">
        <v>839</v>
      </c>
      <c r="AF10" s="105"/>
      <c r="AG10" s="367" t="s">
        <v>841</v>
      </c>
      <c r="AH10" s="47" t="s">
        <v>841</v>
      </c>
      <c r="AI10" s="105" t="s">
        <v>841</v>
      </c>
      <c r="AJ10" s="367"/>
      <c r="AK10" s="47"/>
      <c r="AL10" s="105"/>
      <c r="AM10" s="43">
        <v>1.6</v>
      </c>
      <c r="AN10" s="369" t="str">
        <f aca="true" t="shared" si="0" ref="AN10:AN20">IF(ISBLANK(AM10),"",IF(AM10&gt;=1.75,"KSM",IF(AM10&gt;=1.65,"I A",IF(AM10&gt;=1.5,"II A",IF(AM10&gt;=1.39,"III A",IF(AM10&gt;=1.3,"I JA",IF(AM10&gt;=1.22,"II JA",IF(AM10&gt;=1.15,"III JA"))))))))</f>
        <v>II A</v>
      </c>
      <c r="AO10" s="41" t="s">
        <v>155</v>
      </c>
    </row>
    <row r="11" spans="1:41" s="35" customFormat="1" ht="17.25" customHeight="1">
      <c r="A11" s="47" t="s">
        <v>157</v>
      </c>
      <c r="B11" s="46" t="s">
        <v>555</v>
      </c>
      <c r="C11" s="45" t="s">
        <v>556</v>
      </c>
      <c r="D11" s="44">
        <v>36863</v>
      </c>
      <c r="E11" s="370" t="s">
        <v>361</v>
      </c>
      <c r="F11" s="367"/>
      <c r="G11" s="47"/>
      <c r="H11" s="105"/>
      <c r="I11" s="104"/>
      <c r="J11" s="47"/>
      <c r="K11" s="105"/>
      <c r="L11" s="367" t="s">
        <v>839</v>
      </c>
      <c r="M11" s="47"/>
      <c r="N11" s="105"/>
      <c r="O11" s="367" t="s">
        <v>839</v>
      </c>
      <c r="P11" s="47"/>
      <c r="Q11" s="368"/>
      <c r="R11" s="104" t="s">
        <v>839</v>
      </c>
      <c r="S11" s="47"/>
      <c r="T11" s="105"/>
      <c r="U11" s="367" t="s">
        <v>841</v>
      </c>
      <c r="V11" s="47" t="s">
        <v>839</v>
      </c>
      <c r="W11" s="105"/>
      <c r="X11" s="367" t="s">
        <v>841</v>
      </c>
      <c r="Y11" s="47" t="s">
        <v>839</v>
      </c>
      <c r="Z11" s="105"/>
      <c r="AA11" s="367" t="s">
        <v>841</v>
      </c>
      <c r="AB11" s="47" t="s">
        <v>841</v>
      </c>
      <c r="AC11" s="105" t="s">
        <v>841</v>
      </c>
      <c r="AD11" s="367"/>
      <c r="AE11" s="47"/>
      <c r="AF11" s="105"/>
      <c r="AG11" s="367"/>
      <c r="AH11" s="47"/>
      <c r="AI11" s="105"/>
      <c r="AJ11" s="367"/>
      <c r="AK11" s="47"/>
      <c r="AL11" s="105"/>
      <c r="AM11" s="43">
        <v>1.5</v>
      </c>
      <c r="AN11" s="369" t="str">
        <f t="shared" si="0"/>
        <v>II A</v>
      </c>
      <c r="AO11" s="41" t="s">
        <v>51</v>
      </c>
    </row>
    <row r="12" spans="1:41" s="35" customFormat="1" ht="17.25" customHeight="1">
      <c r="A12" s="47" t="s">
        <v>932</v>
      </c>
      <c r="B12" s="46" t="s">
        <v>553</v>
      </c>
      <c r="C12" s="45" t="s">
        <v>554</v>
      </c>
      <c r="D12" s="44">
        <v>36598</v>
      </c>
      <c r="E12" s="370" t="s">
        <v>361</v>
      </c>
      <c r="F12" s="367"/>
      <c r="G12" s="47"/>
      <c r="H12" s="105"/>
      <c r="I12" s="104"/>
      <c r="J12" s="47"/>
      <c r="K12" s="105"/>
      <c r="L12" s="367" t="s">
        <v>839</v>
      </c>
      <c r="M12" s="47"/>
      <c r="N12" s="105"/>
      <c r="O12" s="367" t="s">
        <v>839</v>
      </c>
      <c r="P12" s="47"/>
      <c r="Q12" s="368"/>
      <c r="R12" s="104" t="s">
        <v>839</v>
      </c>
      <c r="S12" s="47"/>
      <c r="T12" s="105"/>
      <c r="U12" s="367" t="s">
        <v>839</v>
      </c>
      <c r="V12" s="47"/>
      <c r="W12" s="105"/>
      <c r="X12" s="367" t="s">
        <v>841</v>
      </c>
      <c r="Y12" s="47" t="s">
        <v>841</v>
      </c>
      <c r="Z12" s="105" t="s">
        <v>841</v>
      </c>
      <c r="AA12" s="367"/>
      <c r="AB12" s="47"/>
      <c r="AC12" s="105"/>
      <c r="AD12" s="367"/>
      <c r="AE12" s="47"/>
      <c r="AF12" s="105"/>
      <c r="AG12" s="367"/>
      <c r="AH12" s="47"/>
      <c r="AI12" s="105"/>
      <c r="AJ12" s="367"/>
      <c r="AK12" s="47"/>
      <c r="AL12" s="105"/>
      <c r="AM12" s="43">
        <v>1.45</v>
      </c>
      <c r="AN12" s="369" t="str">
        <f t="shared" si="0"/>
        <v>III A</v>
      </c>
      <c r="AO12" s="41" t="s">
        <v>51</v>
      </c>
    </row>
    <row r="13" spans="1:41" s="35" customFormat="1" ht="17.25" customHeight="1">
      <c r="A13" s="47" t="s">
        <v>158</v>
      </c>
      <c r="B13" s="46" t="s">
        <v>135</v>
      </c>
      <c r="C13" s="45" t="s">
        <v>136</v>
      </c>
      <c r="D13" s="44">
        <v>36597</v>
      </c>
      <c r="E13" s="370" t="s">
        <v>371</v>
      </c>
      <c r="F13" s="367"/>
      <c r="G13" s="47"/>
      <c r="H13" s="105"/>
      <c r="I13" s="104" t="s">
        <v>839</v>
      </c>
      <c r="J13" s="47"/>
      <c r="K13" s="105"/>
      <c r="L13" s="367" t="s">
        <v>839</v>
      </c>
      <c r="M13" s="47"/>
      <c r="N13" s="105"/>
      <c r="O13" s="367" t="s">
        <v>839</v>
      </c>
      <c r="P13" s="47"/>
      <c r="Q13" s="368"/>
      <c r="R13" s="104" t="s">
        <v>841</v>
      </c>
      <c r="S13" s="47" t="s">
        <v>839</v>
      </c>
      <c r="T13" s="105"/>
      <c r="U13" s="367" t="s">
        <v>841</v>
      </c>
      <c r="V13" s="47" t="s">
        <v>841</v>
      </c>
      <c r="W13" s="105" t="s">
        <v>841</v>
      </c>
      <c r="X13" s="367"/>
      <c r="Y13" s="47"/>
      <c r="Z13" s="105"/>
      <c r="AA13" s="367"/>
      <c r="AB13" s="47"/>
      <c r="AC13" s="105"/>
      <c r="AD13" s="367"/>
      <c r="AE13" s="47"/>
      <c r="AF13" s="105"/>
      <c r="AG13" s="367"/>
      <c r="AH13" s="47"/>
      <c r="AI13" s="105"/>
      <c r="AJ13" s="367"/>
      <c r="AK13" s="47"/>
      <c r="AL13" s="105"/>
      <c r="AM13" s="43">
        <v>1.4</v>
      </c>
      <c r="AN13" s="369" t="str">
        <f t="shared" si="0"/>
        <v>III A</v>
      </c>
      <c r="AO13" s="41" t="s">
        <v>460</v>
      </c>
    </row>
    <row r="14" spans="1:41" s="35" customFormat="1" ht="17.25" customHeight="1">
      <c r="A14" s="47" t="s">
        <v>159</v>
      </c>
      <c r="B14" s="46" t="s">
        <v>930</v>
      </c>
      <c r="C14" s="45" t="s">
        <v>928</v>
      </c>
      <c r="D14" s="44">
        <v>36964</v>
      </c>
      <c r="E14" s="370" t="s">
        <v>361</v>
      </c>
      <c r="F14" s="367" t="s">
        <v>839</v>
      </c>
      <c r="G14" s="47"/>
      <c r="H14" s="105"/>
      <c r="I14" s="104" t="s">
        <v>841</v>
      </c>
      <c r="J14" s="47" t="s">
        <v>839</v>
      </c>
      <c r="K14" s="105"/>
      <c r="L14" s="367" t="s">
        <v>839</v>
      </c>
      <c r="M14" s="47"/>
      <c r="N14" s="105"/>
      <c r="O14" s="367" t="s">
        <v>839</v>
      </c>
      <c r="P14" s="47"/>
      <c r="Q14" s="368"/>
      <c r="R14" s="104" t="s">
        <v>841</v>
      </c>
      <c r="S14" s="47" t="s">
        <v>839</v>
      </c>
      <c r="T14" s="105"/>
      <c r="U14" s="367" t="s">
        <v>841</v>
      </c>
      <c r="V14" s="47" t="s">
        <v>841</v>
      </c>
      <c r="W14" s="105" t="s">
        <v>841</v>
      </c>
      <c r="X14" s="367"/>
      <c r="Y14" s="47"/>
      <c r="Z14" s="105"/>
      <c r="AA14" s="367"/>
      <c r="AB14" s="47"/>
      <c r="AC14" s="105"/>
      <c r="AD14" s="367"/>
      <c r="AE14" s="47"/>
      <c r="AF14" s="105"/>
      <c r="AG14" s="367"/>
      <c r="AH14" s="47"/>
      <c r="AI14" s="105"/>
      <c r="AJ14" s="367"/>
      <c r="AK14" s="47"/>
      <c r="AL14" s="105"/>
      <c r="AM14" s="43">
        <v>1.4</v>
      </c>
      <c r="AN14" s="369" t="str">
        <f t="shared" si="0"/>
        <v>III A</v>
      </c>
      <c r="AO14" s="41" t="s">
        <v>51</v>
      </c>
    </row>
    <row r="15" spans="1:41" s="35" customFormat="1" ht="17.25" customHeight="1">
      <c r="A15" s="47" t="s">
        <v>160</v>
      </c>
      <c r="B15" s="46" t="s">
        <v>468</v>
      </c>
      <c r="C15" s="45" t="s">
        <v>822</v>
      </c>
      <c r="D15" s="44">
        <v>37268</v>
      </c>
      <c r="E15" s="370" t="s">
        <v>141</v>
      </c>
      <c r="F15" s="367" t="s">
        <v>839</v>
      </c>
      <c r="G15" s="47"/>
      <c r="H15" s="105"/>
      <c r="I15" s="104" t="s">
        <v>839</v>
      </c>
      <c r="J15" s="47"/>
      <c r="K15" s="105"/>
      <c r="L15" s="367" t="s">
        <v>839</v>
      </c>
      <c r="M15" s="47"/>
      <c r="N15" s="105"/>
      <c r="O15" s="367" t="s">
        <v>839</v>
      </c>
      <c r="P15" s="47"/>
      <c r="Q15" s="368"/>
      <c r="R15" s="104" t="s">
        <v>841</v>
      </c>
      <c r="S15" s="47" t="s">
        <v>841</v>
      </c>
      <c r="T15" s="105" t="s">
        <v>841</v>
      </c>
      <c r="U15" s="367"/>
      <c r="V15" s="47"/>
      <c r="W15" s="105"/>
      <c r="X15" s="367"/>
      <c r="Y15" s="47"/>
      <c r="Z15" s="105"/>
      <c r="AA15" s="367"/>
      <c r="AB15" s="47"/>
      <c r="AC15" s="105"/>
      <c r="AD15" s="367"/>
      <c r="AE15" s="47"/>
      <c r="AF15" s="105"/>
      <c r="AG15" s="367"/>
      <c r="AH15" s="47"/>
      <c r="AI15" s="105"/>
      <c r="AJ15" s="367"/>
      <c r="AK15" s="47"/>
      <c r="AL15" s="105"/>
      <c r="AM15" s="43">
        <v>1.35</v>
      </c>
      <c r="AN15" s="369" t="str">
        <f t="shared" si="0"/>
        <v>I JA</v>
      </c>
      <c r="AO15" s="41" t="s">
        <v>821</v>
      </c>
    </row>
    <row r="16" spans="1:41" s="35" customFormat="1" ht="17.25" customHeight="1">
      <c r="A16" s="47" t="s">
        <v>161</v>
      </c>
      <c r="B16" s="46" t="s">
        <v>419</v>
      </c>
      <c r="C16" s="45" t="s">
        <v>420</v>
      </c>
      <c r="D16" s="44">
        <v>36972</v>
      </c>
      <c r="E16" s="370" t="s">
        <v>336</v>
      </c>
      <c r="F16" s="367" t="s">
        <v>839</v>
      </c>
      <c r="G16" s="47"/>
      <c r="H16" s="105"/>
      <c r="I16" s="104" t="s">
        <v>839</v>
      </c>
      <c r="J16" s="47"/>
      <c r="K16" s="105"/>
      <c r="L16" s="367" t="s">
        <v>839</v>
      </c>
      <c r="M16" s="47"/>
      <c r="N16" s="105"/>
      <c r="O16" s="367" t="s">
        <v>841</v>
      </c>
      <c r="P16" s="47" t="s">
        <v>839</v>
      </c>
      <c r="Q16" s="368"/>
      <c r="R16" s="104" t="s">
        <v>841</v>
      </c>
      <c r="S16" s="47"/>
      <c r="T16" s="105" t="s">
        <v>841</v>
      </c>
      <c r="U16" s="367"/>
      <c r="V16" s="47"/>
      <c r="W16" s="105"/>
      <c r="X16" s="367"/>
      <c r="Y16" s="47"/>
      <c r="Z16" s="105"/>
      <c r="AA16" s="367"/>
      <c r="AB16" s="47"/>
      <c r="AC16" s="105"/>
      <c r="AD16" s="367"/>
      <c r="AE16" s="47"/>
      <c r="AF16" s="105"/>
      <c r="AG16" s="367"/>
      <c r="AH16" s="47"/>
      <c r="AI16" s="105"/>
      <c r="AJ16" s="367"/>
      <c r="AK16" s="47"/>
      <c r="AL16" s="105"/>
      <c r="AM16" s="43">
        <v>1.35</v>
      </c>
      <c r="AN16" s="369" t="str">
        <f t="shared" si="0"/>
        <v>I JA</v>
      </c>
      <c r="AO16" s="41" t="s">
        <v>421</v>
      </c>
    </row>
    <row r="17" spans="1:41" s="35" customFormat="1" ht="17.25" customHeight="1">
      <c r="A17" s="47" t="s">
        <v>162</v>
      </c>
      <c r="B17" s="46" t="s">
        <v>30</v>
      </c>
      <c r="C17" s="45" t="s">
        <v>557</v>
      </c>
      <c r="D17" s="44">
        <v>36958</v>
      </c>
      <c r="E17" s="370" t="s">
        <v>336</v>
      </c>
      <c r="F17" s="367" t="s">
        <v>839</v>
      </c>
      <c r="G17" s="47"/>
      <c r="H17" s="105"/>
      <c r="I17" s="104" t="s">
        <v>839</v>
      </c>
      <c r="J17" s="47"/>
      <c r="K17" s="105"/>
      <c r="L17" s="367" t="s">
        <v>839</v>
      </c>
      <c r="M17" s="47"/>
      <c r="N17" s="105"/>
      <c r="O17" s="367" t="s">
        <v>841</v>
      </c>
      <c r="P17" s="47" t="s">
        <v>841</v>
      </c>
      <c r="Q17" s="368" t="s">
        <v>841</v>
      </c>
      <c r="R17" s="104"/>
      <c r="S17" s="47"/>
      <c r="T17" s="105"/>
      <c r="U17" s="367"/>
      <c r="V17" s="47"/>
      <c r="W17" s="105"/>
      <c r="X17" s="367"/>
      <c r="Y17" s="47"/>
      <c r="Z17" s="105"/>
      <c r="AA17" s="367"/>
      <c r="AB17" s="47"/>
      <c r="AC17" s="105"/>
      <c r="AD17" s="367"/>
      <c r="AE17" s="47"/>
      <c r="AF17" s="105"/>
      <c r="AG17" s="367"/>
      <c r="AH17" s="47"/>
      <c r="AI17" s="105"/>
      <c r="AJ17" s="367"/>
      <c r="AK17" s="47"/>
      <c r="AL17" s="105"/>
      <c r="AM17" s="43">
        <v>1.3</v>
      </c>
      <c r="AN17" s="369" t="str">
        <f t="shared" si="0"/>
        <v>I JA</v>
      </c>
      <c r="AO17" s="41" t="s">
        <v>337</v>
      </c>
    </row>
    <row r="18" spans="1:41" s="35" customFormat="1" ht="17.25" customHeight="1">
      <c r="A18" s="47" t="s">
        <v>163</v>
      </c>
      <c r="B18" s="46" t="s">
        <v>423</v>
      </c>
      <c r="C18" s="45" t="s">
        <v>424</v>
      </c>
      <c r="D18" s="44">
        <v>36990</v>
      </c>
      <c r="E18" s="370" t="s">
        <v>146</v>
      </c>
      <c r="F18" s="367" t="s">
        <v>839</v>
      </c>
      <c r="G18" s="47"/>
      <c r="H18" s="105"/>
      <c r="I18" s="104" t="s">
        <v>839</v>
      </c>
      <c r="J18" s="47"/>
      <c r="K18" s="105"/>
      <c r="L18" s="367" t="s">
        <v>841</v>
      </c>
      <c r="M18" s="47" t="s">
        <v>839</v>
      </c>
      <c r="N18" s="105"/>
      <c r="O18" s="367" t="s">
        <v>841</v>
      </c>
      <c r="P18" s="47" t="s">
        <v>841</v>
      </c>
      <c r="Q18" s="368" t="s">
        <v>841</v>
      </c>
      <c r="R18" s="104"/>
      <c r="S18" s="47"/>
      <c r="T18" s="105"/>
      <c r="U18" s="367"/>
      <c r="V18" s="47"/>
      <c r="W18" s="105"/>
      <c r="X18" s="367"/>
      <c r="Y18" s="47"/>
      <c r="Z18" s="105"/>
      <c r="AA18" s="367"/>
      <c r="AB18" s="47"/>
      <c r="AC18" s="105"/>
      <c r="AD18" s="367"/>
      <c r="AE18" s="47"/>
      <c r="AF18" s="105"/>
      <c r="AG18" s="367"/>
      <c r="AH18" s="47"/>
      <c r="AI18" s="105"/>
      <c r="AJ18" s="367"/>
      <c r="AK18" s="47"/>
      <c r="AL18" s="105"/>
      <c r="AM18" s="43">
        <v>1.3</v>
      </c>
      <c r="AN18" s="369" t="str">
        <f t="shared" si="0"/>
        <v>I JA</v>
      </c>
      <c r="AO18" s="41" t="s">
        <v>413</v>
      </c>
    </row>
    <row r="19" spans="1:41" s="35" customFormat="1" ht="17.25" customHeight="1">
      <c r="A19" s="47" t="s">
        <v>164</v>
      </c>
      <c r="B19" s="46" t="s">
        <v>121</v>
      </c>
      <c r="C19" s="45" t="s">
        <v>430</v>
      </c>
      <c r="D19" s="44">
        <v>37028</v>
      </c>
      <c r="E19" s="370" t="s">
        <v>336</v>
      </c>
      <c r="F19" s="367" t="s">
        <v>839</v>
      </c>
      <c r="G19" s="47"/>
      <c r="H19" s="105"/>
      <c r="I19" s="104" t="s">
        <v>841</v>
      </c>
      <c r="J19" s="47" t="s">
        <v>839</v>
      </c>
      <c r="K19" s="105"/>
      <c r="L19" s="367" t="s">
        <v>841</v>
      </c>
      <c r="M19" s="47" t="s">
        <v>841</v>
      </c>
      <c r="N19" s="105" t="s">
        <v>841</v>
      </c>
      <c r="O19" s="367"/>
      <c r="P19" s="47"/>
      <c r="Q19" s="368"/>
      <c r="R19" s="104"/>
      <c r="S19" s="47"/>
      <c r="T19" s="105"/>
      <c r="U19" s="367"/>
      <c r="V19" s="47"/>
      <c r="W19" s="105"/>
      <c r="X19" s="367"/>
      <c r="Y19" s="47"/>
      <c r="Z19" s="105"/>
      <c r="AA19" s="367"/>
      <c r="AB19" s="47"/>
      <c r="AC19" s="105"/>
      <c r="AD19" s="367"/>
      <c r="AE19" s="47"/>
      <c r="AF19" s="105"/>
      <c r="AG19" s="367"/>
      <c r="AH19" s="47"/>
      <c r="AI19" s="105"/>
      <c r="AJ19" s="367"/>
      <c r="AK19" s="47"/>
      <c r="AL19" s="105"/>
      <c r="AM19" s="43">
        <v>1.25</v>
      </c>
      <c r="AN19" s="369" t="str">
        <f t="shared" si="0"/>
        <v>II JA</v>
      </c>
      <c r="AO19" s="41" t="s">
        <v>431</v>
      </c>
    </row>
    <row r="20" spans="1:41" s="35" customFormat="1" ht="17.25" customHeight="1">
      <c r="A20" s="47" t="s">
        <v>929</v>
      </c>
      <c r="B20" s="46" t="s">
        <v>167</v>
      </c>
      <c r="C20" s="45" t="s">
        <v>820</v>
      </c>
      <c r="D20" s="44">
        <v>37550</v>
      </c>
      <c r="E20" s="370" t="s">
        <v>141</v>
      </c>
      <c r="F20" s="367" t="s">
        <v>839</v>
      </c>
      <c r="G20" s="47"/>
      <c r="H20" s="105"/>
      <c r="I20" s="104" t="s">
        <v>841</v>
      </c>
      <c r="J20" s="47" t="s">
        <v>841</v>
      </c>
      <c r="K20" s="105" t="s">
        <v>839</v>
      </c>
      <c r="L20" s="367" t="s">
        <v>841</v>
      </c>
      <c r="M20" s="47" t="s">
        <v>841</v>
      </c>
      <c r="N20" s="105" t="s">
        <v>841</v>
      </c>
      <c r="O20" s="367"/>
      <c r="P20" s="47"/>
      <c r="Q20" s="368"/>
      <c r="R20" s="104"/>
      <c r="S20" s="47"/>
      <c r="T20" s="105"/>
      <c r="U20" s="367"/>
      <c r="V20" s="47"/>
      <c r="W20" s="105"/>
      <c r="X20" s="367"/>
      <c r="Y20" s="47"/>
      <c r="Z20" s="105"/>
      <c r="AA20" s="367"/>
      <c r="AB20" s="47"/>
      <c r="AC20" s="105"/>
      <c r="AD20" s="367"/>
      <c r="AE20" s="47"/>
      <c r="AF20" s="105"/>
      <c r="AG20" s="367"/>
      <c r="AH20" s="47"/>
      <c r="AI20" s="105"/>
      <c r="AJ20" s="367"/>
      <c r="AK20" s="47"/>
      <c r="AL20" s="105"/>
      <c r="AM20" s="43">
        <v>1.25</v>
      </c>
      <c r="AN20" s="369" t="str">
        <f t="shared" si="0"/>
        <v>II JA</v>
      </c>
      <c r="AO20" s="41" t="s">
        <v>821</v>
      </c>
    </row>
  </sheetData>
  <sheetProtection/>
  <mergeCells count="19">
    <mergeCell ref="I8:K9"/>
    <mergeCell ref="E8:E9"/>
    <mergeCell ref="L8:N9"/>
    <mergeCell ref="AG8:AI9"/>
    <mergeCell ref="X8:Z9"/>
    <mergeCell ref="AO8:AO9"/>
    <mergeCell ref="AM8:AM9"/>
    <mergeCell ref="AJ8:AL9"/>
    <mergeCell ref="AN8:AN9"/>
    <mergeCell ref="R8:T9"/>
    <mergeCell ref="AA8:AC9"/>
    <mergeCell ref="AD8:AF9"/>
    <mergeCell ref="U8:W9"/>
    <mergeCell ref="A8:A9"/>
    <mergeCell ref="O8:Q9"/>
    <mergeCell ref="F8:H9"/>
    <mergeCell ref="B8:B9"/>
    <mergeCell ref="C8:C9"/>
    <mergeCell ref="D8:D9"/>
  </mergeCells>
  <printOptions horizontalCentered="1"/>
  <pageMargins left="0.17" right="0.2" top="0.5118110236220472" bottom="0.5118110236220472" header="0.5118110236220472" footer="0.3937007874015748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L12"/>
  <sheetViews>
    <sheetView zoomScalePageLayoutView="0" workbookViewId="0" topLeftCell="A1">
      <selection activeCell="A8" sqref="A8:A9"/>
    </sheetView>
  </sheetViews>
  <sheetFormatPr defaultColWidth="10.421875" defaultRowHeight="12.75"/>
  <cols>
    <col min="1" max="1" width="5.7109375" style="35" customWidth="1"/>
    <col min="2" max="2" width="9.7109375" style="35" customWidth="1"/>
    <col min="3" max="3" width="12.57421875" style="35" customWidth="1"/>
    <col min="4" max="4" width="10.140625" style="40" customWidth="1"/>
    <col min="5" max="5" width="10.8515625" style="39" customWidth="1"/>
    <col min="6" max="32" width="2.140625" style="38" customWidth="1"/>
    <col min="33" max="33" width="6.7109375" style="38" customWidth="1"/>
    <col min="34" max="34" width="6.7109375" style="37" customWidth="1"/>
    <col min="35" max="35" width="19.28125" style="36" customWidth="1"/>
    <col min="36" max="16384" width="10.421875" style="35" customWidth="1"/>
  </cols>
  <sheetData>
    <row r="1" spans="1:38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32"/>
      <c r="AD1" s="72"/>
      <c r="AE1" s="72"/>
      <c r="AF1" s="72"/>
      <c r="AG1" s="72"/>
      <c r="AH1" s="72"/>
      <c r="AI1" s="32" t="s">
        <v>310</v>
      </c>
      <c r="AJ1" s="62"/>
      <c r="AK1" s="61"/>
      <c r="AL1" s="32"/>
    </row>
    <row r="2" spans="1:35" s="59" customFormat="1" ht="2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2"/>
      <c r="AI2" s="31" t="s">
        <v>1</v>
      </c>
    </row>
    <row r="3" spans="1:35" s="59" customFormat="1" ht="2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2"/>
      <c r="AH3" s="61"/>
      <c r="AI3" s="60"/>
    </row>
    <row r="4" spans="3:32" s="22" customFormat="1" ht="12.75" customHeight="1">
      <c r="C4" s="29" t="s">
        <v>16</v>
      </c>
      <c r="D4" s="58" t="s">
        <v>1053</v>
      </c>
      <c r="I4" s="34" t="s">
        <v>27</v>
      </c>
      <c r="AF4" s="29"/>
    </row>
    <row r="5" spans="5:32" s="22" customFormat="1" ht="8.25" customHeight="1">
      <c r="E5" s="24"/>
      <c r="H5" s="23"/>
      <c r="K5" s="23"/>
      <c r="N5" s="23"/>
      <c r="Q5" s="23"/>
      <c r="T5" s="23"/>
      <c r="W5" s="23"/>
      <c r="Z5" s="23"/>
      <c r="AC5" s="23"/>
      <c r="AF5" s="23"/>
    </row>
    <row r="6" spans="2:32" ht="15.75">
      <c r="B6" s="57" t="s">
        <v>317</v>
      </c>
      <c r="C6" s="56"/>
      <c r="D6" s="55"/>
      <c r="E6" s="54"/>
      <c r="F6" s="52"/>
      <c r="G6" s="52"/>
      <c r="H6" s="430"/>
      <c r="I6" s="430" t="s">
        <v>15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5" s="48" customFormat="1" ht="12" customHeight="1">
      <c r="A7" s="366"/>
      <c r="B7" s="366"/>
      <c r="C7" s="366"/>
      <c r="D7" s="366"/>
      <c r="E7" s="373"/>
      <c r="F7" s="372"/>
      <c r="G7" s="371"/>
      <c r="H7" s="366"/>
      <c r="I7" s="372"/>
      <c r="J7" s="371"/>
      <c r="K7" s="366"/>
      <c r="L7" s="372"/>
      <c r="M7" s="371"/>
      <c r="N7" s="366"/>
      <c r="O7" s="372"/>
      <c r="P7" s="371"/>
      <c r="Q7" s="366"/>
      <c r="R7" s="372"/>
      <c r="S7" s="371"/>
      <c r="T7" s="366"/>
      <c r="U7" s="372"/>
      <c r="V7" s="371"/>
      <c r="W7" s="366"/>
      <c r="X7" s="372"/>
      <c r="Y7" s="371"/>
      <c r="Z7" s="366"/>
      <c r="AA7" s="372"/>
      <c r="AB7" s="371"/>
      <c r="AC7" s="366"/>
      <c r="AD7" s="372"/>
      <c r="AE7" s="371"/>
      <c r="AF7" s="366"/>
      <c r="AG7" s="366"/>
      <c r="AH7" s="366"/>
      <c r="AI7" s="366"/>
    </row>
    <row r="8" spans="1:35" ht="12.75" customHeight="1">
      <c r="A8" s="610" t="s">
        <v>233</v>
      </c>
      <c r="B8" s="620" t="s">
        <v>13</v>
      </c>
      <c r="C8" s="622" t="s">
        <v>12</v>
      </c>
      <c r="D8" s="610" t="s">
        <v>22</v>
      </c>
      <c r="E8" s="630" t="s">
        <v>10</v>
      </c>
      <c r="F8" s="624" t="s">
        <v>230</v>
      </c>
      <c r="G8" s="625"/>
      <c r="H8" s="626"/>
      <c r="I8" s="624" t="s">
        <v>231</v>
      </c>
      <c r="J8" s="625"/>
      <c r="K8" s="626"/>
      <c r="L8" s="624" t="s">
        <v>232</v>
      </c>
      <c r="M8" s="625"/>
      <c r="N8" s="626"/>
      <c r="O8" s="624" t="s">
        <v>21</v>
      </c>
      <c r="P8" s="625"/>
      <c r="Q8" s="626"/>
      <c r="R8" s="624" t="s">
        <v>20</v>
      </c>
      <c r="S8" s="625"/>
      <c r="T8" s="626"/>
      <c r="U8" s="624" t="s">
        <v>19</v>
      </c>
      <c r="V8" s="625"/>
      <c r="W8" s="626"/>
      <c r="X8" s="624" t="s">
        <v>18</v>
      </c>
      <c r="Y8" s="625"/>
      <c r="Z8" s="626"/>
      <c r="AA8" s="624" t="s">
        <v>840</v>
      </c>
      <c r="AB8" s="625"/>
      <c r="AC8" s="626"/>
      <c r="AD8" s="624" t="s">
        <v>245</v>
      </c>
      <c r="AE8" s="625"/>
      <c r="AF8" s="626"/>
      <c r="AG8" s="632" t="s">
        <v>9</v>
      </c>
      <c r="AH8" s="634" t="s">
        <v>8</v>
      </c>
      <c r="AI8" s="632" t="s">
        <v>7</v>
      </c>
    </row>
    <row r="9" spans="1:35" ht="15.75" customHeight="1">
      <c r="A9" s="611"/>
      <c r="B9" s="621"/>
      <c r="C9" s="623"/>
      <c r="D9" s="611"/>
      <c r="E9" s="631"/>
      <c r="F9" s="627"/>
      <c r="G9" s="628"/>
      <c r="H9" s="629"/>
      <c r="I9" s="627"/>
      <c r="J9" s="628"/>
      <c r="K9" s="629"/>
      <c r="L9" s="627"/>
      <c r="M9" s="628"/>
      <c r="N9" s="629"/>
      <c r="O9" s="627"/>
      <c r="P9" s="628"/>
      <c r="Q9" s="629"/>
      <c r="R9" s="627"/>
      <c r="S9" s="628"/>
      <c r="T9" s="629"/>
      <c r="U9" s="627"/>
      <c r="V9" s="628"/>
      <c r="W9" s="629"/>
      <c r="X9" s="627"/>
      <c r="Y9" s="628"/>
      <c r="Z9" s="629"/>
      <c r="AA9" s="627"/>
      <c r="AB9" s="628"/>
      <c r="AC9" s="629"/>
      <c r="AD9" s="627"/>
      <c r="AE9" s="628"/>
      <c r="AF9" s="629"/>
      <c r="AG9" s="633"/>
      <c r="AH9" s="635"/>
      <c r="AI9" s="633"/>
    </row>
    <row r="10" spans="1:35" ht="17.25" customHeight="1">
      <c r="A10" s="42">
        <v>1</v>
      </c>
      <c r="B10" s="46" t="s">
        <v>144</v>
      </c>
      <c r="C10" s="45" t="s">
        <v>149</v>
      </c>
      <c r="D10" s="44">
        <v>36288</v>
      </c>
      <c r="E10" s="103" t="s">
        <v>63</v>
      </c>
      <c r="F10" s="108"/>
      <c r="G10" s="109"/>
      <c r="H10" s="110"/>
      <c r="I10" s="108"/>
      <c r="J10" s="109"/>
      <c r="K10" s="110"/>
      <c r="L10" s="104"/>
      <c r="M10" s="47"/>
      <c r="N10" s="105"/>
      <c r="O10" s="104"/>
      <c r="P10" s="109"/>
      <c r="Q10" s="110"/>
      <c r="R10" s="104" t="s">
        <v>839</v>
      </c>
      <c r="S10" s="47"/>
      <c r="T10" s="105"/>
      <c r="U10" s="104" t="s">
        <v>839</v>
      </c>
      <c r="V10" s="47"/>
      <c r="W10" s="105"/>
      <c r="X10" s="104" t="s">
        <v>841</v>
      </c>
      <c r="Y10" s="47" t="s">
        <v>839</v>
      </c>
      <c r="Z10" s="105"/>
      <c r="AA10" s="104" t="s">
        <v>841</v>
      </c>
      <c r="AB10" s="47" t="s">
        <v>839</v>
      </c>
      <c r="AC10" s="105"/>
      <c r="AD10" s="108" t="s">
        <v>841</v>
      </c>
      <c r="AE10" s="109" t="s">
        <v>841</v>
      </c>
      <c r="AF10" s="110" t="s">
        <v>841</v>
      </c>
      <c r="AG10" s="43">
        <v>1.68</v>
      </c>
      <c r="AH10" s="42" t="str">
        <f>IF(ISBLANK(AG10),"",IF(AG10&gt;=1.75,"KSM",IF(AG10&gt;=1.65,"I A",IF(AG10&gt;=1.5,"II A",IF(AG10&gt;=1.39,"III A",IF(AG10&gt;=1.3,"I JA",IF(AG10&gt;=1.22,"II JA",IF(AG10&gt;=1.15,"III JA"))))))))</f>
        <v>I A</v>
      </c>
      <c r="AI10" s="41" t="s">
        <v>64</v>
      </c>
    </row>
    <row r="11" spans="1:35" ht="17.25" customHeight="1">
      <c r="A11" s="42">
        <v>2</v>
      </c>
      <c r="B11" s="46" t="s">
        <v>552</v>
      </c>
      <c r="C11" s="45" t="s">
        <v>145</v>
      </c>
      <c r="D11" s="44">
        <v>35857</v>
      </c>
      <c r="E11" s="103" t="s">
        <v>146</v>
      </c>
      <c r="F11" s="108"/>
      <c r="G11" s="109"/>
      <c r="H11" s="110"/>
      <c r="I11" s="108"/>
      <c r="J11" s="109"/>
      <c r="K11" s="110"/>
      <c r="L11" s="104"/>
      <c r="M11" s="47"/>
      <c r="N11" s="105"/>
      <c r="O11" s="104"/>
      <c r="P11" s="109"/>
      <c r="Q11" s="110"/>
      <c r="R11" s="104" t="s">
        <v>839</v>
      </c>
      <c r="S11" s="47"/>
      <c r="T11" s="105"/>
      <c r="U11" s="104" t="s">
        <v>839</v>
      </c>
      <c r="V11" s="47"/>
      <c r="W11" s="105"/>
      <c r="X11" s="104" t="s">
        <v>839</v>
      </c>
      <c r="Y11" s="47"/>
      <c r="Z11" s="105"/>
      <c r="AA11" s="104" t="s">
        <v>841</v>
      </c>
      <c r="AB11" s="47" t="s">
        <v>841</v>
      </c>
      <c r="AC11" s="105" t="s">
        <v>841</v>
      </c>
      <c r="AD11" s="108"/>
      <c r="AE11" s="109"/>
      <c r="AF11" s="110"/>
      <c r="AG11" s="43">
        <v>1.65</v>
      </c>
      <c r="AH11" s="42" t="str">
        <f>IF(ISBLANK(AG11),"",IF(AG11&gt;=1.75,"KSM",IF(AG11&gt;=1.65,"I A",IF(AG11&gt;=1.5,"II A",IF(AG11&gt;=1.39,"III A",IF(AG11&gt;=1.3,"I JA",IF(AG11&gt;=1.22,"II JA",IF(AG11&gt;=1.15,"III JA"))))))))</f>
        <v>I A</v>
      </c>
      <c r="AI11" s="41" t="s">
        <v>459</v>
      </c>
    </row>
    <row r="12" spans="1:35" ht="17.25" customHeight="1">
      <c r="A12" s="42">
        <v>3</v>
      </c>
      <c r="B12" s="46" t="s">
        <v>132</v>
      </c>
      <c r="C12" s="45" t="s">
        <v>551</v>
      </c>
      <c r="D12" s="44">
        <v>36377</v>
      </c>
      <c r="E12" s="103" t="s">
        <v>63</v>
      </c>
      <c r="F12" s="108"/>
      <c r="G12" s="109"/>
      <c r="H12" s="110"/>
      <c r="I12" s="108"/>
      <c r="J12" s="109"/>
      <c r="K12" s="110"/>
      <c r="L12" s="104" t="s">
        <v>839</v>
      </c>
      <c r="M12" s="47"/>
      <c r="N12" s="105"/>
      <c r="O12" s="104" t="s">
        <v>839</v>
      </c>
      <c r="P12" s="109"/>
      <c r="Q12" s="110"/>
      <c r="R12" s="104" t="s">
        <v>841</v>
      </c>
      <c r="S12" s="47" t="s">
        <v>839</v>
      </c>
      <c r="T12" s="105"/>
      <c r="U12" s="104" t="s">
        <v>841</v>
      </c>
      <c r="V12" s="47" t="s">
        <v>841</v>
      </c>
      <c r="W12" s="105" t="s">
        <v>841</v>
      </c>
      <c r="X12" s="104"/>
      <c r="Y12" s="47"/>
      <c r="Z12" s="105"/>
      <c r="AA12" s="104"/>
      <c r="AB12" s="47"/>
      <c r="AC12" s="105"/>
      <c r="AD12" s="108"/>
      <c r="AE12" s="109"/>
      <c r="AF12" s="110"/>
      <c r="AG12" s="43">
        <v>1.55</v>
      </c>
      <c r="AH12" s="42" t="str">
        <f>IF(ISBLANK(AG12),"",IF(AG12&gt;=1.75,"KSM",IF(AG12&gt;=1.65,"I A",IF(AG12&gt;=1.5,"II A",IF(AG12&gt;=1.39,"III A",IF(AG12&gt;=1.3,"I JA",IF(AG12&gt;=1.22,"II JA",IF(AG12&gt;=1.15,"III JA"))))))))</f>
        <v>II A</v>
      </c>
      <c r="AI12" s="41" t="s">
        <v>64</v>
      </c>
    </row>
  </sheetData>
  <sheetProtection/>
  <mergeCells count="17">
    <mergeCell ref="U8:W9"/>
    <mergeCell ref="X8:Z9"/>
    <mergeCell ref="F8:H9"/>
    <mergeCell ref="O8:Q9"/>
    <mergeCell ref="AI8:AI9"/>
    <mergeCell ref="AG8:AG9"/>
    <mergeCell ref="AH8:AH9"/>
    <mergeCell ref="AA8:AC9"/>
    <mergeCell ref="AD8:AF9"/>
    <mergeCell ref="A8:A9"/>
    <mergeCell ref="B8:B9"/>
    <mergeCell ref="C8:C9"/>
    <mergeCell ref="D8:D9"/>
    <mergeCell ref="R8:T9"/>
    <mergeCell ref="I8:K9"/>
    <mergeCell ref="L8:N9"/>
    <mergeCell ref="E8:E9"/>
  </mergeCells>
  <printOptions horizontalCentered="1"/>
  <pageMargins left="0.14" right="0.14" top="0.35433070866141736" bottom="0.35433070866141736" header="0.5118110236220472" footer="0.39370078740157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140625" style="134" customWidth="1"/>
    <col min="2" max="2" width="12.7109375" style="134" customWidth="1"/>
    <col min="3" max="3" width="14.28125" style="134" customWidth="1"/>
    <col min="4" max="4" width="9.8515625" style="138" customWidth="1"/>
    <col min="5" max="5" width="12.140625" style="138" customWidth="1"/>
    <col min="6" max="6" width="6.8515625" style="136" customWidth="1"/>
    <col min="7" max="7" width="6.8515625" style="137" customWidth="1"/>
    <col min="8" max="8" width="21.28125" style="138" customWidth="1"/>
    <col min="9" max="16384" width="9.140625" style="134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5" spans="2:11" ht="12.75" customHeight="1">
      <c r="B5" s="135"/>
      <c r="C5" s="73" t="s">
        <v>16</v>
      </c>
      <c r="D5" s="58">
        <v>8.9</v>
      </c>
      <c r="G5" s="119" t="s">
        <v>859</v>
      </c>
      <c r="H5" s="136"/>
      <c r="I5" s="136"/>
      <c r="J5" s="34"/>
      <c r="K5" s="214"/>
    </row>
    <row r="6" spans="5:8" s="113" customFormat="1" ht="8.25" customHeight="1">
      <c r="E6" s="114"/>
      <c r="H6" s="115"/>
    </row>
    <row r="7" spans="2:8" ht="15.75">
      <c r="B7" s="432" t="s">
        <v>860</v>
      </c>
      <c r="D7" s="433"/>
      <c r="E7" s="435"/>
      <c r="F7" s="435" t="s">
        <v>861</v>
      </c>
      <c r="G7" s="435"/>
      <c r="H7" s="441" t="s">
        <v>862</v>
      </c>
    </row>
    <row r="8" ht="6" customHeight="1"/>
    <row r="9" spans="2:5" ht="12.75" customHeight="1">
      <c r="B9" s="156"/>
      <c r="C9" s="135"/>
      <c r="D9" s="135"/>
      <c r="E9" s="157"/>
    </row>
    <row r="10" ht="6" customHeight="1"/>
    <row r="11" spans="1:8" ht="12.75">
      <c r="A11" s="436" t="s">
        <v>233</v>
      </c>
      <c r="B11" s="140" t="s">
        <v>13</v>
      </c>
      <c r="C11" s="141" t="s">
        <v>12</v>
      </c>
      <c r="D11" s="139" t="s">
        <v>11</v>
      </c>
      <c r="E11" s="142" t="s">
        <v>10</v>
      </c>
      <c r="F11" s="143" t="s">
        <v>9</v>
      </c>
      <c r="G11" s="144" t="s">
        <v>8</v>
      </c>
      <c r="H11" s="145" t="s">
        <v>7</v>
      </c>
    </row>
    <row r="12" spans="1:8" ht="15" customHeight="1">
      <c r="A12" s="122">
        <v>1</v>
      </c>
      <c r="B12" s="123" t="s">
        <v>863</v>
      </c>
      <c r="C12" s="124" t="s">
        <v>864</v>
      </c>
      <c r="D12" s="125">
        <v>35853</v>
      </c>
      <c r="E12" s="126" t="s">
        <v>100</v>
      </c>
      <c r="F12" s="437">
        <v>9.51</v>
      </c>
      <c r="G12" s="127" t="str">
        <f>IF(ISBLANK(F12),"",IF(F12&gt;13.34,"",IF(F12&lt;=9.24,"I A",IF(F12&lt;=9.84,"II A",IF(F12&lt;=10.84,"III A",IF(F12&lt;=11.94,"I JA",IF(F12&lt;=12.74,"II JA",IF(F12&lt;=13.34,"III JA"))))))))</f>
        <v>II A</v>
      </c>
      <c r="H12" s="126" t="s">
        <v>865</v>
      </c>
    </row>
    <row r="13" spans="1:8" ht="15" customHeight="1">
      <c r="A13" s="122">
        <v>2</v>
      </c>
      <c r="B13" s="123" t="s">
        <v>45</v>
      </c>
      <c r="C13" s="124" t="s">
        <v>866</v>
      </c>
      <c r="D13" s="125">
        <v>36444</v>
      </c>
      <c r="E13" s="126" t="s">
        <v>336</v>
      </c>
      <c r="F13" s="437">
        <v>9.75</v>
      </c>
      <c r="G13" s="127" t="str">
        <f>IF(ISBLANK(F13),"",IF(F13&gt;13.34,"",IF(F13&lt;=9.24,"I A",IF(F13&lt;=9.84,"II A",IF(F13&lt;=10.84,"III A",IF(F13&lt;=11.94,"I JA",IF(F13&lt;=12.74,"II JA",IF(F13&lt;=13.34,"III JA"))))))))</f>
        <v>II A</v>
      </c>
      <c r="H13" s="126" t="s">
        <v>355</v>
      </c>
    </row>
    <row r="14" spans="1:8" ht="15" customHeight="1">
      <c r="A14" s="122">
        <v>3</v>
      </c>
      <c r="B14" s="123" t="s">
        <v>867</v>
      </c>
      <c r="C14" s="124" t="s">
        <v>868</v>
      </c>
      <c r="D14" s="125">
        <v>35865</v>
      </c>
      <c r="E14" s="126" t="s">
        <v>100</v>
      </c>
      <c r="F14" s="437">
        <v>10.01</v>
      </c>
      <c r="G14" s="127" t="str">
        <f>IF(ISBLANK(F14),"",IF(F14&gt;13.34,"",IF(F14&lt;=9.24,"I A",IF(F14&lt;=9.84,"II A",IF(F14&lt;=10.84,"III A",IF(F14&lt;=11.94,"I JA",IF(F14&lt;=12.74,"II JA",IF(F14&lt;=13.34,"III JA"))))))))</f>
        <v>III A</v>
      </c>
      <c r="H14" s="126" t="s">
        <v>869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63"/>
  </sheetPr>
  <dimension ref="A1:AR17"/>
  <sheetViews>
    <sheetView tabSelected="1" zoomScalePageLayoutView="0" workbookViewId="0" topLeftCell="A1">
      <selection activeCell="A8" sqref="A8:A9"/>
    </sheetView>
  </sheetViews>
  <sheetFormatPr defaultColWidth="10.421875" defaultRowHeight="12.75"/>
  <cols>
    <col min="1" max="1" width="5.00390625" style="87" customWidth="1"/>
    <col min="2" max="2" width="9.8515625" style="87" customWidth="1"/>
    <col min="3" max="3" width="10.8515625" style="87" customWidth="1"/>
    <col min="4" max="4" width="10.140625" style="91" customWidth="1"/>
    <col min="5" max="5" width="10.7109375" style="90" customWidth="1"/>
    <col min="6" max="38" width="2.140625" style="88" customWidth="1"/>
    <col min="39" max="39" width="6.7109375" style="88" customWidth="1"/>
    <col min="40" max="40" width="5.7109375" style="89" customWidth="1"/>
    <col min="41" max="41" width="15.421875" style="88" customWidth="1"/>
    <col min="42" max="16384" width="10.421875" style="87" customWidth="1"/>
  </cols>
  <sheetData>
    <row r="1" spans="1:44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2"/>
      <c r="AG1" s="72"/>
      <c r="AH1" s="72"/>
      <c r="AI1" s="32"/>
      <c r="AJ1" s="72"/>
      <c r="AK1" s="72"/>
      <c r="AL1" s="32"/>
      <c r="AM1" s="72"/>
      <c r="AN1" s="72"/>
      <c r="AO1" s="32" t="s">
        <v>310</v>
      </c>
      <c r="AP1" s="62"/>
      <c r="AQ1" s="61"/>
      <c r="AR1" s="32"/>
    </row>
    <row r="2" spans="1:43" s="59" customFormat="1" ht="2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2"/>
      <c r="AN2" s="62"/>
      <c r="AO2" s="31" t="s">
        <v>1</v>
      </c>
      <c r="AP2" s="62"/>
      <c r="AQ2" s="61"/>
    </row>
    <row r="3" spans="1:44" s="59" customFormat="1" ht="2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2"/>
      <c r="AN3" s="62"/>
      <c r="AO3" s="62"/>
      <c r="AP3" s="62"/>
      <c r="AQ3" s="61"/>
      <c r="AR3" s="60"/>
    </row>
    <row r="4" spans="3:8" s="22" customFormat="1" ht="12.75" customHeight="1">
      <c r="C4" s="73" t="s">
        <v>16</v>
      </c>
      <c r="D4" s="101" t="s">
        <v>1068</v>
      </c>
      <c r="H4" s="101" t="s">
        <v>28</v>
      </c>
    </row>
    <row r="5" spans="4:5" s="22" customFormat="1" ht="12.75" customHeight="1">
      <c r="D5" s="101"/>
      <c r="E5" s="101" t="s">
        <v>50</v>
      </c>
    </row>
    <row r="6" spans="2:38" ht="15.75">
      <c r="B6" s="100" t="s">
        <v>316</v>
      </c>
      <c r="C6" s="99"/>
      <c r="D6" s="98"/>
      <c r="E6" s="69"/>
      <c r="F6" s="68"/>
      <c r="G6" s="68"/>
      <c r="H6" s="68"/>
      <c r="I6" s="68"/>
      <c r="J6" s="68"/>
      <c r="K6" s="68"/>
      <c r="L6" s="68" t="s">
        <v>23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1:41" s="48" customFormat="1" ht="12" customHeight="1">
      <c r="A7" s="366"/>
      <c r="B7" s="366"/>
      <c r="C7" s="366"/>
      <c r="D7" s="366"/>
      <c r="E7" s="373"/>
      <c r="F7" s="372"/>
      <c r="G7" s="371"/>
      <c r="H7" s="366"/>
      <c r="I7" s="372"/>
      <c r="J7" s="371"/>
      <c r="K7" s="366"/>
      <c r="L7" s="372"/>
      <c r="M7" s="371"/>
      <c r="N7" s="366"/>
      <c r="O7" s="372"/>
      <c r="P7" s="371"/>
      <c r="Q7" s="366"/>
      <c r="R7" s="372"/>
      <c r="S7" s="371"/>
      <c r="T7" s="366"/>
      <c r="U7" s="372"/>
      <c r="V7" s="371"/>
      <c r="W7" s="366"/>
      <c r="X7" s="372"/>
      <c r="Y7" s="371"/>
      <c r="Z7" s="366"/>
      <c r="AA7" s="372"/>
      <c r="AB7" s="371"/>
      <c r="AC7" s="366"/>
      <c r="AD7" s="372"/>
      <c r="AE7" s="371"/>
      <c r="AF7" s="366"/>
      <c r="AG7" s="372"/>
      <c r="AH7" s="371"/>
      <c r="AI7" s="366"/>
      <c r="AJ7" s="372"/>
      <c r="AK7" s="371"/>
      <c r="AL7" s="366"/>
      <c r="AM7" s="366"/>
      <c r="AN7" s="366"/>
      <c r="AO7" s="366"/>
    </row>
    <row r="8" spans="1:41" s="97" customFormat="1" ht="13.5" customHeight="1">
      <c r="A8" s="610" t="s">
        <v>233</v>
      </c>
      <c r="B8" s="646" t="s">
        <v>13</v>
      </c>
      <c r="C8" s="650" t="s">
        <v>12</v>
      </c>
      <c r="D8" s="610" t="s">
        <v>22</v>
      </c>
      <c r="E8" s="648" t="s">
        <v>10</v>
      </c>
      <c r="F8" s="636" t="s">
        <v>243</v>
      </c>
      <c r="G8" s="637"/>
      <c r="H8" s="638"/>
      <c r="I8" s="636" t="s">
        <v>148</v>
      </c>
      <c r="J8" s="637"/>
      <c r="K8" s="638"/>
      <c r="L8" s="636" t="s">
        <v>230</v>
      </c>
      <c r="M8" s="637"/>
      <c r="N8" s="638"/>
      <c r="O8" s="636" t="s">
        <v>231</v>
      </c>
      <c r="P8" s="637"/>
      <c r="Q8" s="638"/>
      <c r="R8" s="636" t="s">
        <v>232</v>
      </c>
      <c r="S8" s="637"/>
      <c r="T8" s="638"/>
      <c r="U8" s="636" t="s">
        <v>21</v>
      </c>
      <c r="V8" s="637"/>
      <c r="W8" s="638"/>
      <c r="X8" s="636" t="s">
        <v>20</v>
      </c>
      <c r="Y8" s="637"/>
      <c r="Z8" s="638"/>
      <c r="AA8" s="636" t="s">
        <v>19</v>
      </c>
      <c r="AB8" s="637"/>
      <c r="AC8" s="638"/>
      <c r="AD8" s="636" t="s">
        <v>18</v>
      </c>
      <c r="AE8" s="637"/>
      <c r="AF8" s="638"/>
      <c r="AG8" s="636" t="s">
        <v>17</v>
      </c>
      <c r="AH8" s="637"/>
      <c r="AI8" s="638"/>
      <c r="AJ8" s="636" t="s">
        <v>1020</v>
      </c>
      <c r="AK8" s="637"/>
      <c r="AL8" s="638"/>
      <c r="AM8" s="642" t="s">
        <v>9</v>
      </c>
      <c r="AN8" s="644" t="s">
        <v>8</v>
      </c>
      <c r="AO8" s="642" t="s">
        <v>7</v>
      </c>
    </row>
    <row r="9" spans="1:41" s="97" customFormat="1" ht="15.75" customHeight="1">
      <c r="A9" s="611"/>
      <c r="B9" s="647"/>
      <c r="C9" s="651"/>
      <c r="D9" s="611"/>
      <c r="E9" s="649"/>
      <c r="F9" s="639"/>
      <c r="G9" s="640"/>
      <c r="H9" s="641"/>
      <c r="I9" s="639"/>
      <c r="J9" s="640"/>
      <c r="K9" s="641"/>
      <c r="L9" s="639"/>
      <c r="M9" s="640"/>
      <c r="N9" s="641"/>
      <c r="O9" s="639"/>
      <c r="P9" s="640"/>
      <c r="Q9" s="641"/>
      <c r="R9" s="639"/>
      <c r="S9" s="640"/>
      <c r="T9" s="641"/>
      <c r="U9" s="639"/>
      <c r="V9" s="640"/>
      <c r="W9" s="641"/>
      <c r="X9" s="639"/>
      <c r="Y9" s="640"/>
      <c r="Z9" s="641"/>
      <c r="AA9" s="639"/>
      <c r="AB9" s="640"/>
      <c r="AC9" s="641"/>
      <c r="AD9" s="639"/>
      <c r="AE9" s="640"/>
      <c r="AF9" s="641"/>
      <c r="AG9" s="639"/>
      <c r="AH9" s="640"/>
      <c r="AI9" s="641"/>
      <c r="AJ9" s="639"/>
      <c r="AK9" s="640"/>
      <c r="AL9" s="641"/>
      <c r="AM9" s="643"/>
      <c r="AN9" s="645"/>
      <c r="AO9" s="643"/>
    </row>
    <row r="10" spans="1:41" ht="17.25" customHeight="1">
      <c r="A10" s="374">
        <v>1</v>
      </c>
      <c r="B10" s="96" t="s">
        <v>790</v>
      </c>
      <c r="C10" s="95" t="s">
        <v>791</v>
      </c>
      <c r="D10" s="94">
        <v>36527</v>
      </c>
      <c r="E10" s="93" t="s">
        <v>63</v>
      </c>
      <c r="F10" s="106"/>
      <c r="G10" s="102"/>
      <c r="H10" s="107"/>
      <c r="I10" s="106"/>
      <c r="J10" s="102"/>
      <c r="K10" s="107"/>
      <c r="L10" s="106"/>
      <c r="M10" s="102"/>
      <c r="N10" s="107"/>
      <c r="O10" s="106"/>
      <c r="P10" s="102"/>
      <c r="Q10" s="107"/>
      <c r="R10" s="106"/>
      <c r="S10" s="102"/>
      <c r="T10" s="107"/>
      <c r="U10" s="106"/>
      <c r="V10" s="102"/>
      <c r="W10" s="107"/>
      <c r="X10" s="106" t="s">
        <v>839</v>
      </c>
      <c r="Y10" s="102"/>
      <c r="Z10" s="107"/>
      <c r="AA10" s="106" t="s">
        <v>839</v>
      </c>
      <c r="AB10" s="102"/>
      <c r="AC10" s="107"/>
      <c r="AD10" s="106" t="s">
        <v>839</v>
      </c>
      <c r="AE10" s="102"/>
      <c r="AF10" s="107"/>
      <c r="AG10" s="106" t="s">
        <v>841</v>
      </c>
      <c r="AH10" s="102" t="s">
        <v>841</v>
      </c>
      <c r="AI10" s="107" t="s">
        <v>839</v>
      </c>
      <c r="AJ10" s="106" t="s">
        <v>841</v>
      </c>
      <c r="AK10" s="102" t="s">
        <v>841</v>
      </c>
      <c r="AL10" s="107" t="s">
        <v>841</v>
      </c>
      <c r="AM10" s="80">
        <v>1.7</v>
      </c>
      <c r="AN10" s="375" t="str">
        <f aca="true" t="shared" si="0" ref="AN10:AN17">IF(ISBLANK(AM10),"",IF(AM10&gt;=2.03,"KSM",IF(AM10&gt;=1.9,"I A",IF(AM10&gt;=1.75,"II A",IF(AM10&gt;=1.6,"III A",IF(AM10&gt;=1.47,"I JA",IF(AM10&gt;=1.35,"II JA",IF(AM10&gt;=1.25,"III JA"))))))))</f>
        <v>III A</v>
      </c>
      <c r="AO10" s="92" t="s">
        <v>64</v>
      </c>
    </row>
    <row r="11" spans="1:41" ht="17.25" customHeight="1">
      <c r="A11" s="374">
        <v>2</v>
      </c>
      <c r="B11" s="96" t="s">
        <v>186</v>
      </c>
      <c r="C11" s="95" t="s">
        <v>794</v>
      </c>
      <c r="D11" s="94">
        <v>36658</v>
      </c>
      <c r="E11" s="93" t="s">
        <v>63</v>
      </c>
      <c r="F11" s="106"/>
      <c r="G11" s="102"/>
      <c r="H11" s="107"/>
      <c r="I11" s="106"/>
      <c r="J11" s="102"/>
      <c r="K11" s="107"/>
      <c r="L11" s="106"/>
      <c r="M11" s="102"/>
      <c r="N11" s="107"/>
      <c r="O11" s="106"/>
      <c r="P11" s="102"/>
      <c r="Q11" s="107"/>
      <c r="R11" s="106"/>
      <c r="S11" s="102"/>
      <c r="T11" s="107"/>
      <c r="U11" s="106" t="s">
        <v>839</v>
      </c>
      <c r="V11" s="102"/>
      <c r="W11" s="107"/>
      <c r="X11" s="106" t="s">
        <v>841</v>
      </c>
      <c r="Y11" s="102" t="s">
        <v>839</v>
      </c>
      <c r="Z11" s="107"/>
      <c r="AA11" s="106" t="s">
        <v>841</v>
      </c>
      <c r="AB11" s="102" t="s">
        <v>839</v>
      </c>
      <c r="AC11" s="107"/>
      <c r="AD11" s="106" t="s">
        <v>839</v>
      </c>
      <c r="AE11" s="102"/>
      <c r="AF11" s="107"/>
      <c r="AG11" s="106" t="s">
        <v>841</v>
      </c>
      <c r="AH11" s="102" t="s">
        <v>841</v>
      </c>
      <c r="AI11" s="107" t="s">
        <v>841</v>
      </c>
      <c r="AJ11" s="106"/>
      <c r="AK11" s="102"/>
      <c r="AL11" s="107"/>
      <c r="AM11" s="80">
        <v>1.6</v>
      </c>
      <c r="AN11" s="375" t="str">
        <f t="shared" si="0"/>
        <v>III A</v>
      </c>
      <c r="AO11" s="92" t="s">
        <v>447</v>
      </c>
    </row>
    <row r="12" spans="1:41" ht="17.25" customHeight="1">
      <c r="A12" s="374">
        <v>3</v>
      </c>
      <c r="B12" s="96" t="s">
        <v>206</v>
      </c>
      <c r="C12" s="95" t="s">
        <v>213</v>
      </c>
      <c r="D12" s="94">
        <v>36575</v>
      </c>
      <c r="E12" s="93" t="s">
        <v>547</v>
      </c>
      <c r="F12" s="106"/>
      <c r="G12" s="102"/>
      <c r="H12" s="107"/>
      <c r="I12" s="106"/>
      <c r="J12" s="102"/>
      <c r="K12" s="107"/>
      <c r="L12" s="106"/>
      <c r="M12" s="102"/>
      <c r="N12" s="107"/>
      <c r="O12" s="106"/>
      <c r="P12" s="102"/>
      <c r="Q12" s="107"/>
      <c r="R12" s="106" t="s">
        <v>839</v>
      </c>
      <c r="S12" s="102"/>
      <c r="T12" s="107"/>
      <c r="U12" s="106" t="s">
        <v>839</v>
      </c>
      <c r="V12" s="102"/>
      <c r="W12" s="107"/>
      <c r="X12" s="106" t="s">
        <v>839</v>
      </c>
      <c r="Y12" s="102"/>
      <c r="Z12" s="107"/>
      <c r="AA12" s="106" t="s">
        <v>841</v>
      </c>
      <c r="AB12" s="102" t="s">
        <v>841</v>
      </c>
      <c r="AC12" s="107" t="s">
        <v>841</v>
      </c>
      <c r="AD12" s="106"/>
      <c r="AE12" s="102"/>
      <c r="AF12" s="107"/>
      <c r="AG12" s="106"/>
      <c r="AH12" s="102"/>
      <c r="AI12" s="107"/>
      <c r="AJ12" s="106"/>
      <c r="AK12" s="102"/>
      <c r="AL12" s="107"/>
      <c r="AM12" s="80">
        <v>1.55</v>
      </c>
      <c r="AN12" s="375" t="str">
        <f t="shared" si="0"/>
        <v>I JA</v>
      </c>
      <c r="AO12" s="92" t="s">
        <v>142</v>
      </c>
    </row>
    <row r="13" spans="1:41" ht="17.25" customHeight="1">
      <c r="A13" s="374">
        <v>4</v>
      </c>
      <c r="B13" s="96" t="s">
        <v>792</v>
      </c>
      <c r="C13" s="95" t="s">
        <v>793</v>
      </c>
      <c r="D13" s="94">
        <v>36649</v>
      </c>
      <c r="E13" s="93" t="s">
        <v>63</v>
      </c>
      <c r="F13" s="106"/>
      <c r="G13" s="102"/>
      <c r="H13" s="107"/>
      <c r="I13" s="106"/>
      <c r="J13" s="102"/>
      <c r="K13" s="107"/>
      <c r="L13" s="106"/>
      <c r="M13" s="102"/>
      <c r="N13" s="107"/>
      <c r="O13" s="106"/>
      <c r="P13" s="102"/>
      <c r="Q13" s="107"/>
      <c r="R13" s="106" t="s">
        <v>839</v>
      </c>
      <c r="S13" s="102"/>
      <c r="T13" s="107"/>
      <c r="U13" s="106" t="s">
        <v>839</v>
      </c>
      <c r="V13" s="102"/>
      <c r="W13" s="107"/>
      <c r="X13" s="106" t="s">
        <v>841</v>
      </c>
      <c r="Y13" s="102" t="s">
        <v>841</v>
      </c>
      <c r="Z13" s="107" t="s">
        <v>841</v>
      </c>
      <c r="AA13" s="106"/>
      <c r="AB13" s="102"/>
      <c r="AC13" s="107"/>
      <c r="AD13" s="106"/>
      <c r="AE13" s="102"/>
      <c r="AF13" s="107"/>
      <c r="AG13" s="106"/>
      <c r="AH13" s="102"/>
      <c r="AI13" s="107"/>
      <c r="AJ13" s="106"/>
      <c r="AK13" s="102"/>
      <c r="AL13" s="107"/>
      <c r="AM13" s="80">
        <v>1.5</v>
      </c>
      <c r="AN13" s="375" t="str">
        <f t="shared" si="0"/>
        <v>I JA</v>
      </c>
      <c r="AO13" s="92" t="s">
        <v>447</v>
      </c>
    </row>
    <row r="14" spans="1:41" ht="17.25" customHeight="1">
      <c r="A14" s="374">
        <v>5</v>
      </c>
      <c r="B14" s="96" t="s">
        <v>751</v>
      </c>
      <c r="C14" s="95" t="s">
        <v>856</v>
      </c>
      <c r="D14" s="94" t="s">
        <v>442</v>
      </c>
      <c r="E14" s="93" t="s">
        <v>547</v>
      </c>
      <c r="F14" s="106"/>
      <c r="G14" s="102"/>
      <c r="H14" s="107"/>
      <c r="I14" s="106"/>
      <c r="J14" s="102"/>
      <c r="K14" s="107"/>
      <c r="L14" s="106"/>
      <c r="M14" s="102"/>
      <c r="N14" s="107"/>
      <c r="O14" s="106" t="s">
        <v>839</v>
      </c>
      <c r="P14" s="102"/>
      <c r="Q14" s="107"/>
      <c r="R14" s="106" t="s">
        <v>841</v>
      </c>
      <c r="S14" s="102" t="s">
        <v>839</v>
      </c>
      <c r="T14" s="107"/>
      <c r="U14" s="106" t="s">
        <v>841</v>
      </c>
      <c r="V14" s="102" t="s">
        <v>839</v>
      </c>
      <c r="W14" s="107"/>
      <c r="X14" s="106" t="s">
        <v>841</v>
      </c>
      <c r="Y14" s="102" t="s">
        <v>841</v>
      </c>
      <c r="Z14" s="107" t="s">
        <v>841</v>
      </c>
      <c r="AA14" s="106"/>
      <c r="AB14" s="102"/>
      <c r="AC14" s="107"/>
      <c r="AD14" s="106"/>
      <c r="AE14" s="102"/>
      <c r="AF14" s="107"/>
      <c r="AG14" s="106"/>
      <c r="AH14" s="102"/>
      <c r="AI14" s="107"/>
      <c r="AJ14" s="106"/>
      <c r="AK14" s="102"/>
      <c r="AL14" s="107"/>
      <c r="AM14" s="80">
        <v>1.5</v>
      </c>
      <c r="AN14" s="375" t="str">
        <f t="shared" si="0"/>
        <v>I JA</v>
      </c>
      <c r="AO14" s="92" t="s">
        <v>142</v>
      </c>
    </row>
    <row r="15" spans="1:41" ht="17.25" customHeight="1">
      <c r="A15" s="374">
        <v>6</v>
      </c>
      <c r="B15" s="96" t="s">
        <v>797</v>
      </c>
      <c r="C15" s="95" t="s">
        <v>178</v>
      </c>
      <c r="D15" s="94">
        <v>36985</v>
      </c>
      <c r="E15" s="93" t="s">
        <v>336</v>
      </c>
      <c r="F15" s="106" t="s">
        <v>839</v>
      </c>
      <c r="G15" s="102"/>
      <c r="H15" s="107"/>
      <c r="I15" s="106" t="s">
        <v>839</v>
      </c>
      <c r="J15" s="102"/>
      <c r="K15" s="107"/>
      <c r="L15" s="106" t="s">
        <v>839</v>
      </c>
      <c r="M15" s="102"/>
      <c r="N15" s="107"/>
      <c r="O15" s="106" t="s">
        <v>839</v>
      </c>
      <c r="P15" s="102"/>
      <c r="Q15" s="107"/>
      <c r="R15" s="106" t="s">
        <v>839</v>
      </c>
      <c r="S15" s="102"/>
      <c r="T15" s="107"/>
      <c r="U15" s="106" t="s">
        <v>841</v>
      </c>
      <c r="V15" s="102" t="s">
        <v>841</v>
      </c>
      <c r="W15" s="107" t="s">
        <v>841</v>
      </c>
      <c r="X15" s="106"/>
      <c r="Y15" s="102"/>
      <c r="Z15" s="107"/>
      <c r="AA15" s="106"/>
      <c r="AB15" s="102"/>
      <c r="AC15" s="107"/>
      <c r="AD15" s="106"/>
      <c r="AE15" s="102"/>
      <c r="AF15" s="107"/>
      <c r="AG15" s="106"/>
      <c r="AH15" s="102"/>
      <c r="AI15" s="107"/>
      <c r="AJ15" s="106"/>
      <c r="AK15" s="102"/>
      <c r="AL15" s="107"/>
      <c r="AM15" s="80">
        <v>1.45</v>
      </c>
      <c r="AN15" s="375" t="str">
        <f t="shared" si="0"/>
        <v>II JA</v>
      </c>
      <c r="AO15" s="92" t="s">
        <v>337</v>
      </c>
    </row>
    <row r="16" spans="1:41" ht="17.25" customHeight="1">
      <c r="A16" s="374">
        <v>7</v>
      </c>
      <c r="B16" s="96" t="s">
        <v>39</v>
      </c>
      <c r="C16" s="95" t="s">
        <v>656</v>
      </c>
      <c r="D16" s="94">
        <v>36921</v>
      </c>
      <c r="E16" s="93" t="s">
        <v>336</v>
      </c>
      <c r="F16" s="106" t="s">
        <v>839</v>
      </c>
      <c r="G16" s="102"/>
      <c r="H16" s="107"/>
      <c r="I16" s="106" t="s">
        <v>839</v>
      </c>
      <c r="J16" s="102"/>
      <c r="K16" s="107"/>
      <c r="L16" s="106" t="s">
        <v>841</v>
      </c>
      <c r="M16" s="102" t="s">
        <v>841</v>
      </c>
      <c r="N16" s="107" t="s">
        <v>839</v>
      </c>
      <c r="O16" s="106" t="s">
        <v>839</v>
      </c>
      <c r="P16" s="102"/>
      <c r="Q16" s="107"/>
      <c r="R16" s="106" t="s">
        <v>841</v>
      </c>
      <c r="S16" s="102" t="s">
        <v>841</v>
      </c>
      <c r="T16" s="107" t="s">
        <v>841</v>
      </c>
      <c r="U16" s="106"/>
      <c r="V16" s="102"/>
      <c r="W16" s="107"/>
      <c r="X16" s="106"/>
      <c r="Y16" s="102"/>
      <c r="Z16" s="107"/>
      <c r="AA16" s="106"/>
      <c r="AB16" s="102"/>
      <c r="AC16" s="107"/>
      <c r="AD16" s="106"/>
      <c r="AE16" s="102"/>
      <c r="AF16" s="107"/>
      <c r="AG16" s="106"/>
      <c r="AH16" s="102"/>
      <c r="AI16" s="107"/>
      <c r="AJ16" s="106"/>
      <c r="AK16" s="102"/>
      <c r="AL16" s="107"/>
      <c r="AM16" s="80">
        <v>1.4</v>
      </c>
      <c r="AN16" s="375" t="str">
        <f t="shared" si="0"/>
        <v>II JA</v>
      </c>
      <c r="AO16" s="92" t="s">
        <v>337</v>
      </c>
    </row>
    <row r="17" spans="1:41" ht="17.25" customHeight="1">
      <c r="A17" s="374">
        <v>8</v>
      </c>
      <c r="B17" s="96" t="s">
        <v>247</v>
      </c>
      <c r="C17" s="95" t="s">
        <v>798</v>
      </c>
      <c r="D17" s="94">
        <v>37151</v>
      </c>
      <c r="E17" s="93" t="s">
        <v>336</v>
      </c>
      <c r="F17" s="106" t="s">
        <v>839</v>
      </c>
      <c r="G17" s="102"/>
      <c r="H17" s="107"/>
      <c r="I17" s="106" t="s">
        <v>839</v>
      </c>
      <c r="J17" s="102"/>
      <c r="K17" s="107"/>
      <c r="L17" s="106" t="s">
        <v>841</v>
      </c>
      <c r="M17" s="102" t="s">
        <v>841</v>
      </c>
      <c r="N17" s="107" t="s">
        <v>841</v>
      </c>
      <c r="O17" s="106"/>
      <c r="P17" s="102"/>
      <c r="Q17" s="107"/>
      <c r="R17" s="106"/>
      <c r="S17" s="102"/>
      <c r="T17" s="107"/>
      <c r="U17" s="106"/>
      <c r="V17" s="102"/>
      <c r="W17" s="107"/>
      <c r="X17" s="106"/>
      <c r="Y17" s="102"/>
      <c r="Z17" s="107"/>
      <c r="AA17" s="106"/>
      <c r="AB17" s="102"/>
      <c r="AC17" s="107"/>
      <c r="AD17" s="106"/>
      <c r="AE17" s="102"/>
      <c r="AF17" s="107"/>
      <c r="AG17" s="106"/>
      <c r="AH17" s="102"/>
      <c r="AI17" s="107"/>
      <c r="AJ17" s="106"/>
      <c r="AK17" s="102"/>
      <c r="AL17" s="107"/>
      <c r="AM17" s="80">
        <v>1.3</v>
      </c>
      <c r="AN17" s="375" t="str">
        <f t="shared" si="0"/>
        <v>III JA</v>
      </c>
      <c r="AO17" s="92" t="s">
        <v>586</v>
      </c>
    </row>
  </sheetData>
  <sheetProtection/>
  <mergeCells count="19">
    <mergeCell ref="F8:H9"/>
    <mergeCell ref="A8:A9"/>
    <mergeCell ref="B8:B9"/>
    <mergeCell ref="E8:E9"/>
    <mergeCell ref="D8:D9"/>
    <mergeCell ref="C8:C9"/>
    <mergeCell ref="I8:K9"/>
    <mergeCell ref="L8:N9"/>
    <mergeCell ref="R8:T9"/>
    <mergeCell ref="U8:W9"/>
    <mergeCell ref="X8:Z9"/>
    <mergeCell ref="O8:Q9"/>
    <mergeCell ref="AD8:AF9"/>
    <mergeCell ref="AO8:AO9"/>
    <mergeCell ref="AM8:AM9"/>
    <mergeCell ref="AA8:AC9"/>
    <mergeCell ref="AJ8:AL9"/>
    <mergeCell ref="AN8:AN9"/>
    <mergeCell ref="AG8:AI9"/>
  </mergeCells>
  <printOptions horizontalCentered="1"/>
  <pageMargins left="0.3" right="0.16" top="0.35433070866141736" bottom="0.35433070866141736" header="0.5118110236220472" footer="0.3937007874015748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L19"/>
  <sheetViews>
    <sheetView zoomScalePageLayoutView="0" workbookViewId="0" topLeftCell="A1">
      <selection activeCell="A8" sqref="A8:A9"/>
    </sheetView>
  </sheetViews>
  <sheetFormatPr defaultColWidth="10.421875" defaultRowHeight="12.75"/>
  <cols>
    <col min="1" max="1" width="4.57421875" style="75" customWidth="1"/>
    <col min="2" max="2" width="9.7109375" style="75" customWidth="1"/>
    <col min="3" max="3" width="11.8515625" style="75" customWidth="1"/>
    <col min="4" max="4" width="9.28125" style="78" customWidth="1"/>
    <col min="5" max="5" width="10.57421875" style="78" customWidth="1"/>
    <col min="6" max="32" width="2.140625" style="88" customWidth="1"/>
    <col min="33" max="33" width="6.7109375" style="76" customWidth="1"/>
    <col min="34" max="34" width="5.8515625" style="77" customWidth="1"/>
    <col min="35" max="35" width="20.7109375" style="76" customWidth="1"/>
    <col min="36" max="36" width="0" style="75" hidden="1" customWidth="1"/>
    <col min="37" max="16384" width="10.421875" style="75" customWidth="1"/>
  </cols>
  <sheetData>
    <row r="1" spans="1:38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2"/>
      <c r="AG1" s="72"/>
      <c r="AH1" s="72"/>
      <c r="AI1" s="32" t="s">
        <v>310</v>
      </c>
      <c r="AJ1" s="62"/>
      <c r="AK1" s="61"/>
      <c r="AL1" s="32"/>
    </row>
    <row r="2" spans="1:36" s="59" customFormat="1" ht="2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2"/>
      <c r="AH2" s="62"/>
      <c r="AI2" s="31" t="s">
        <v>1</v>
      </c>
      <c r="AJ2" s="61"/>
    </row>
    <row r="3" spans="1:37" s="59" customFormat="1" ht="2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2"/>
      <c r="AH3" s="62"/>
      <c r="AI3" s="62"/>
      <c r="AJ3" s="61"/>
      <c r="AK3" s="60"/>
    </row>
    <row r="4" spans="3:32" s="22" customFormat="1" ht="12.75" customHeight="1">
      <c r="C4" s="152" t="s">
        <v>16</v>
      </c>
      <c r="D4" s="101" t="s">
        <v>1067</v>
      </c>
      <c r="G4" s="101"/>
      <c r="H4" s="73" t="s">
        <v>29</v>
      </c>
      <c r="J4" s="101"/>
      <c r="K4" s="73"/>
      <c r="M4" s="101"/>
      <c r="N4" s="73"/>
      <c r="P4" s="101"/>
      <c r="Q4" s="73"/>
      <c r="S4" s="101"/>
      <c r="T4" s="73"/>
      <c r="V4" s="101"/>
      <c r="W4" s="73"/>
      <c r="Y4" s="101"/>
      <c r="Z4" s="73"/>
      <c r="AB4" s="101"/>
      <c r="AC4" s="73"/>
      <c r="AE4" s="101"/>
      <c r="AF4" s="73"/>
    </row>
    <row r="5" spans="5:32" s="22" customFormat="1" ht="8.25" customHeight="1">
      <c r="E5" s="24"/>
      <c r="H5" s="101"/>
      <c r="K5" s="101"/>
      <c r="N5" s="101"/>
      <c r="Q5" s="101"/>
      <c r="T5" s="101"/>
      <c r="W5" s="101"/>
      <c r="Z5" s="101"/>
      <c r="AC5" s="101"/>
      <c r="AF5" s="101"/>
    </row>
    <row r="6" spans="2:32" ht="15.75">
      <c r="B6" s="57" t="s">
        <v>315</v>
      </c>
      <c r="C6" s="55"/>
      <c r="D6" s="55"/>
      <c r="E6" s="54"/>
      <c r="F6" s="68"/>
      <c r="G6" s="68"/>
      <c r="H6" s="68"/>
      <c r="I6" s="68"/>
      <c r="J6" s="68"/>
      <c r="K6" s="68"/>
      <c r="L6" s="68"/>
      <c r="M6" s="431" t="s">
        <v>15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5:31" s="48" customFormat="1" ht="12" customHeight="1">
      <c r="E7" s="51"/>
      <c r="F7" s="50"/>
      <c r="G7" s="49"/>
      <c r="I7" s="50"/>
      <c r="J7" s="49"/>
      <c r="L7" s="50"/>
      <c r="M7" s="49"/>
      <c r="O7" s="50"/>
      <c r="P7" s="49"/>
      <c r="R7" s="50"/>
      <c r="S7" s="49"/>
      <c r="U7" s="50"/>
      <c r="V7" s="49"/>
      <c r="X7" s="50"/>
      <c r="Y7" s="49"/>
      <c r="AA7" s="50"/>
      <c r="AB7" s="49"/>
      <c r="AD7" s="50"/>
      <c r="AE7" s="49"/>
    </row>
    <row r="8" spans="1:35" s="86" customFormat="1" ht="12.75" customHeight="1">
      <c r="A8" s="610" t="s">
        <v>233</v>
      </c>
      <c r="B8" s="652" t="s">
        <v>13</v>
      </c>
      <c r="C8" s="654" t="s">
        <v>12</v>
      </c>
      <c r="D8" s="610" t="s">
        <v>22</v>
      </c>
      <c r="E8" s="656" t="s">
        <v>10</v>
      </c>
      <c r="F8" s="636" t="s">
        <v>21</v>
      </c>
      <c r="G8" s="637"/>
      <c r="H8" s="638"/>
      <c r="I8" s="637" t="s">
        <v>20</v>
      </c>
      <c r="J8" s="637"/>
      <c r="K8" s="637"/>
      <c r="L8" s="636" t="s">
        <v>19</v>
      </c>
      <c r="M8" s="637"/>
      <c r="N8" s="638"/>
      <c r="O8" s="637" t="s">
        <v>18</v>
      </c>
      <c r="P8" s="637"/>
      <c r="Q8" s="637"/>
      <c r="R8" s="636" t="s">
        <v>17</v>
      </c>
      <c r="S8" s="637"/>
      <c r="T8" s="637"/>
      <c r="U8" s="636" t="s">
        <v>25</v>
      </c>
      <c r="V8" s="637"/>
      <c r="W8" s="638"/>
      <c r="X8" s="636" t="s">
        <v>80</v>
      </c>
      <c r="Y8" s="637"/>
      <c r="Z8" s="638"/>
      <c r="AA8" s="636" t="s">
        <v>81</v>
      </c>
      <c r="AB8" s="637"/>
      <c r="AC8" s="638"/>
      <c r="AD8" s="636" t="s">
        <v>82</v>
      </c>
      <c r="AE8" s="637"/>
      <c r="AF8" s="638"/>
      <c r="AG8" s="660" t="s">
        <v>9</v>
      </c>
      <c r="AH8" s="662" t="s">
        <v>8</v>
      </c>
      <c r="AI8" s="658" t="s">
        <v>7</v>
      </c>
    </row>
    <row r="9" spans="1:35" s="86" customFormat="1" ht="12.75">
      <c r="A9" s="611"/>
      <c r="B9" s="653"/>
      <c r="C9" s="655"/>
      <c r="D9" s="611"/>
      <c r="E9" s="657"/>
      <c r="F9" s="639"/>
      <c r="G9" s="640"/>
      <c r="H9" s="641"/>
      <c r="I9" s="640"/>
      <c r="J9" s="640"/>
      <c r="K9" s="640"/>
      <c r="L9" s="639"/>
      <c r="M9" s="640"/>
      <c r="N9" s="641"/>
      <c r="O9" s="640"/>
      <c r="P9" s="640"/>
      <c r="Q9" s="640"/>
      <c r="R9" s="639"/>
      <c r="S9" s="640"/>
      <c r="T9" s="640"/>
      <c r="U9" s="639"/>
      <c r="V9" s="640"/>
      <c r="W9" s="641"/>
      <c r="X9" s="639"/>
      <c r="Y9" s="640"/>
      <c r="Z9" s="641"/>
      <c r="AA9" s="639"/>
      <c r="AB9" s="640"/>
      <c r="AC9" s="641"/>
      <c r="AD9" s="639"/>
      <c r="AE9" s="640"/>
      <c r="AF9" s="641"/>
      <c r="AG9" s="661"/>
      <c r="AH9" s="663"/>
      <c r="AI9" s="659"/>
    </row>
    <row r="10" spans="1:36" ht="17.25" customHeight="1">
      <c r="A10" s="85">
        <v>1</v>
      </c>
      <c r="B10" s="84" t="s">
        <v>782</v>
      </c>
      <c r="C10" s="83" t="s">
        <v>783</v>
      </c>
      <c r="D10" s="82">
        <v>36114</v>
      </c>
      <c r="E10" s="81" t="s">
        <v>227</v>
      </c>
      <c r="F10" s="106"/>
      <c r="G10" s="102"/>
      <c r="H10" s="107"/>
      <c r="I10" s="106"/>
      <c r="J10" s="102"/>
      <c r="K10" s="107"/>
      <c r="L10" s="106"/>
      <c r="M10" s="102"/>
      <c r="N10" s="107"/>
      <c r="O10" s="106"/>
      <c r="P10" s="102"/>
      <c r="Q10" s="107"/>
      <c r="R10" s="106" t="s">
        <v>839</v>
      </c>
      <c r="S10" s="102"/>
      <c r="T10" s="107"/>
      <c r="U10" s="106" t="s">
        <v>839</v>
      </c>
      <c r="V10" s="102"/>
      <c r="W10" s="107"/>
      <c r="X10" s="106" t="s">
        <v>839</v>
      </c>
      <c r="Y10" s="102"/>
      <c r="Z10" s="107"/>
      <c r="AA10" s="106" t="s">
        <v>841</v>
      </c>
      <c r="AB10" s="102" t="s">
        <v>839</v>
      </c>
      <c r="AC10" s="107"/>
      <c r="AD10" s="106" t="s">
        <v>841</v>
      </c>
      <c r="AE10" s="102" t="s">
        <v>841</v>
      </c>
      <c r="AF10" s="107" t="s">
        <v>841</v>
      </c>
      <c r="AG10" s="80">
        <v>1.85</v>
      </c>
      <c r="AH10" s="79" t="str">
        <f aca="true" t="shared" si="0" ref="AH10:AH16">IF(ISBLANK(AG10),"",IF(AG10&gt;=2.03,"KSM",IF(AG10&gt;=1.9,"I A",IF(AG10&gt;=1.75,"II A",IF(AG10&gt;=1.6,"III A",IF(AG10&gt;=1.47,"I JA",IF(AG10&gt;=1.35,"II JA",IF(AG10&gt;=1.25,"III JA"))))))))</f>
        <v>II A</v>
      </c>
      <c r="AI10" s="376" t="s">
        <v>389</v>
      </c>
      <c r="AJ10" s="75">
        <v>1.75</v>
      </c>
    </row>
    <row r="11" spans="1:35" ht="17.25" customHeight="1">
      <c r="A11" s="85">
        <v>2</v>
      </c>
      <c r="B11" s="84" t="s">
        <v>575</v>
      </c>
      <c r="C11" s="83" t="s">
        <v>576</v>
      </c>
      <c r="D11" s="82">
        <v>35827</v>
      </c>
      <c r="E11" s="81" t="s">
        <v>577</v>
      </c>
      <c r="F11" s="106"/>
      <c r="G11" s="102"/>
      <c r="H11" s="107"/>
      <c r="I11" s="106"/>
      <c r="J11" s="102"/>
      <c r="K11" s="107"/>
      <c r="L11" s="106"/>
      <c r="M11" s="102"/>
      <c r="N11" s="107"/>
      <c r="O11" s="106" t="s">
        <v>839</v>
      </c>
      <c r="P11" s="102"/>
      <c r="Q11" s="107"/>
      <c r="R11" s="106" t="s">
        <v>841</v>
      </c>
      <c r="S11" s="102" t="s">
        <v>839</v>
      </c>
      <c r="T11" s="107"/>
      <c r="U11" s="106" t="s">
        <v>839</v>
      </c>
      <c r="V11" s="102"/>
      <c r="W11" s="107"/>
      <c r="X11" s="106" t="s">
        <v>839</v>
      </c>
      <c r="Y11" s="102"/>
      <c r="Z11" s="107"/>
      <c r="AA11" s="106" t="s">
        <v>841</v>
      </c>
      <c r="AB11" s="102" t="s">
        <v>841</v>
      </c>
      <c r="AC11" s="107" t="s">
        <v>841</v>
      </c>
      <c r="AD11" s="106"/>
      <c r="AE11" s="102"/>
      <c r="AF11" s="107"/>
      <c r="AG11" s="80">
        <v>1.8</v>
      </c>
      <c r="AH11" s="79" t="str">
        <f t="shared" si="0"/>
        <v>II A</v>
      </c>
      <c r="AI11" s="376" t="s">
        <v>578</v>
      </c>
    </row>
    <row r="12" spans="1:36" ht="17.25" customHeight="1">
      <c r="A12" s="85">
        <v>3</v>
      </c>
      <c r="B12" s="84" t="s">
        <v>625</v>
      </c>
      <c r="C12" s="83" t="s">
        <v>778</v>
      </c>
      <c r="D12" s="82">
        <v>36000</v>
      </c>
      <c r="E12" s="81" t="s">
        <v>545</v>
      </c>
      <c r="F12" s="106"/>
      <c r="G12" s="102"/>
      <c r="H12" s="107"/>
      <c r="I12" s="106"/>
      <c r="J12" s="102"/>
      <c r="K12" s="107"/>
      <c r="L12" s="106"/>
      <c r="M12" s="102"/>
      <c r="N12" s="107"/>
      <c r="O12" s="106" t="s">
        <v>839</v>
      </c>
      <c r="P12" s="102"/>
      <c r="Q12" s="107"/>
      <c r="R12" s="106" t="s">
        <v>841</v>
      </c>
      <c r="S12" s="102" t="s">
        <v>839</v>
      </c>
      <c r="T12" s="107"/>
      <c r="U12" s="106" t="s">
        <v>841</v>
      </c>
      <c r="V12" s="102" t="s">
        <v>841</v>
      </c>
      <c r="W12" s="107" t="s">
        <v>841</v>
      </c>
      <c r="X12" s="106"/>
      <c r="Y12" s="102"/>
      <c r="Z12" s="107"/>
      <c r="AA12" s="106"/>
      <c r="AB12" s="102"/>
      <c r="AC12" s="107"/>
      <c r="AD12" s="106"/>
      <c r="AE12" s="102"/>
      <c r="AF12" s="107"/>
      <c r="AG12" s="80">
        <v>1.7</v>
      </c>
      <c r="AH12" s="79" t="str">
        <f t="shared" si="0"/>
        <v>III A</v>
      </c>
      <c r="AI12" s="376" t="s">
        <v>583</v>
      </c>
      <c r="AJ12" s="75" t="s">
        <v>777</v>
      </c>
    </row>
    <row r="13" spans="1:35" ht="17.25" customHeight="1">
      <c r="A13" s="85">
        <v>4</v>
      </c>
      <c r="B13" s="84" t="s">
        <v>784</v>
      </c>
      <c r="C13" s="83" t="s">
        <v>785</v>
      </c>
      <c r="D13" s="82">
        <v>36152</v>
      </c>
      <c r="E13" s="81" t="s">
        <v>63</v>
      </c>
      <c r="F13" s="106"/>
      <c r="G13" s="102"/>
      <c r="H13" s="107"/>
      <c r="I13" s="106" t="s">
        <v>839</v>
      </c>
      <c r="J13" s="102"/>
      <c r="K13" s="107"/>
      <c r="L13" s="106" t="s">
        <v>839</v>
      </c>
      <c r="M13" s="102"/>
      <c r="N13" s="107"/>
      <c r="O13" s="106" t="s">
        <v>839</v>
      </c>
      <c r="P13" s="102"/>
      <c r="Q13" s="107"/>
      <c r="R13" s="106" t="s">
        <v>841</v>
      </c>
      <c r="S13" s="102" t="s">
        <v>841</v>
      </c>
      <c r="T13" s="107" t="s">
        <v>841</v>
      </c>
      <c r="U13" s="106"/>
      <c r="V13" s="102"/>
      <c r="W13" s="107"/>
      <c r="X13" s="106"/>
      <c r="Y13" s="102"/>
      <c r="Z13" s="107"/>
      <c r="AA13" s="106"/>
      <c r="AB13" s="102"/>
      <c r="AC13" s="107"/>
      <c r="AD13" s="106"/>
      <c r="AE13" s="102"/>
      <c r="AF13" s="107"/>
      <c r="AG13" s="80">
        <v>1.65</v>
      </c>
      <c r="AH13" s="79" t="str">
        <f t="shared" si="0"/>
        <v>III A</v>
      </c>
      <c r="AI13" s="376" t="s">
        <v>786</v>
      </c>
    </row>
    <row r="14" spans="1:35" ht="17.25" customHeight="1">
      <c r="A14" s="85">
        <v>5</v>
      </c>
      <c r="B14" s="84" t="s">
        <v>788</v>
      </c>
      <c r="C14" s="83" t="s">
        <v>823</v>
      </c>
      <c r="D14" s="82">
        <v>36405</v>
      </c>
      <c r="E14" s="81" t="s">
        <v>146</v>
      </c>
      <c r="F14" s="106" t="s">
        <v>839</v>
      </c>
      <c r="G14" s="102"/>
      <c r="H14" s="107"/>
      <c r="I14" s="106" t="s">
        <v>839</v>
      </c>
      <c r="J14" s="102"/>
      <c r="K14" s="107"/>
      <c r="L14" s="106" t="s">
        <v>841</v>
      </c>
      <c r="M14" s="102" t="s">
        <v>839</v>
      </c>
      <c r="N14" s="107"/>
      <c r="O14" s="106" t="s">
        <v>839</v>
      </c>
      <c r="P14" s="102"/>
      <c r="Q14" s="107"/>
      <c r="R14" s="106" t="s">
        <v>841</v>
      </c>
      <c r="S14" s="102" t="s">
        <v>841</v>
      </c>
      <c r="T14" s="107" t="s">
        <v>841</v>
      </c>
      <c r="U14" s="106"/>
      <c r="V14" s="102"/>
      <c r="W14" s="107"/>
      <c r="X14" s="106"/>
      <c r="Y14" s="102"/>
      <c r="Z14" s="107"/>
      <c r="AA14" s="106"/>
      <c r="AB14" s="102"/>
      <c r="AC14" s="107"/>
      <c r="AD14" s="106"/>
      <c r="AE14" s="102"/>
      <c r="AF14" s="107"/>
      <c r="AG14" s="80">
        <v>1.65</v>
      </c>
      <c r="AH14" s="79" t="str">
        <f t="shared" si="0"/>
        <v>III A</v>
      </c>
      <c r="AI14" s="376" t="s">
        <v>413</v>
      </c>
    </row>
    <row r="15" spans="1:35" ht="17.25" customHeight="1">
      <c r="A15" s="85">
        <v>6</v>
      </c>
      <c r="B15" s="84" t="s">
        <v>696</v>
      </c>
      <c r="C15" s="83" t="s">
        <v>789</v>
      </c>
      <c r="D15" s="82">
        <v>35850</v>
      </c>
      <c r="E15" s="81" t="s">
        <v>146</v>
      </c>
      <c r="F15" s="106" t="s">
        <v>839</v>
      </c>
      <c r="G15" s="102"/>
      <c r="H15" s="107"/>
      <c r="I15" s="106" t="s">
        <v>839</v>
      </c>
      <c r="J15" s="102"/>
      <c r="K15" s="107"/>
      <c r="L15" s="106" t="s">
        <v>839</v>
      </c>
      <c r="M15" s="102"/>
      <c r="N15" s="107"/>
      <c r="O15" s="106" t="s">
        <v>841</v>
      </c>
      <c r="P15" s="102" t="s">
        <v>841</v>
      </c>
      <c r="Q15" s="107" t="s">
        <v>839</v>
      </c>
      <c r="R15" s="106" t="s">
        <v>841</v>
      </c>
      <c r="S15" s="102" t="s">
        <v>841</v>
      </c>
      <c r="T15" s="107" t="s">
        <v>841</v>
      </c>
      <c r="U15" s="106"/>
      <c r="V15" s="102"/>
      <c r="W15" s="107"/>
      <c r="X15" s="106"/>
      <c r="Y15" s="102"/>
      <c r="Z15" s="107"/>
      <c r="AA15" s="106"/>
      <c r="AB15" s="102"/>
      <c r="AC15" s="107"/>
      <c r="AD15" s="106"/>
      <c r="AE15" s="102"/>
      <c r="AF15" s="107"/>
      <c r="AG15" s="80">
        <v>1.65</v>
      </c>
      <c r="AH15" s="79" t="str">
        <f t="shared" si="0"/>
        <v>III A</v>
      </c>
      <c r="AI15" s="376" t="s">
        <v>459</v>
      </c>
    </row>
    <row r="16" spans="1:35" ht="17.25" customHeight="1">
      <c r="A16" s="85">
        <v>7</v>
      </c>
      <c r="B16" s="84" t="s">
        <v>787</v>
      </c>
      <c r="C16" s="83" t="s">
        <v>598</v>
      </c>
      <c r="D16" s="82">
        <v>36317</v>
      </c>
      <c r="E16" s="81" t="s">
        <v>146</v>
      </c>
      <c r="F16" s="106" t="s">
        <v>839</v>
      </c>
      <c r="G16" s="102"/>
      <c r="H16" s="107"/>
      <c r="I16" s="106" t="s">
        <v>839</v>
      </c>
      <c r="J16" s="102"/>
      <c r="K16" s="107"/>
      <c r="L16" s="106" t="s">
        <v>841</v>
      </c>
      <c r="M16" s="102" t="s">
        <v>841</v>
      </c>
      <c r="N16" s="107" t="s">
        <v>841</v>
      </c>
      <c r="O16" s="106"/>
      <c r="P16" s="102"/>
      <c r="Q16" s="107"/>
      <c r="R16" s="106"/>
      <c r="S16" s="102"/>
      <c r="T16" s="107"/>
      <c r="U16" s="106"/>
      <c r="V16" s="102"/>
      <c r="W16" s="107"/>
      <c r="X16" s="106"/>
      <c r="Y16" s="102"/>
      <c r="Z16" s="107"/>
      <c r="AA16" s="106"/>
      <c r="AB16" s="102"/>
      <c r="AC16" s="107"/>
      <c r="AD16" s="106"/>
      <c r="AE16" s="102"/>
      <c r="AF16" s="107"/>
      <c r="AG16" s="80">
        <v>1.55</v>
      </c>
      <c r="AH16" s="79" t="str">
        <f t="shared" si="0"/>
        <v>I JA</v>
      </c>
      <c r="AI16" s="376" t="s">
        <v>413</v>
      </c>
    </row>
    <row r="17" spans="1:35" ht="17.25" customHeight="1">
      <c r="A17" s="85"/>
      <c r="B17" s="84" t="s">
        <v>779</v>
      </c>
      <c r="C17" s="83" t="s">
        <v>780</v>
      </c>
      <c r="D17" s="82">
        <v>36051</v>
      </c>
      <c r="E17" s="81" t="s">
        <v>336</v>
      </c>
      <c r="F17" s="106" t="s">
        <v>841</v>
      </c>
      <c r="G17" s="102" t="s">
        <v>841</v>
      </c>
      <c r="H17" s="107" t="s">
        <v>841</v>
      </c>
      <c r="I17" s="106"/>
      <c r="J17" s="102"/>
      <c r="K17" s="107"/>
      <c r="L17" s="106"/>
      <c r="M17" s="102"/>
      <c r="N17" s="107"/>
      <c r="O17" s="106"/>
      <c r="P17" s="102"/>
      <c r="Q17" s="107"/>
      <c r="R17" s="106"/>
      <c r="S17" s="102"/>
      <c r="T17" s="107"/>
      <c r="U17" s="106"/>
      <c r="V17" s="102"/>
      <c r="W17" s="107"/>
      <c r="X17" s="106"/>
      <c r="Y17" s="102"/>
      <c r="Z17" s="107"/>
      <c r="AA17" s="106"/>
      <c r="AB17" s="102"/>
      <c r="AC17" s="107"/>
      <c r="AD17" s="106"/>
      <c r="AE17" s="102"/>
      <c r="AF17" s="107"/>
      <c r="AG17" s="80" t="s">
        <v>839</v>
      </c>
      <c r="AH17" s="79"/>
      <c r="AI17" s="376" t="s">
        <v>781</v>
      </c>
    </row>
    <row r="18" spans="1:36" ht="17.25" customHeight="1">
      <c r="A18" s="85" t="s">
        <v>31</v>
      </c>
      <c r="B18" s="84" t="s">
        <v>188</v>
      </c>
      <c r="C18" s="83" t="s">
        <v>774</v>
      </c>
      <c r="D18" s="82">
        <v>35635</v>
      </c>
      <c r="E18" s="81" t="s">
        <v>336</v>
      </c>
      <c r="F18" s="106" t="s">
        <v>839</v>
      </c>
      <c r="G18" s="102"/>
      <c r="H18" s="107"/>
      <c r="I18" s="106" t="s">
        <v>839</v>
      </c>
      <c r="J18" s="102"/>
      <c r="K18" s="107"/>
      <c r="L18" s="106" t="s">
        <v>839</v>
      </c>
      <c r="M18" s="102"/>
      <c r="N18" s="107"/>
      <c r="O18" s="106" t="s">
        <v>841</v>
      </c>
      <c r="P18" s="102" t="s">
        <v>839</v>
      </c>
      <c r="Q18" s="107"/>
      <c r="R18" s="106" t="s">
        <v>841</v>
      </c>
      <c r="S18" s="102" t="s">
        <v>841</v>
      </c>
      <c r="T18" s="107" t="s">
        <v>841</v>
      </c>
      <c r="U18" s="106"/>
      <c r="V18" s="102"/>
      <c r="W18" s="107"/>
      <c r="X18" s="106"/>
      <c r="Y18" s="102"/>
      <c r="Z18" s="107"/>
      <c r="AA18" s="106"/>
      <c r="AB18" s="102"/>
      <c r="AC18" s="107"/>
      <c r="AD18" s="106"/>
      <c r="AE18" s="102"/>
      <c r="AF18" s="107"/>
      <c r="AG18" s="80">
        <v>1.65</v>
      </c>
      <c r="AH18" s="79" t="str">
        <f>IF(ISBLANK(AG18),"",IF(AG18&gt;=2.03,"KSM",IF(AG18&gt;=1.9,"I A",IF(AG18&gt;=1.75,"II A",IF(AG18&gt;=1.6,"III A",IF(AG18&gt;=1.47,"I JA",IF(AG18&gt;=1.35,"II JA",IF(AG18&gt;=1.25,"III JA"))))))))</f>
        <v>III A</v>
      </c>
      <c r="AI18" s="376" t="s">
        <v>474</v>
      </c>
      <c r="AJ18" s="75" t="s">
        <v>31</v>
      </c>
    </row>
    <row r="19" spans="1:36" ht="17.25" customHeight="1">
      <c r="A19" s="85" t="s">
        <v>31</v>
      </c>
      <c r="B19" s="84" t="s">
        <v>775</v>
      </c>
      <c r="C19" s="83" t="s">
        <v>776</v>
      </c>
      <c r="D19" s="82">
        <v>35791</v>
      </c>
      <c r="E19" s="81" t="s">
        <v>227</v>
      </c>
      <c r="F19" s="106"/>
      <c r="G19" s="102"/>
      <c r="H19" s="107"/>
      <c r="I19" s="106" t="s">
        <v>841</v>
      </c>
      <c r="J19" s="102" t="s">
        <v>839</v>
      </c>
      <c r="K19" s="107"/>
      <c r="L19" s="106" t="s">
        <v>841</v>
      </c>
      <c r="M19" s="102" t="s">
        <v>839</v>
      </c>
      <c r="N19" s="107"/>
      <c r="O19" s="106" t="s">
        <v>841</v>
      </c>
      <c r="P19" s="102" t="s">
        <v>841</v>
      </c>
      <c r="Q19" s="107" t="s">
        <v>839</v>
      </c>
      <c r="R19" s="106" t="s">
        <v>841</v>
      </c>
      <c r="S19" s="102" t="s">
        <v>841</v>
      </c>
      <c r="T19" s="107" t="s">
        <v>841</v>
      </c>
      <c r="U19" s="106"/>
      <c r="V19" s="102"/>
      <c r="W19" s="107"/>
      <c r="X19" s="106"/>
      <c r="Y19" s="102"/>
      <c r="Z19" s="107"/>
      <c r="AA19" s="106"/>
      <c r="AB19" s="102"/>
      <c r="AC19" s="107"/>
      <c r="AD19" s="106"/>
      <c r="AE19" s="102"/>
      <c r="AF19" s="107"/>
      <c r="AG19" s="80">
        <v>1.65</v>
      </c>
      <c r="AH19" s="79" t="str">
        <f>IF(ISBLANK(AG19),"",IF(AG19&gt;=2.03,"KSM",IF(AG19&gt;=1.9,"I A",IF(AG19&gt;=1.75,"II A",IF(AG19&gt;=1.6,"III A",IF(AG19&gt;=1.47,"I JA",IF(AG19&gt;=1.35,"II JA",IF(AG19&gt;=1.25,"III JA"))))))))</f>
        <v>III A</v>
      </c>
      <c r="AI19" s="376" t="s">
        <v>389</v>
      </c>
      <c r="AJ19" s="75" t="s">
        <v>31</v>
      </c>
    </row>
  </sheetData>
  <sheetProtection/>
  <mergeCells count="17">
    <mergeCell ref="O8:Q9"/>
    <mergeCell ref="AI8:AI9"/>
    <mergeCell ref="AG8:AG9"/>
    <mergeCell ref="AH8:AH9"/>
    <mergeCell ref="U8:W9"/>
    <mergeCell ref="X8:Z9"/>
    <mergeCell ref="AA8:AC9"/>
    <mergeCell ref="R8:T9"/>
    <mergeCell ref="AD8:AF9"/>
    <mergeCell ref="L8:N9"/>
    <mergeCell ref="A8:A9"/>
    <mergeCell ref="B8:B9"/>
    <mergeCell ref="C8:C9"/>
    <mergeCell ref="F8:H9"/>
    <mergeCell ref="D8:D9"/>
    <mergeCell ref="I8:K9"/>
    <mergeCell ref="E8:E9"/>
  </mergeCells>
  <printOptions horizontalCentered="1"/>
  <pageMargins left="0.22" right="0.14" top="0.35433070866141736" bottom="0.35433070866141736" header="0.5118110236220472" footer="0.3937007874015748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AO31"/>
  <sheetViews>
    <sheetView showZeros="0" zoomScalePageLayoutView="0" workbookViewId="0" topLeftCell="A10">
      <selection activeCell="A8" sqref="A8"/>
    </sheetView>
  </sheetViews>
  <sheetFormatPr defaultColWidth="10.421875" defaultRowHeight="12.75"/>
  <cols>
    <col min="1" max="1" width="5.140625" style="15" customWidth="1"/>
    <col min="2" max="2" width="11.7109375" style="15" customWidth="1"/>
    <col min="3" max="3" width="14.140625" style="15" customWidth="1"/>
    <col min="4" max="4" width="10.7109375" style="14" customWidth="1"/>
    <col min="5" max="5" width="14.57421875" style="15" customWidth="1"/>
    <col min="6" max="11" width="6.421875" style="14" customWidth="1"/>
    <col min="12" max="12" width="6.421875" style="25" customWidth="1"/>
    <col min="13" max="13" width="6.421875" style="149" customWidth="1"/>
    <col min="14" max="14" width="22.28125" style="15" customWidth="1"/>
    <col min="15" max="15" width="3.421875" style="15" hidden="1" customWidth="1"/>
    <col min="16" max="16" width="0" style="15" hidden="1" customWidth="1"/>
    <col min="17" max="16384" width="10.421875" style="15" customWidth="1"/>
  </cols>
  <sheetData>
    <row r="1" spans="1:41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2" t="s">
        <v>310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2"/>
      <c r="AG1" s="72"/>
      <c r="AH1" s="72"/>
      <c r="AI1" s="72"/>
      <c r="AJ1" s="72"/>
      <c r="AK1" s="72"/>
      <c r="AM1" s="62"/>
      <c r="AN1" s="61"/>
      <c r="AO1" s="32"/>
    </row>
    <row r="2" spans="1:14" s="25" customFormat="1" ht="20.25">
      <c r="A2" s="667" t="s">
        <v>0</v>
      </c>
      <c r="B2" s="667"/>
      <c r="C2" s="667"/>
      <c r="D2" s="667"/>
      <c r="E2" s="667"/>
      <c r="F2" s="667"/>
      <c r="G2" s="667"/>
      <c r="H2" s="667"/>
      <c r="I2" s="28"/>
      <c r="J2" s="28"/>
      <c r="K2" s="28"/>
      <c r="L2" s="28"/>
      <c r="M2" s="27"/>
      <c r="N2" s="31" t="s">
        <v>1</v>
      </c>
    </row>
    <row r="3" spans="1:14" s="25" customFormat="1" ht="20.25">
      <c r="A3" s="667" t="s">
        <v>2</v>
      </c>
      <c r="B3" s="667"/>
      <c r="C3" s="667"/>
      <c r="D3" s="667"/>
      <c r="E3" s="667"/>
      <c r="F3" s="667"/>
      <c r="G3" s="667"/>
      <c r="H3" s="667"/>
      <c r="I3" s="28"/>
      <c r="J3" s="28"/>
      <c r="K3" s="28"/>
      <c r="L3" s="28"/>
      <c r="M3" s="27"/>
      <c r="N3" s="26"/>
    </row>
    <row r="4" spans="3:8" s="22" customFormat="1" ht="12.75" customHeight="1">
      <c r="C4" s="146" t="s">
        <v>16</v>
      </c>
      <c r="D4" s="148" t="s">
        <v>1066</v>
      </c>
      <c r="F4" s="148" t="s">
        <v>48</v>
      </c>
      <c r="G4" s="73"/>
      <c r="H4" s="23"/>
    </row>
    <row r="5" spans="5:8" s="22" customFormat="1" ht="8.25" customHeight="1">
      <c r="E5" s="24"/>
      <c r="H5" s="23"/>
    </row>
    <row r="6" spans="2:14" ht="16.5" thickBot="1">
      <c r="B6" s="21" t="s">
        <v>314</v>
      </c>
      <c r="C6" s="20"/>
      <c r="D6" s="19"/>
      <c r="E6" s="18"/>
      <c r="F6" s="421"/>
      <c r="G6" s="422" t="s">
        <v>23</v>
      </c>
      <c r="H6" s="421"/>
      <c r="I6" s="400"/>
      <c r="J6" s="400"/>
      <c r="K6" s="421"/>
      <c r="N6" s="150"/>
    </row>
    <row r="7" spans="1:12" ht="12.75">
      <c r="A7" s="377"/>
      <c r="B7" s="377"/>
      <c r="C7" s="377"/>
      <c r="D7" s="378"/>
      <c r="E7" s="379"/>
      <c r="F7" s="664" t="s">
        <v>14</v>
      </c>
      <c r="G7" s="665"/>
      <c r="H7" s="665"/>
      <c r="I7" s="665"/>
      <c r="J7" s="665"/>
      <c r="K7" s="666"/>
      <c r="L7" s="399"/>
    </row>
    <row r="8" spans="1:16" ht="12.75">
      <c r="A8" s="408" t="s">
        <v>931</v>
      </c>
      <c r="B8" s="385" t="s">
        <v>13</v>
      </c>
      <c r="C8" s="386" t="s">
        <v>12</v>
      </c>
      <c r="D8" s="387" t="s">
        <v>11</v>
      </c>
      <c r="E8" s="388" t="s">
        <v>10</v>
      </c>
      <c r="F8" s="390">
        <v>1</v>
      </c>
      <c r="G8" s="391">
        <v>2</v>
      </c>
      <c r="H8" s="391">
        <v>3</v>
      </c>
      <c r="I8" s="391">
        <v>4</v>
      </c>
      <c r="J8" s="391">
        <v>5</v>
      </c>
      <c r="K8" s="396">
        <v>6</v>
      </c>
      <c r="L8" s="394" t="s">
        <v>9</v>
      </c>
      <c r="M8" s="389" t="s">
        <v>8</v>
      </c>
      <c r="N8" s="387" t="s">
        <v>7</v>
      </c>
      <c r="P8" s="15" t="s">
        <v>244</v>
      </c>
    </row>
    <row r="9" spans="1:14" ht="15" customHeight="1">
      <c r="A9" s="16">
        <v>1</v>
      </c>
      <c r="B9" s="129" t="s">
        <v>352</v>
      </c>
      <c r="C9" s="130" t="s">
        <v>548</v>
      </c>
      <c r="D9" s="131">
        <v>36628</v>
      </c>
      <c r="E9" s="393" t="s">
        <v>227</v>
      </c>
      <c r="F9" s="392">
        <v>4.73</v>
      </c>
      <c r="G9" s="132">
        <v>4.9</v>
      </c>
      <c r="H9" s="132">
        <v>4.92</v>
      </c>
      <c r="I9" s="132">
        <v>4.82</v>
      </c>
      <c r="J9" s="132">
        <v>4.98</v>
      </c>
      <c r="K9" s="397">
        <v>4.99</v>
      </c>
      <c r="L9" s="395">
        <f aca="true" t="shared" si="0" ref="L9:L31">MAX(F9:H9,I9:K9)</f>
        <v>4.99</v>
      </c>
      <c r="M9" s="133" t="str">
        <f aca="true" t="shared" si="1" ref="M9:M29">IF(ISBLANK(L9),"",IF(L9&gt;=6,"KSM",IF(L9&gt;=5.6,"I A",IF(L9&gt;=5.15,"II A",IF(L9&gt;=4.6,"III A",IF(L9&gt;=4.2,"I JA",IF(L9&gt;=3.85,"II JA",IF(L9&gt;=3.6,"III JA"))))))))</f>
        <v>III A</v>
      </c>
      <c r="N9" s="151" t="s">
        <v>124</v>
      </c>
    </row>
    <row r="10" spans="1:14" ht="15" customHeight="1">
      <c r="A10" s="16">
        <v>2</v>
      </c>
      <c r="B10" s="129" t="s">
        <v>45</v>
      </c>
      <c r="C10" s="130" t="s">
        <v>568</v>
      </c>
      <c r="D10" s="131">
        <v>37008</v>
      </c>
      <c r="E10" s="393" t="s">
        <v>376</v>
      </c>
      <c r="F10" s="392">
        <v>4.9</v>
      </c>
      <c r="G10" s="132">
        <v>4.74</v>
      </c>
      <c r="H10" s="132">
        <v>4.72</v>
      </c>
      <c r="I10" s="132">
        <v>4.91</v>
      </c>
      <c r="J10" s="132">
        <v>4.82</v>
      </c>
      <c r="K10" s="397">
        <v>4.88</v>
      </c>
      <c r="L10" s="395">
        <f t="shared" si="0"/>
        <v>4.91</v>
      </c>
      <c r="M10" s="133" t="str">
        <f t="shared" si="1"/>
        <v>III A</v>
      </c>
      <c r="N10" s="151" t="s">
        <v>377</v>
      </c>
    </row>
    <row r="11" spans="1:14" ht="15" customHeight="1">
      <c r="A11" s="16">
        <v>3</v>
      </c>
      <c r="B11" s="129" t="s">
        <v>150</v>
      </c>
      <c r="C11" s="130" t="s">
        <v>151</v>
      </c>
      <c r="D11" s="131">
        <v>36745</v>
      </c>
      <c r="E11" s="393" t="s">
        <v>336</v>
      </c>
      <c r="F11" s="392">
        <v>4.86</v>
      </c>
      <c r="G11" s="132">
        <v>4.82</v>
      </c>
      <c r="H11" s="132">
        <v>4.86</v>
      </c>
      <c r="I11" s="132">
        <v>4.66</v>
      </c>
      <c r="J11" s="132">
        <v>4.81</v>
      </c>
      <c r="K11" s="397">
        <v>4.87</v>
      </c>
      <c r="L11" s="395">
        <f t="shared" si="0"/>
        <v>4.87</v>
      </c>
      <c r="M11" s="133" t="str">
        <f t="shared" si="1"/>
        <v>III A</v>
      </c>
      <c r="N11" s="151" t="s">
        <v>416</v>
      </c>
    </row>
    <row r="12" spans="1:14" ht="15" customHeight="1">
      <c r="A12" s="16">
        <v>4</v>
      </c>
      <c r="B12" s="129" t="s">
        <v>152</v>
      </c>
      <c r="C12" s="130" t="s">
        <v>153</v>
      </c>
      <c r="D12" s="131">
        <v>36779</v>
      </c>
      <c r="E12" s="393" t="s">
        <v>63</v>
      </c>
      <c r="F12" s="392">
        <v>4.62</v>
      </c>
      <c r="G12" s="132">
        <v>4.62</v>
      </c>
      <c r="H12" s="132">
        <v>4.83</v>
      </c>
      <c r="I12" s="132" t="s">
        <v>841</v>
      </c>
      <c r="J12" s="132">
        <v>4.85</v>
      </c>
      <c r="K12" s="397">
        <v>4.79</v>
      </c>
      <c r="L12" s="395">
        <f t="shared" si="0"/>
        <v>4.85</v>
      </c>
      <c r="M12" s="133" t="str">
        <f t="shared" si="1"/>
        <v>III A</v>
      </c>
      <c r="N12" s="151" t="s">
        <v>155</v>
      </c>
    </row>
    <row r="13" spans="1:14" ht="15" customHeight="1">
      <c r="A13" s="16">
        <v>5</v>
      </c>
      <c r="B13" s="129" t="s">
        <v>553</v>
      </c>
      <c r="C13" s="130" t="s">
        <v>554</v>
      </c>
      <c r="D13" s="131">
        <v>36598</v>
      </c>
      <c r="E13" s="393" t="s">
        <v>361</v>
      </c>
      <c r="F13" s="392">
        <v>3.86</v>
      </c>
      <c r="G13" s="132">
        <v>4.6</v>
      </c>
      <c r="H13" s="132">
        <v>4.66</v>
      </c>
      <c r="I13" s="132">
        <v>3.83</v>
      </c>
      <c r="J13" s="132" t="s">
        <v>841</v>
      </c>
      <c r="K13" s="397">
        <v>4.58</v>
      </c>
      <c r="L13" s="395">
        <f t="shared" si="0"/>
        <v>4.66</v>
      </c>
      <c r="M13" s="133" t="str">
        <f t="shared" si="1"/>
        <v>III A</v>
      </c>
      <c r="N13" s="151" t="s">
        <v>51</v>
      </c>
    </row>
    <row r="14" spans="1:14" ht="15" customHeight="1">
      <c r="A14" s="16">
        <v>6</v>
      </c>
      <c r="B14" s="129" t="s">
        <v>432</v>
      </c>
      <c r="C14" s="130" t="s">
        <v>433</v>
      </c>
      <c r="D14" s="131">
        <v>37056</v>
      </c>
      <c r="E14" s="393" t="s">
        <v>361</v>
      </c>
      <c r="F14" s="392">
        <v>4.63</v>
      </c>
      <c r="G14" s="132">
        <v>4.51</v>
      </c>
      <c r="H14" s="132">
        <v>4.36</v>
      </c>
      <c r="I14" s="132">
        <v>4.54</v>
      </c>
      <c r="J14" s="132">
        <v>4.35</v>
      </c>
      <c r="K14" s="397">
        <v>3.68</v>
      </c>
      <c r="L14" s="395">
        <f t="shared" si="0"/>
        <v>4.63</v>
      </c>
      <c r="M14" s="133" t="str">
        <f t="shared" si="1"/>
        <v>III A</v>
      </c>
      <c r="N14" s="151" t="s">
        <v>51</v>
      </c>
    </row>
    <row r="15" spans="1:14" ht="15" customHeight="1">
      <c r="A15" s="16">
        <v>7</v>
      </c>
      <c r="B15" s="129" t="s">
        <v>555</v>
      </c>
      <c r="C15" s="130" t="s">
        <v>556</v>
      </c>
      <c r="D15" s="131">
        <v>36863</v>
      </c>
      <c r="E15" s="393" t="s">
        <v>361</v>
      </c>
      <c r="F15" s="392" t="s">
        <v>841</v>
      </c>
      <c r="G15" s="132" t="s">
        <v>841</v>
      </c>
      <c r="H15" s="132">
        <v>4.51</v>
      </c>
      <c r="I15" s="132">
        <v>4.45</v>
      </c>
      <c r="J15" s="132" t="s">
        <v>841</v>
      </c>
      <c r="K15" s="397" t="s">
        <v>841</v>
      </c>
      <c r="L15" s="395">
        <f t="shared" si="0"/>
        <v>4.51</v>
      </c>
      <c r="M15" s="133" t="str">
        <f t="shared" si="1"/>
        <v>I JA</v>
      </c>
      <c r="N15" s="151" t="s">
        <v>51</v>
      </c>
    </row>
    <row r="16" spans="1:14" ht="15" customHeight="1">
      <c r="A16" s="16">
        <v>8</v>
      </c>
      <c r="B16" s="129" t="s">
        <v>121</v>
      </c>
      <c r="C16" s="130" t="s">
        <v>407</v>
      </c>
      <c r="D16" s="131">
        <v>36813</v>
      </c>
      <c r="E16" s="393" t="s">
        <v>227</v>
      </c>
      <c r="F16" s="392">
        <v>4.43</v>
      </c>
      <c r="G16" s="132">
        <v>4.34</v>
      </c>
      <c r="H16" s="132">
        <v>4.01</v>
      </c>
      <c r="I16" s="132">
        <v>4.31</v>
      </c>
      <c r="J16" s="132" t="s">
        <v>841</v>
      </c>
      <c r="K16" s="397" t="s">
        <v>841</v>
      </c>
      <c r="L16" s="395">
        <f t="shared" si="0"/>
        <v>4.43</v>
      </c>
      <c r="M16" s="133" t="str">
        <f t="shared" si="1"/>
        <v>I JA</v>
      </c>
      <c r="N16" s="151" t="s">
        <v>389</v>
      </c>
    </row>
    <row r="17" spans="1:14" ht="15" customHeight="1">
      <c r="A17" s="16">
        <v>9</v>
      </c>
      <c r="B17" s="129" t="s">
        <v>34</v>
      </c>
      <c r="C17" s="130" t="s">
        <v>465</v>
      </c>
      <c r="D17" s="131">
        <v>36848</v>
      </c>
      <c r="E17" s="393" t="s">
        <v>361</v>
      </c>
      <c r="F17" s="392">
        <v>4.38</v>
      </c>
      <c r="G17" s="132">
        <v>4.27</v>
      </c>
      <c r="H17" s="132">
        <v>4.4</v>
      </c>
      <c r="I17" s="132"/>
      <c r="J17" s="132"/>
      <c r="K17" s="397"/>
      <c r="L17" s="395">
        <f t="shared" si="0"/>
        <v>4.4</v>
      </c>
      <c r="M17" s="133" t="str">
        <f t="shared" si="1"/>
        <v>I JA</v>
      </c>
      <c r="N17" s="151" t="s">
        <v>52</v>
      </c>
    </row>
    <row r="18" spans="1:14" ht="15" customHeight="1">
      <c r="A18" s="16">
        <v>10</v>
      </c>
      <c r="B18" s="129" t="s">
        <v>408</v>
      </c>
      <c r="C18" s="130" t="s">
        <v>409</v>
      </c>
      <c r="D18" s="131">
        <v>36843</v>
      </c>
      <c r="E18" s="393" t="s">
        <v>103</v>
      </c>
      <c r="F18" s="392">
        <v>4.28</v>
      </c>
      <c r="G18" s="132">
        <v>4.39</v>
      </c>
      <c r="H18" s="132" t="s">
        <v>841</v>
      </c>
      <c r="I18" s="132"/>
      <c r="J18" s="132"/>
      <c r="K18" s="397"/>
      <c r="L18" s="395">
        <f t="shared" si="0"/>
        <v>4.39</v>
      </c>
      <c r="M18" s="133" t="str">
        <f t="shared" si="1"/>
        <v>I JA</v>
      </c>
      <c r="N18" s="151" t="s">
        <v>104</v>
      </c>
    </row>
    <row r="19" spans="1:14" ht="15" customHeight="1">
      <c r="A19" s="16">
        <v>11</v>
      </c>
      <c r="B19" s="129" t="s">
        <v>549</v>
      </c>
      <c r="C19" s="130" t="s">
        <v>550</v>
      </c>
      <c r="D19" s="131">
        <v>37142</v>
      </c>
      <c r="E19" s="393" t="s">
        <v>361</v>
      </c>
      <c r="F19" s="392">
        <v>3</v>
      </c>
      <c r="G19" s="132">
        <v>4.37</v>
      </c>
      <c r="H19" s="132">
        <v>4.03</v>
      </c>
      <c r="I19" s="132"/>
      <c r="J19" s="132"/>
      <c r="K19" s="397"/>
      <c r="L19" s="395">
        <f t="shared" si="0"/>
        <v>4.37</v>
      </c>
      <c r="M19" s="133" t="str">
        <f t="shared" si="1"/>
        <v>I JA</v>
      </c>
      <c r="N19" s="151" t="s">
        <v>51</v>
      </c>
    </row>
    <row r="20" spans="1:14" ht="15" customHeight="1">
      <c r="A20" s="16">
        <v>12</v>
      </c>
      <c r="B20" s="129" t="s">
        <v>414</v>
      </c>
      <c r="C20" s="130" t="s">
        <v>415</v>
      </c>
      <c r="D20" s="131">
        <v>36913</v>
      </c>
      <c r="E20" s="393" t="s">
        <v>361</v>
      </c>
      <c r="F20" s="392">
        <v>4.34</v>
      </c>
      <c r="G20" s="132">
        <v>3.67</v>
      </c>
      <c r="H20" s="132">
        <v>3.91</v>
      </c>
      <c r="I20" s="132"/>
      <c r="J20" s="132"/>
      <c r="K20" s="397"/>
      <c r="L20" s="395">
        <f t="shared" si="0"/>
        <v>4.34</v>
      </c>
      <c r="M20" s="133" t="str">
        <f t="shared" si="1"/>
        <v>I JA</v>
      </c>
      <c r="N20" s="151" t="s">
        <v>51</v>
      </c>
    </row>
    <row r="21" spans="1:14" ht="15" customHeight="1">
      <c r="A21" s="16">
        <v>13</v>
      </c>
      <c r="B21" s="129" t="s">
        <v>34</v>
      </c>
      <c r="C21" s="130" t="s">
        <v>410</v>
      </c>
      <c r="D21" s="131">
        <v>36871</v>
      </c>
      <c r="E21" s="393" t="s">
        <v>361</v>
      </c>
      <c r="F21" s="392">
        <v>4.12</v>
      </c>
      <c r="G21" s="132">
        <v>4.06</v>
      </c>
      <c r="H21" s="132">
        <v>4.03</v>
      </c>
      <c r="I21" s="132"/>
      <c r="J21" s="132"/>
      <c r="K21" s="397"/>
      <c r="L21" s="395">
        <f t="shared" si="0"/>
        <v>4.12</v>
      </c>
      <c r="M21" s="133" t="str">
        <f t="shared" si="1"/>
        <v>II JA</v>
      </c>
      <c r="N21" s="151" t="s">
        <v>52</v>
      </c>
    </row>
    <row r="22" spans="1:14" ht="15" customHeight="1">
      <c r="A22" s="16">
        <v>14</v>
      </c>
      <c r="B22" s="129" t="s">
        <v>404</v>
      </c>
      <c r="C22" s="130" t="s">
        <v>405</v>
      </c>
      <c r="D22" s="131">
        <v>36746</v>
      </c>
      <c r="E22" s="393" t="s">
        <v>103</v>
      </c>
      <c r="F22" s="392">
        <v>4.05</v>
      </c>
      <c r="G22" s="132">
        <v>4.05</v>
      </c>
      <c r="H22" s="132" t="s">
        <v>841</v>
      </c>
      <c r="I22" s="132"/>
      <c r="J22" s="132"/>
      <c r="K22" s="397"/>
      <c r="L22" s="395">
        <f t="shared" si="0"/>
        <v>4.05</v>
      </c>
      <c r="M22" s="133" t="str">
        <f t="shared" si="1"/>
        <v>II JA</v>
      </c>
      <c r="N22" s="151" t="s">
        <v>104</v>
      </c>
    </row>
    <row r="23" spans="1:14" ht="15" customHeight="1">
      <c r="A23" s="16">
        <v>15</v>
      </c>
      <c r="B23" s="129" t="s">
        <v>470</v>
      </c>
      <c r="C23" s="130" t="s">
        <v>471</v>
      </c>
      <c r="D23" s="131">
        <v>37000</v>
      </c>
      <c r="E23" s="393" t="s">
        <v>361</v>
      </c>
      <c r="F23" s="392">
        <v>3.2</v>
      </c>
      <c r="G23" s="132">
        <v>3.9</v>
      </c>
      <c r="H23" s="132">
        <v>3.82</v>
      </c>
      <c r="I23" s="132"/>
      <c r="J23" s="132"/>
      <c r="K23" s="397"/>
      <c r="L23" s="395">
        <f t="shared" si="0"/>
        <v>3.9</v>
      </c>
      <c r="M23" s="133" t="str">
        <f t="shared" si="1"/>
        <v>II JA</v>
      </c>
      <c r="N23" s="151" t="s">
        <v>51</v>
      </c>
    </row>
    <row r="24" spans="1:14" ht="15" customHeight="1">
      <c r="A24" s="16">
        <v>16</v>
      </c>
      <c r="B24" s="129" t="s">
        <v>411</v>
      </c>
      <c r="C24" s="130" t="s">
        <v>412</v>
      </c>
      <c r="D24" s="131">
        <v>36877</v>
      </c>
      <c r="E24" s="393" t="s">
        <v>146</v>
      </c>
      <c r="F24" s="392">
        <v>3.79</v>
      </c>
      <c r="G24" s="132">
        <v>3.66</v>
      </c>
      <c r="H24" s="132">
        <v>3.88</v>
      </c>
      <c r="I24" s="132"/>
      <c r="J24" s="132"/>
      <c r="K24" s="397"/>
      <c r="L24" s="395">
        <f t="shared" si="0"/>
        <v>3.88</v>
      </c>
      <c r="M24" s="133" t="str">
        <f t="shared" si="1"/>
        <v>II JA</v>
      </c>
      <c r="N24" s="151" t="s">
        <v>413</v>
      </c>
    </row>
    <row r="25" spans="1:14" ht="15" customHeight="1">
      <c r="A25" s="16">
        <v>17</v>
      </c>
      <c r="B25" s="129" t="s">
        <v>132</v>
      </c>
      <c r="C25" s="130" t="s">
        <v>467</v>
      </c>
      <c r="D25" s="131">
        <v>36920</v>
      </c>
      <c r="E25" s="393" t="s">
        <v>336</v>
      </c>
      <c r="F25" s="392">
        <v>3.86</v>
      </c>
      <c r="G25" s="132">
        <v>3.64</v>
      </c>
      <c r="H25" s="132">
        <v>3.44</v>
      </c>
      <c r="I25" s="132"/>
      <c r="J25" s="132"/>
      <c r="K25" s="397"/>
      <c r="L25" s="395">
        <f t="shared" si="0"/>
        <v>3.86</v>
      </c>
      <c r="M25" s="133" t="str">
        <f t="shared" si="1"/>
        <v>II JA</v>
      </c>
      <c r="N25" s="151" t="s">
        <v>337</v>
      </c>
    </row>
    <row r="26" spans="1:14" ht="15" customHeight="1">
      <c r="A26" s="16">
        <v>18</v>
      </c>
      <c r="B26" s="129" t="s">
        <v>116</v>
      </c>
      <c r="C26" s="130" t="s">
        <v>117</v>
      </c>
      <c r="D26" s="131">
        <v>36550</v>
      </c>
      <c r="E26" s="393" t="s">
        <v>103</v>
      </c>
      <c r="F26" s="392" t="s">
        <v>841</v>
      </c>
      <c r="G26" s="132">
        <v>3.78</v>
      </c>
      <c r="H26" s="132">
        <v>3.73</v>
      </c>
      <c r="I26" s="132"/>
      <c r="J26" s="132"/>
      <c r="K26" s="397"/>
      <c r="L26" s="395">
        <f t="shared" si="0"/>
        <v>3.78</v>
      </c>
      <c r="M26" s="133" t="str">
        <f t="shared" si="1"/>
        <v>III JA</v>
      </c>
      <c r="N26" s="151" t="s">
        <v>104</v>
      </c>
    </row>
    <row r="27" spans="1:14" ht="15" customHeight="1">
      <c r="A27" s="16">
        <v>19</v>
      </c>
      <c r="B27" s="129" t="s">
        <v>45</v>
      </c>
      <c r="C27" s="130" t="s">
        <v>406</v>
      </c>
      <c r="D27" s="131">
        <v>36804</v>
      </c>
      <c r="E27" s="393" t="s">
        <v>53</v>
      </c>
      <c r="F27" s="392">
        <v>3.73</v>
      </c>
      <c r="G27" s="132">
        <v>3.67</v>
      </c>
      <c r="H27" s="132">
        <v>3.59</v>
      </c>
      <c r="I27" s="132"/>
      <c r="J27" s="132"/>
      <c r="K27" s="397"/>
      <c r="L27" s="395">
        <f t="shared" si="0"/>
        <v>3.73</v>
      </c>
      <c r="M27" s="133" t="str">
        <f t="shared" si="1"/>
        <v>III JA</v>
      </c>
      <c r="N27" s="151" t="s">
        <v>119</v>
      </c>
    </row>
    <row r="28" spans="1:14" ht="15" customHeight="1">
      <c r="A28" s="16">
        <v>20</v>
      </c>
      <c r="B28" s="129" t="s">
        <v>428</v>
      </c>
      <c r="C28" s="130" t="s">
        <v>429</v>
      </c>
      <c r="D28" s="131">
        <v>37005</v>
      </c>
      <c r="E28" s="393" t="s">
        <v>146</v>
      </c>
      <c r="F28" s="392">
        <v>2.04</v>
      </c>
      <c r="G28" s="132" t="s">
        <v>841</v>
      </c>
      <c r="H28" s="132">
        <v>3.71</v>
      </c>
      <c r="I28" s="132"/>
      <c r="J28" s="132"/>
      <c r="K28" s="397"/>
      <c r="L28" s="395">
        <f t="shared" si="0"/>
        <v>3.71</v>
      </c>
      <c r="M28" s="133" t="str">
        <f t="shared" si="1"/>
        <v>III JA</v>
      </c>
      <c r="N28" s="151" t="s">
        <v>413</v>
      </c>
    </row>
    <row r="29" spans="1:14" ht="15" customHeight="1">
      <c r="A29" s="16">
        <v>21</v>
      </c>
      <c r="B29" s="129" t="s">
        <v>30</v>
      </c>
      <c r="C29" s="130" t="s">
        <v>557</v>
      </c>
      <c r="D29" s="131">
        <v>36958</v>
      </c>
      <c r="E29" s="393" t="s">
        <v>336</v>
      </c>
      <c r="F29" s="392">
        <v>3.44</v>
      </c>
      <c r="G29" s="132">
        <v>3.69</v>
      </c>
      <c r="H29" s="132">
        <v>3.41</v>
      </c>
      <c r="I29" s="132"/>
      <c r="J29" s="132"/>
      <c r="K29" s="397"/>
      <c r="L29" s="395">
        <f t="shared" si="0"/>
        <v>3.69</v>
      </c>
      <c r="M29" s="133" t="str">
        <f t="shared" si="1"/>
        <v>III JA</v>
      </c>
      <c r="N29" s="151" t="s">
        <v>337</v>
      </c>
    </row>
    <row r="30" spans="1:14" ht="15" customHeight="1">
      <c r="A30" s="16">
        <v>22</v>
      </c>
      <c r="B30" s="129" t="s">
        <v>307</v>
      </c>
      <c r="C30" s="130" t="s">
        <v>567</v>
      </c>
      <c r="D30" s="131">
        <v>36734</v>
      </c>
      <c r="E30" s="393" t="s">
        <v>103</v>
      </c>
      <c r="F30" s="392" t="s">
        <v>841</v>
      </c>
      <c r="G30" s="132">
        <v>3.54</v>
      </c>
      <c r="H30" s="132">
        <v>3.44</v>
      </c>
      <c r="I30" s="132"/>
      <c r="J30" s="132"/>
      <c r="K30" s="397"/>
      <c r="L30" s="395">
        <f t="shared" si="0"/>
        <v>3.54</v>
      </c>
      <c r="M30" s="133"/>
      <c r="N30" s="151" t="s">
        <v>104</v>
      </c>
    </row>
    <row r="31" spans="1:14" ht="15" customHeight="1">
      <c r="A31" s="16">
        <v>23</v>
      </c>
      <c r="B31" s="129" t="s">
        <v>126</v>
      </c>
      <c r="C31" s="130" t="s">
        <v>394</v>
      </c>
      <c r="D31" s="131">
        <v>37020</v>
      </c>
      <c r="E31" s="393" t="s">
        <v>340</v>
      </c>
      <c r="F31" s="392" t="s">
        <v>841</v>
      </c>
      <c r="G31" s="132">
        <v>3.28</v>
      </c>
      <c r="H31" s="132">
        <v>3.21</v>
      </c>
      <c r="I31" s="132"/>
      <c r="J31" s="132"/>
      <c r="K31" s="397"/>
      <c r="L31" s="395">
        <f t="shared" si="0"/>
        <v>3.28</v>
      </c>
      <c r="M31" s="133"/>
      <c r="N31" s="151" t="s">
        <v>395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196850393700787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O18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5" customWidth="1"/>
    <col min="2" max="2" width="11.421875" style="15" customWidth="1"/>
    <col min="3" max="3" width="16.7109375" style="15" customWidth="1"/>
    <col min="4" max="4" width="10.28125" style="14" customWidth="1"/>
    <col min="5" max="5" width="13.8515625" style="15" customWidth="1"/>
    <col min="6" max="11" width="6.421875" style="14" customWidth="1"/>
    <col min="12" max="12" width="6.421875" style="196" customWidth="1"/>
    <col min="13" max="13" width="6.421875" style="197" customWidth="1"/>
    <col min="14" max="14" width="21.7109375" style="199" customWidth="1"/>
    <col min="15" max="15" width="0" style="199" hidden="1" customWidth="1"/>
    <col min="16" max="16" width="3.8515625" style="199" hidden="1" customWidth="1"/>
    <col min="17" max="16384" width="10.421875" style="199" customWidth="1"/>
  </cols>
  <sheetData>
    <row r="1" spans="1:41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2" t="s">
        <v>310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2"/>
      <c r="AG1" s="72"/>
      <c r="AH1" s="72"/>
      <c r="AI1" s="72"/>
      <c r="AJ1" s="72"/>
      <c r="AK1" s="72"/>
      <c r="AM1" s="62"/>
      <c r="AN1" s="61"/>
      <c r="AO1" s="32"/>
    </row>
    <row r="2" spans="1:14" s="25" customFormat="1" ht="20.25">
      <c r="A2" s="667" t="s">
        <v>0</v>
      </c>
      <c r="B2" s="667"/>
      <c r="C2" s="667"/>
      <c r="D2" s="667"/>
      <c r="E2" s="667"/>
      <c r="F2" s="667"/>
      <c r="G2" s="667"/>
      <c r="H2" s="667"/>
      <c r="I2" s="28"/>
      <c r="J2" s="28"/>
      <c r="K2" s="28"/>
      <c r="L2" s="28"/>
      <c r="M2" s="27"/>
      <c r="N2" s="31" t="s">
        <v>1</v>
      </c>
    </row>
    <row r="3" spans="1:14" s="25" customFormat="1" ht="20.25">
      <c r="A3" s="667" t="s">
        <v>2</v>
      </c>
      <c r="B3" s="667"/>
      <c r="C3" s="667"/>
      <c r="D3" s="667"/>
      <c r="E3" s="667"/>
      <c r="F3" s="667"/>
      <c r="G3" s="667"/>
      <c r="H3" s="667"/>
      <c r="I3" s="28"/>
      <c r="J3" s="28"/>
      <c r="K3" s="28"/>
      <c r="L3" s="28"/>
      <c r="M3" s="27"/>
      <c r="N3" s="26"/>
    </row>
    <row r="4" spans="3:8" s="22" customFormat="1" ht="12.75" customHeight="1">
      <c r="C4" s="73" t="s">
        <v>16</v>
      </c>
      <c r="D4" s="101" t="s">
        <v>1065</v>
      </c>
      <c r="F4" s="101" t="s">
        <v>92</v>
      </c>
      <c r="H4" s="23"/>
    </row>
    <row r="5" spans="5:8" s="22" customFormat="1" ht="8.25" customHeight="1">
      <c r="E5" s="24"/>
      <c r="H5" s="23"/>
    </row>
    <row r="6" spans="2:14" ht="16.5" thickBot="1">
      <c r="B6" s="21" t="s">
        <v>313</v>
      </c>
      <c r="C6" s="20"/>
      <c r="D6" s="19"/>
      <c r="E6" s="18"/>
      <c r="F6" s="421"/>
      <c r="G6" s="422" t="s">
        <v>15</v>
      </c>
      <c r="H6" s="421"/>
      <c r="I6" s="400"/>
      <c r="J6" s="400"/>
      <c r="K6" s="421"/>
      <c r="N6" s="198"/>
    </row>
    <row r="7" spans="2:11" ht="12.75">
      <c r="B7" s="398"/>
      <c r="C7" s="398"/>
      <c r="E7" s="379"/>
      <c r="F7" s="664" t="s">
        <v>14</v>
      </c>
      <c r="G7" s="665"/>
      <c r="H7" s="665"/>
      <c r="I7" s="665"/>
      <c r="J7" s="665"/>
      <c r="K7" s="666"/>
    </row>
    <row r="8" spans="1:16" ht="12.75">
      <c r="A8" s="408" t="s">
        <v>233</v>
      </c>
      <c r="B8" s="385" t="s">
        <v>13</v>
      </c>
      <c r="C8" s="386" t="s">
        <v>12</v>
      </c>
      <c r="D8" s="387" t="s">
        <v>11</v>
      </c>
      <c r="E8" s="387" t="s">
        <v>10</v>
      </c>
      <c r="F8" s="384">
        <v>1</v>
      </c>
      <c r="G8" s="387">
        <v>2</v>
      </c>
      <c r="H8" s="387">
        <v>3</v>
      </c>
      <c r="I8" s="387">
        <v>4</v>
      </c>
      <c r="J8" s="387">
        <v>5</v>
      </c>
      <c r="K8" s="388">
        <v>6</v>
      </c>
      <c r="L8" s="409" t="s">
        <v>9</v>
      </c>
      <c r="M8" s="410" t="s">
        <v>8</v>
      </c>
      <c r="N8" s="411" t="s">
        <v>7</v>
      </c>
      <c r="P8" s="199" t="s">
        <v>244</v>
      </c>
    </row>
    <row r="9" spans="1:14" ht="15" customHeight="1">
      <c r="A9" s="16">
        <v>1</v>
      </c>
      <c r="B9" s="381" t="s">
        <v>132</v>
      </c>
      <c r="C9" s="382" t="s">
        <v>551</v>
      </c>
      <c r="D9" s="383">
        <v>36377</v>
      </c>
      <c r="E9" s="402" t="s">
        <v>63</v>
      </c>
      <c r="F9" s="403">
        <v>4.86</v>
      </c>
      <c r="G9" s="404">
        <v>4.79</v>
      </c>
      <c r="H9" s="404">
        <v>5.24</v>
      </c>
      <c r="I9" s="404">
        <v>5.08</v>
      </c>
      <c r="J9" s="404">
        <v>5.13</v>
      </c>
      <c r="K9" s="405">
        <v>5.31</v>
      </c>
      <c r="L9" s="423">
        <f aca="true" t="shared" si="0" ref="L9:L15">MAX(F9:H9,I9:K9)</f>
        <v>5.31</v>
      </c>
      <c r="M9" s="406" t="str">
        <f aca="true" t="shared" si="1" ref="M9:M15">IF(ISBLANK(L9),"",IF(L9&gt;=6,"KSM",IF(L9&gt;=5.6,"I A",IF(L9&gt;=5.15,"II A",IF(L9&gt;=4.6,"III A",IF(L9&gt;=4.2,"I JA",IF(L9&gt;=3.85,"II JA",IF(L9&gt;=3.6,"III JA"))))))))</f>
        <v>II A</v>
      </c>
      <c r="N9" s="407" t="s">
        <v>64</v>
      </c>
    </row>
    <row r="10" spans="1:14" ht="15" customHeight="1">
      <c r="A10" s="16">
        <v>2</v>
      </c>
      <c r="B10" s="381" t="s">
        <v>356</v>
      </c>
      <c r="C10" s="382" t="s">
        <v>357</v>
      </c>
      <c r="D10" s="383">
        <v>36365</v>
      </c>
      <c r="E10" s="402" t="s">
        <v>100</v>
      </c>
      <c r="F10" s="403">
        <v>4.92</v>
      </c>
      <c r="G10" s="404">
        <v>5.11</v>
      </c>
      <c r="H10" s="404" t="s">
        <v>841</v>
      </c>
      <c r="I10" s="404">
        <v>5.17</v>
      </c>
      <c r="J10" s="404">
        <v>4.87</v>
      </c>
      <c r="K10" s="405">
        <v>4.94</v>
      </c>
      <c r="L10" s="423">
        <f t="shared" si="0"/>
        <v>5.17</v>
      </c>
      <c r="M10" s="406" t="str">
        <f t="shared" si="1"/>
        <v>II A</v>
      </c>
      <c r="N10" s="407" t="s">
        <v>358</v>
      </c>
    </row>
    <row r="11" spans="1:14" ht="15" customHeight="1">
      <c r="A11" s="16">
        <v>3</v>
      </c>
      <c r="B11" s="381" t="s">
        <v>565</v>
      </c>
      <c r="C11" s="382" t="s">
        <v>566</v>
      </c>
      <c r="D11" s="383">
        <v>36243</v>
      </c>
      <c r="E11" s="402" t="s">
        <v>63</v>
      </c>
      <c r="F11" s="403">
        <v>4.88</v>
      </c>
      <c r="G11" s="404">
        <v>4.92</v>
      </c>
      <c r="H11" s="404">
        <v>5.05</v>
      </c>
      <c r="I11" s="404">
        <v>5.13</v>
      </c>
      <c r="J11" s="404">
        <v>4.97</v>
      </c>
      <c r="K11" s="405">
        <v>4.96</v>
      </c>
      <c r="L11" s="423">
        <f t="shared" si="0"/>
        <v>5.13</v>
      </c>
      <c r="M11" s="406" t="str">
        <f t="shared" si="1"/>
        <v>III A</v>
      </c>
      <c r="N11" s="407" t="s">
        <v>154</v>
      </c>
    </row>
    <row r="12" spans="1:14" ht="15" customHeight="1">
      <c r="A12" s="16">
        <v>4</v>
      </c>
      <c r="B12" s="381" t="s">
        <v>563</v>
      </c>
      <c r="C12" s="382" t="s">
        <v>564</v>
      </c>
      <c r="D12" s="383">
        <v>35857</v>
      </c>
      <c r="E12" s="402" t="s">
        <v>146</v>
      </c>
      <c r="F12" s="403">
        <v>4.6</v>
      </c>
      <c r="G12" s="404">
        <v>4.73</v>
      </c>
      <c r="H12" s="404">
        <v>4.79</v>
      </c>
      <c r="I12" s="404">
        <v>4.75</v>
      </c>
      <c r="J12" s="404">
        <v>4.58</v>
      </c>
      <c r="K12" s="405">
        <v>4.48</v>
      </c>
      <c r="L12" s="423">
        <f t="shared" si="0"/>
        <v>4.79</v>
      </c>
      <c r="M12" s="406" t="str">
        <f t="shared" si="1"/>
        <v>III A</v>
      </c>
      <c r="N12" s="407" t="s">
        <v>459</v>
      </c>
    </row>
    <row r="13" spans="1:14" ht="15" customHeight="1">
      <c r="A13" s="16">
        <v>5</v>
      </c>
      <c r="B13" s="381" t="s">
        <v>57</v>
      </c>
      <c r="C13" s="382" t="s">
        <v>560</v>
      </c>
      <c r="D13" s="383">
        <v>35934</v>
      </c>
      <c r="E13" s="402" t="s">
        <v>32</v>
      </c>
      <c r="F13" s="403">
        <v>4.33</v>
      </c>
      <c r="G13" s="404">
        <v>4.66</v>
      </c>
      <c r="H13" s="404">
        <v>4.24</v>
      </c>
      <c r="I13" s="404">
        <v>4.34</v>
      </c>
      <c r="J13" s="404" t="s">
        <v>841</v>
      </c>
      <c r="K13" s="405" t="s">
        <v>841</v>
      </c>
      <c r="L13" s="423">
        <f t="shared" si="0"/>
        <v>4.66</v>
      </c>
      <c r="M13" s="406" t="str">
        <f t="shared" si="1"/>
        <v>III A</v>
      </c>
      <c r="N13" s="407" t="s">
        <v>54</v>
      </c>
    </row>
    <row r="14" spans="1:14" ht="15" customHeight="1">
      <c r="A14" s="16">
        <v>6</v>
      </c>
      <c r="B14" s="381" t="s">
        <v>561</v>
      </c>
      <c r="C14" s="382" t="s">
        <v>562</v>
      </c>
      <c r="D14" s="383">
        <v>36204</v>
      </c>
      <c r="E14" s="402" t="s">
        <v>263</v>
      </c>
      <c r="F14" s="403">
        <v>4.16</v>
      </c>
      <c r="G14" s="404">
        <v>4.39</v>
      </c>
      <c r="H14" s="404">
        <v>4.41</v>
      </c>
      <c r="I14" s="404">
        <v>4.32</v>
      </c>
      <c r="J14" s="404">
        <v>4.17</v>
      </c>
      <c r="K14" s="405">
        <v>4.5</v>
      </c>
      <c r="L14" s="423">
        <f t="shared" si="0"/>
        <v>4.5</v>
      </c>
      <c r="M14" s="406" t="str">
        <f t="shared" si="1"/>
        <v>I JA</v>
      </c>
      <c r="N14" s="407" t="s">
        <v>264</v>
      </c>
    </row>
    <row r="15" spans="1:14" ht="15" customHeight="1">
      <c r="A15" s="16">
        <v>7</v>
      </c>
      <c r="B15" s="381" t="s">
        <v>478</v>
      </c>
      <c r="C15" s="382" t="s">
        <v>479</v>
      </c>
      <c r="D15" s="383">
        <v>35925</v>
      </c>
      <c r="E15" s="402" t="s">
        <v>361</v>
      </c>
      <c r="F15" s="403" t="s">
        <v>841</v>
      </c>
      <c r="G15" s="404" t="s">
        <v>841</v>
      </c>
      <c r="H15" s="404">
        <v>3.95</v>
      </c>
      <c r="I15" s="404">
        <v>4.36</v>
      </c>
      <c r="J15" s="404">
        <v>4.46</v>
      </c>
      <c r="K15" s="405">
        <v>4.49</v>
      </c>
      <c r="L15" s="423">
        <f t="shared" si="0"/>
        <v>4.49</v>
      </c>
      <c r="M15" s="406" t="str">
        <f t="shared" si="1"/>
        <v>I JA</v>
      </c>
      <c r="N15" s="407" t="s">
        <v>51</v>
      </c>
    </row>
    <row r="16" spans="1:14" ht="15" customHeight="1">
      <c r="A16" s="16"/>
      <c r="B16" s="381" t="s">
        <v>453</v>
      </c>
      <c r="C16" s="382" t="s">
        <v>454</v>
      </c>
      <c r="D16" s="383">
        <v>36153</v>
      </c>
      <c r="E16" s="402" t="s">
        <v>336</v>
      </c>
      <c r="F16" s="403" t="s">
        <v>841</v>
      </c>
      <c r="G16" s="404" t="s">
        <v>841</v>
      </c>
      <c r="H16" s="404" t="s">
        <v>841</v>
      </c>
      <c r="I16" s="404" t="s">
        <v>841</v>
      </c>
      <c r="J16" s="404" t="s">
        <v>841</v>
      </c>
      <c r="K16" s="405" t="s">
        <v>841</v>
      </c>
      <c r="L16" s="423" t="s">
        <v>839</v>
      </c>
      <c r="M16" s="406"/>
      <c r="N16" s="407" t="s">
        <v>337</v>
      </c>
    </row>
    <row r="17" spans="1:14" ht="15" customHeight="1">
      <c r="A17" s="16" t="s">
        <v>31</v>
      </c>
      <c r="B17" s="381" t="s">
        <v>559</v>
      </c>
      <c r="C17" s="382" t="s">
        <v>102</v>
      </c>
      <c r="D17" s="383">
        <v>35689</v>
      </c>
      <c r="E17" s="402" t="s">
        <v>103</v>
      </c>
      <c r="F17" s="403">
        <v>4.17</v>
      </c>
      <c r="G17" s="404">
        <v>4.3</v>
      </c>
      <c r="H17" s="404">
        <v>4.21</v>
      </c>
      <c r="I17" s="404"/>
      <c r="J17" s="404"/>
      <c r="K17" s="405"/>
      <c r="L17" s="423">
        <f>MAX(F17:H17,I17:K17)</f>
        <v>4.3</v>
      </c>
      <c r="M17" s="406" t="str">
        <f>IF(ISBLANK(L17),"",IF(L17&gt;=6,"KSM",IF(L17&gt;=5.6,"I A",IF(L17&gt;=5.15,"II A",IF(L17&gt;=4.6,"III A",IF(L17&gt;=4.2,"I JA",IF(L17&gt;=3.85,"II JA",IF(L17&gt;=3.6,"III JA"))))))))</f>
        <v>I JA</v>
      </c>
      <c r="N17" s="407" t="s">
        <v>104</v>
      </c>
    </row>
    <row r="18" spans="1:14" ht="15" customHeight="1">
      <c r="A18" s="16" t="s">
        <v>31</v>
      </c>
      <c r="B18" s="381" t="s">
        <v>824</v>
      </c>
      <c r="C18" s="382" t="s">
        <v>957</v>
      </c>
      <c r="D18" s="383">
        <v>35631</v>
      </c>
      <c r="E18" s="402" t="s">
        <v>340</v>
      </c>
      <c r="F18" s="403" t="s">
        <v>841</v>
      </c>
      <c r="G18" s="404" t="s">
        <v>841</v>
      </c>
      <c r="H18" s="404" t="s">
        <v>841</v>
      </c>
      <c r="I18" s="404"/>
      <c r="J18" s="404"/>
      <c r="K18" s="405"/>
      <c r="L18" s="423" t="s">
        <v>839</v>
      </c>
      <c r="M18" s="406"/>
      <c r="N18" s="407" t="s">
        <v>59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O22"/>
  <sheetViews>
    <sheetView zoomScalePageLayoutView="0" workbookViewId="0" topLeftCell="A4">
      <selection activeCell="A8" sqref="A8"/>
    </sheetView>
  </sheetViews>
  <sheetFormatPr defaultColWidth="10.421875" defaultRowHeight="12.75"/>
  <cols>
    <col min="1" max="1" width="5.140625" style="15" customWidth="1"/>
    <col min="2" max="3" width="14.28125" style="15" customWidth="1"/>
    <col min="4" max="4" width="10.28125" style="14" customWidth="1"/>
    <col min="5" max="5" width="15.140625" style="15" customWidth="1"/>
    <col min="6" max="11" width="6.421875" style="14" customWidth="1"/>
    <col min="12" max="12" width="6.421875" style="153" customWidth="1"/>
    <col min="13" max="13" width="6.421875" style="154" customWidth="1"/>
    <col min="14" max="14" width="16.00390625" style="155" customWidth="1"/>
    <col min="15" max="16" width="0" style="155" hidden="1" customWidth="1"/>
    <col min="17" max="16384" width="10.421875" style="155" customWidth="1"/>
  </cols>
  <sheetData>
    <row r="1" spans="1:41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2" t="s">
        <v>310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2"/>
      <c r="AG1" s="72"/>
      <c r="AH1" s="72"/>
      <c r="AI1" s="72"/>
      <c r="AJ1" s="72"/>
      <c r="AK1" s="72"/>
      <c r="AM1" s="62"/>
      <c r="AN1" s="61"/>
      <c r="AO1" s="32"/>
    </row>
    <row r="2" spans="1:14" s="25" customFormat="1" ht="20.25">
      <c r="A2" s="667" t="s">
        <v>0</v>
      </c>
      <c r="B2" s="667"/>
      <c r="C2" s="667"/>
      <c r="D2" s="667"/>
      <c r="E2" s="667"/>
      <c r="F2" s="667"/>
      <c r="G2" s="667"/>
      <c r="H2" s="667"/>
      <c r="I2" s="28"/>
      <c r="J2" s="28"/>
      <c r="K2" s="28"/>
      <c r="L2" s="28"/>
      <c r="M2" s="27"/>
      <c r="N2" s="31" t="s">
        <v>1</v>
      </c>
    </row>
    <row r="3" spans="1:14" s="25" customFormat="1" ht="20.25">
      <c r="A3" s="667" t="s">
        <v>2</v>
      </c>
      <c r="B3" s="667"/>
      <c r="C3" s="667"/>
      <c r="D3" s="667"/>
      <c r="E3" s="667"/>
      <c r="F3" s="667"/>
      <c r="G3" s="667"/>
      <c r="H3" s="667"/>
      <c r="I3" s="28"/>
      <c r="J3" s="28"/>
      <c r="K3" s="28"/>
      <c r="L3" s="28"/>
      <c r="M3" s="27"/>
      <c r="N3" s="26"/>
    </row>
    <row r="4" spans="3:8" s="22" customFormat="1" ht="12.75" customHeight="1">
      <c r="C4" s="73" t="s">
        <v>16</v>
      </c>
      <c r="D4" s="569" t="s">
        <v>1064</v>
      </c>
      <c r="F4" s="101" t="s">
        <v>49</v>
      </c>
      <c r="G4" s="73"/>
      <c r="H4" s="23"/>
    </row>
    <row r="5" spans="5:8" s="22" customFormat="1" ht="8.25" customHeight="1">
      <c r="E5" s="24"/>
      <c r="H5" s="23"/>
    </row>
    <row r="6" spans="2:14" ht="16.5" thickBot="1">
      <c r="B6" s="21" t="s">
        <v>312</v>
      </c>
      <c r="C6" s="20"/>
      <c r="D6" s="19"/>
      <c r="E6" s="18"/>
      <c r="F6" s="421"/>
      <c r="G6" s="422" t="s">
        <v>23</v>
      </c>
      <c r="H6" s="421"/>
      <c r="I6" s="400"/>
      <c r="J6" s="400"/>
      <c r="K6" s="421"/>
      <c r="N6" s="160"/>
    </row>
    <row r="7" spans="5:12" ht="12.75">
      <c r="E7" s="379"/>
      <c r="F7" s="664" t="s">
        <v>14</v>
      </c>
      <c r="G7" s="665"/>
      <c r="H7" s="665"/>
      <c r="I7" s="665"/>
      <c r="J7" s="665"/>
      <c r="K7" s="666"/>
      <c r="L7" s="413"/>
    </row>
    <row r="8" spans="1:16" ht="12.75">
      <c r="A8" s="408" t="s">
        <v>233</v>
      </c>
      <c r="B8" s="385" t="s">
        <v>13</v>
      </c>
      <c r="C8" s="386" t="s">
        <v>12</v>
      </c>
      <c r="D8" s="387" t="s">
        <v>11</v>
      </c>
      <c r="E8" s="387" t="s">
        <v>10</v>
      </c>
      <c r="F8" s="384">
        <v>1</v>
      </c>
      <c r="G8" s="387">
        <v>2</v>
      </c>
      <c r="H8" s="387">
        <v>3</v>
      </c>
      <c r="I8" s="387">
        <v>4</v>
      </c>
      <c r="J8" s="387">
        <v>5</v>
      </c>
      <c r="K8" s="388">
        <v>6</v>
      </c>
      <c r="L8" s="416" t="s">
        <v>9</v>
      </c>
      <c r="M8" s="415" t="s">
        <v>8</v>
      </c>
      <c r="N8" s="414" t="s">
        <v>7</v>
      </c>
      <c r="P8" s="155" t="s">
        <v>244</v>
      </c>
    </row>
    <row r="9" spans="1:14" ht="15" customHeight="1">
      <c r="A9" s="380">
        <v>1</v>
      </c>
      <c r="B9" s="381" t="s">
        <v>218</v>
      </c>
      <c r="C9" s="382" t="s">
        <v>219</v>
      </c>
      <c r="D9" s="383">
        <v>36759</v>
      </c>
      <c r="E9" s="393" t="s">
        <v>32</v>
      </c>
      <c r="F9" s="403">
        <v>6.35</v>
      </c>
      <c r="G9" s="404">
        <v>6.3</v>
      </c>
      <c r="H9" s="404" t="s">
        <v>841</v>
      </c>
      <c r="I9" s="404">
        <v>6.11</v>
      </c>
      <c r="J9" s="404" t="s">
        <v>841</v>
      </c>
      <c r="K9" s="405" t="s">
        <v>841</v>
      </c>
      <c r="L9" s="401">
        <f aca="true" t="shared" si="0" ref="L9:L22">MAX(F9:K9)</f>
        <v>6.35</v>
      </c>
      <c r="M9" s="406" t="str">
        <f aca="true" t="shared" si="1" ref="M9:M20">IF(ISBLANK(L9),"",IF(L9&gt;=7.2,"KSM",IF(L9&gt;=6.7,"I A",IF(L9&gt;=6.2,"II A",IF(L9&gt;=5.6,"III A",IF(L9&gt;=5,"I JA",IF(L9&gt;=4.45,"II JA",IF(L9&gt;=4,"III JA"))))))))</f>
        <v>II A</v>
      </c>
      <c r="N9" s="412" t="s">
        <v>54</v>
      </c>
    </row>
    <row r="10" spans="1:14" ht="15" customHeight="1">
      <c r="A10" s="380">
        <v>2</v>
      </c>
      <c r="B10" s="381" t="s">
        <v>808</v>
      </c>
      <c r="C10" s="382" t="s">
        <v>809</v>
      </c>
      <c r="D10" s="383">
        <v>37023</v>
      </c>
      <c r="E10" s="393" t="s">
        <v>146</v>
      </c>
      <c r="F10" s="403">
        <v>5.53</v>
      </c>
      <c r="G10" s="404" t="s">
        <v>841</v>
      </c>
      <c r="H10" s="404">
        <v>5.47</v>
      </c>
      <c r="I10" s="404">
        <v>5.33</v>
      </c>
      <c r="J10" s="404" t="s">
        <v>841</v>
      </c>
      <c r="K10" s="405" t="s">
        <v>841</v>
      </c>
      <c r="L10" s="401">
        <f t="shared" si="0"/>
        <v>5.53</v>
      </c>
      <c r="M10" s="406" t="str">
        <f t="shared" si="1"/>
        <v>I JA</v>
      </c>
      <c r="N10" s="412" t="s">
        <v>459</v>
      </c>
    </row>
    <row r="11" spans="1:14" ht="15" customHeight="1">
      <c r="A11" s="380">
        <v>3</v>
      </c>
      <c r="B11" s="381" t="s">
        <v>68</v>
      </c>
      <c r="C11" s="382" t="s">
        <v>226</v>
      </c>
      <c r="D11" s="383">
        <v>36581</v>
      </c>
      <c r="E11" s="393" t="s">
        <v>336</v>
      </c>
      <c r="F11" s="403">
        <v>5.39</v>
      </c>
      <c r="G11" s="404">
        <v>5.29</v>
      </c>
      <c r="H11" s="404">
        <v>5.4</v>
      </c>
      <c r="I11" s="404">
        <v>5.36</v>
      </c>
      <c r="J11" s="404">
        <v>5.13</v>
      </c>
      <c r="K11" s="405" t="s">
        <v>841</v>
      </c>
      <c r="L11" s="401">
        <f t="shared" si="0"/>
        <v>5.4</v>
      </c>
      <c r="M11" s="406" t="str">
        <f t="shared" si="1"/>
        <v>I JA</v>
      </c>
      <c r="N11" s="412" t="s">
        <v>37</v>
      </c>
    </row>
    <row r="12" spans="1:14" ht="15" customHeight="1">
      <c r="A12" s="380">
        <v>4</v>
      </c>
      <c r="B12" s="381" t="s">
        <v>772</v>
      </c>
      <c r="C12" s="382" t="s">
        <v>773</v>
      </c>
      <c r="D12" s="383">
        <v>36774</v>
      </c>
      <c r="E12" s="393" t="s">
        <v>63</v>
      </c>
      <c r="F12" s="403">
        <v>4.85</v>
      </c>
      <c r="G12" s="404">
        <v>4.01</v>
      </c>
      <c r="H12" s="404">
        <v>5.19</v>
      </c>
      <c r="I12" s="404">
        <v>5</v>
      </c>
      <c r="J12" s="404">
        <v>5.07</v>
      </c>
      <c r="K12" s="405">
        <v>5.35</v>
      </c>
      <c r="L12" s="401">
        <f t="shared" si="0"/>
        <v>5.35</v>
      </c>
      <c r="M12" s="406" t="str">
        <f t="shared" si="1"/>
        <v>I JA</v>
      </c>
      <c r="N12" s="412" t="s">
        <v>64</v>
      </c>
    </row>
    <row r="13" spans="1:14" ht="15" customHeight="1">
      <c r="A13" s="380">
        <v>5</v>
      </c>
      <c r="B13" s="381" t="s">
        <v>696</v>
      </c>
      <c r="C13" s="382" t="s">
        <v>697</v>
      </c>
      <c r="D13" s="383">
        <v>36588</v>
      </c>
      <c r="E13" s="393" t="s">
        <v>146</v>
      </c>
      <c r="F13" s="403">
        <v>5.11</v>
      </c>
      <c r="G13" s="404">
        <v>4.98</v>
      </c>
      <c r="H13" s="404">
        <v>5.13</v>
      </c>
      <c r="I13" s="404">
        <v>4.9</v>
      </c>
      <c r="J13" s="404">
        <v>5.08</v>
      </c>
      <c r="K13" s="405">
        <v>5.27</v>
      </c>
      <c r="L13" s="401">
        <f t="shared" si="0"/>
        <v>5.27</v>
      </c>
      <c r="M13" s="406" t="str">
        <f t="shared" si="1"/>
        <v>I JA</v>
      </c>
      <c r="N13" s="412" t="s">
        <v>459</v>
      </c>
    </row>
    <row r="14" spans="1:14" ht="15" customHeight="1">
      <c r="A14" s="380">
        <v>6</v>
      </c>
      <c r="B14" s="381" t="s">
        <v>179</v>
      </c>
      <c r="C14" s="382" t="s">
        <v>807</v>
      </c>
      <c r="D14" s="383">
        <v>36599</v>
      </c>
      <c r="E14" s="393" t="s">
        <v>63</v>
      </c>
      <c r="F14" s="403">
        <v>4.95</v>
      </c>
      <c r="G14" s="404">
        <v>5.11</v>
      </c>
      <c r="H14" s="404">
        <v>4.95</v>
      </c>
      <c r="I14" s="404">
        <v>4.94</v>
      </c>
      <c r="J14" s="404">
        <v>4.96</v>
      </c>
      <c r="K14" s="405">
        <v>4.9</v>
      </c>
      <c r="L14" s="401">
        <f t="shared" si="0"/>
        <v>5.11</v>
      </c>
      <c r="M14" s="406" t="str">
        <f t="shared" si="1"/>
        <v>I JA</v>
      </c>
      <c r="N14" s="412" t="s">
        <v>447</v>
      </c>
    </row>
    <row r="15" spans="1:14" ht="15" customHeight="1">
      <c r="A15" s="380">
        <v>7</v>
      </c>
      <c r="B15" s="381" t="s">
        <v>78</v>
      </c>
      <c r="C15" s="382" t="s">
        <v>631</v>
      </c>
      <c r="D15" s="383">
        <v>36560</v>
      </c>
      <c r="E15" s="393" t="s">
        <v>146</v>
      </c>
      <c r="F15" s="403">
        <v>5.02</v>
      </c>
      <c r="G15" s="404">
        <v>4.8</v>
      </c>
      <c r="H15" s="404" t="s">
        <v>841</v>
      </c>
      <c r="I15" s="404" t="s">
        <v>841</v>
      </c>
      <c r="J15" s="404">
        <v>4.85</v>
      </c>
      <c r="K15" s="405">
        <v>4.72</v>
      </c>
      <c r="L15" s="401">
        <f t="shared" si="0"/>
        <v>5.02</v>
      </c>
      <c r="M15" s="406" t="str">
        <f t="shared" si="1"/>
        <v>I JA</v>
      </c>
      <c r="N15" s="412" t="s">
        <v>413</v>
      </c>
    </row>
    <row r="16" spans="1:14" ht="15" customHeight="1">
      <c r="A16" s="380">
        <v>8</v>
      </c>
      <c r="B16" s="381" t="s">
        <v>187</v>
      </c>
      <c r="C16" s="382" t="s">
        <v>811</v>
      </c>
      <c r="D16" s="383">
        <v>37125</v>
      </c>
      <c r="E16" s="393" t="s">
        <v>32</v>
      </c>
      <c r="F16" s="403">
        <v>4.59</v>
      </c>
      <c r="G16" s="404">
        <v>4.68</v>
      </c>
      <c r="H16" s="404">
        <v>4.72</v>
      </c>
      <c r="I16" s="404">
        <v>4.37</v>
      </c>
      <c r="J16" s="404" t="s">
        <v>841</v>
      </c>
      <c r="K16" s="405">
        <v>4.38</v>
      </c>
      <c r="L16" s="401">
        <f t="shared" si="0"/>
        <v>4.72</v>
      </c>
      <c r="M16" s="406" t="str">
        <f t="shared" si="1"/>
        <v>II JA</v>
      </c>
      <c r="N16" s="412" t="s">
        <v>54</v>
      </c>
    </row>
    <row r="17" spans="1:14" ht="15" customHeight="1">
      <c r="A17" s="380">
        <v>9</v>
      </c>
      <c r="B17" s="381" t="s">
        <v>812</v>
      </c>
      <c r="C17" s="382" t="s">
        <v>813</v>
      </c>
      <c r="D17" s="383">
        <v>37131</v>
      </c>
      <c r="E17" s="393" t="s">
        <v>32</v>
      </c>
      <c r="F17" s="403">
        <v>4.57</v>
      </c>
      <c r="G17" s="404">
        <v>4.59</v>
      </c>
      <c r="H17" s="404">
        <v>4.55</v>
      </c>
      <c r="I17" s="404"/>
      <c r="J17" s="404"/>
      <c r="K17" s="405"/>
      <c r="L17" s="401">
        <f t="shared" si="0"/>
        <v>4.59</v>
      </c>
      <c r="M17" s="406" t="str">
        <f t="shared" si="1"/>
        <v>II JA</v>
      </c>
      <c r="N17" s="412" t="s">
        <v>54</v>
      </c>
    </row>
    <row r="18" spans="1:14" ht="15" customHeight="1">
      <c r="A18" s="380">
        <v>10</v>
      </c>
      <c r="B18" s="381" t="s">
        <v>204</v>
      </c>
      <c r="C18" s="382" t="s">
        <v>695</v>
      </c>
      <c r="D18" s="383">
        <v>36841</v>
      </c>
      <c r="E18" s="393" t="s">
        <v>340</v>
      </c>
      <c r="F18" s="403">
        <v>4.46</v>
      </c>
      <c r="G18" s="404" t="s">
        <v>841</v>
      </c>
      <c r="H18" s="404">
        <v>4.12</v>
      </c>
      <c r="I18" s="404"/>
      <c r="J18" s="404"/>
      <c r="K18" s="405"/>
      <c r="L18" s="401">
        <f t="shared" si="0"/>
        <v>4.46</v>
      </c>
      <c r="M18" s="406" t="str">
        <f t="shared" si="1"/>
        <v>II JA</v>
      </c>
      <c r="N18" s="412" t="s">
        <v>395</v>
      </c>
    </row>
    <row r="19" spans="1:14" ht="15" customHeight="1">
      <c r="A19" s="380">
        <v>11</v>
      </c>
      <c r="B19" s="381" t="s">
        <v>73</v>
      </c>
      <c r="C19" s="382" t="s">
        <v>810</v>
      </c>
      <c r="D19" s="383">
        <v>37057</v>
      </c>
      <c r="E19" s="393" t="s">
        <v>558</v>
      </c>
      <c r="F19" s="403" t="s">
        <v>841</v>
      </c>
      <c r="G19" s="404">
        <v>3.91</v>
      </c>
      <c r="H19" s="404">
        <v>4.15</v>
      </c>
      <c r="I19" s="404"/>
      <c r="J19" s="404"/>
      <c r="K19" s="405"/>
      <c r="L19" s="401">
        <f t="shared" si="0"/>
        <v>4.15</v>
      </c>
      <c r="M19" s="406" t="str">
        <f t="shared" si="1"/>
        <v>III JA</v>
      </c>
      <c r="N19" s="412" t="s">
        <v>169</v>
      </c>
    </row>
    <row r="20" spans="1:14" ht="15" customHeight="1">
      <c r="A20" s="380">
        <v>12</v>
      </c>
      <c r="B20" s="381" t="s">
        <v>67</v>
      </c>
      <c r="C20" s="382" t="s">
        <v>659</v>
      </c>
      <c r="D20" s="383">
        <v>37054</v>
      </c>
      <c r="E20" s="393" t="s">
        <v>103</v>
      </c>
      <c r="F20" s="403">
        <v>4.14</v>
      </c>
      <c r="G20" s="404">
        <v>3.66</v>
      </c>
      <c r="H20" s="404" t="s">
        <v>841</v>
      </c>
      <c r="I20" s="404"/>
      <c r="J20" s="404"/>
      <c r="K20" s="405"/>
      <c r="L20" s="401">
        <f t="shared" si="0"/>
        <v>4.14</v>
      </c>
      <c r="M20" s="406" t="str">
        <f t="shared" si="1"/>
        <v>III JA</v>
      </c>
      <c r="N20" s="412" t="s">
        <v>104</v>
      </c>
    </row>
    <row r="21" spans="1:14" ht="15" customHeight="1">
      <c r="A21" s="380">
        <v>13</v>
      </c>
      <c r="B21" s="381" t="s">
        <v>814</v>
      </c>
      <c r="C21" s="382" t="s">
        <v>815</v>
      </c>
      <c r="D21" s="383">
        <v>37190</v>
      </c>
      <c r="E21" s="393" t="s">
        <v>103</v>
      </c>
      <c r="F21" s="403">
        <v>3.82</v>
      </c>
      <c r="G21" s="404">
        <v>3.93</v>
      </c>
      <c r="H21" s="404">
        <v>3.9</v>
      </c>
      <c r="I21" s="404"/>
      <c r="J21" s="404"/>
      <c r="K21" s="405"/>
      <c r="L21" s="401">
        <f t="shared" si="0"/>
        <v>3.93</v>
      </c>
      <c r="M21" s="406"/>
      <c r="N21" s="412" t="s">
        <v>104</v>
      </c>
    </row>
    <row r="22" spans="1:14" ht="15" customHeight="1">
      <c r="A22" s="380">
        <v>14</v>
      </c>
      <c r="B22" s="381" t="s">
        <v>799</v>
      </c>
      <c r="C22" s="382" t="s">
        <v>816</v>
      </c>
      <c r="D22" s="383">
        <v>37193</v>
      </c>
      <c r="E22" s="393" t="s">
        <v>103</v>
      </c>
      <c r="F22" s="403">
        <v>3.38</v>
      </c>
      <c r="G22" s="404">
        <v>3.61</v>
      </c>
      <c r="H22" s="404">
        <v>3.73</v>
      </c>
      <c r="I22" s="404"/>
      <c r="J22" s="404"/>
      <c r="K22" s="405"/>
      <c r="L22" s="401">
        <f t="shared" si="0"/>
        <v>3.73</v>
      </c>
      <c r="M22" s="406"/>
      <c r="N22" s="412" t="s">
        <v>104</v>
      </c>
    </row>
  </sheetData>
  <sheetProtection/>
  <mergeCells count="3">
    <mergeCell ref="A2:H2"/>
    <mergeCell ref="A3:H3"/>
    <mergeCell ref="F7:K7"/>
  </mergeCells>
  <printOptions/>
  <pageMargins left="0.8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O24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5" customWidth="1"/>
    <col min="2" max="2" width="11.421875" style="15" customWidth="1"/>
    <col min="3" max="3" width="13.28125" style="15" customWidth="1"/>
    <col min="4" max="4" width="10.28125" style="14" customWidth="1"/>
    <col min="5" max="5" width="13.8515625" style="15" customWidth="1"/>
    <col min="6" max="6" width="6.8515625" style="14" customWidth="1"/>
    <col min="7" max="11" width="6.421875" style="14" customWidth="1"/>
    <col min="12" max="12" width="6.421875" style="200" customWidth="1"/>
    <col min="13" max="13" width="6.421875" style="201" customWidth="1"/>
    <col min="14" max="14" width="23.28125" style="203" customWidth="1"/>
    <col min="15" max="15" width="0" style="203" hidden="1" customWidth="1"/>
    <col min="16" max="16384" width="10.421875" style="203" customWidth="1"/>
  </cols>
  <sheetData>
    <row r="1" spans="1:41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2" t="s">
        <v>310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2"/>
      <c r="AG1" s="72"/>
      <c r="AH1" s="72"/>
      <c r="AI1" s="72"/>
      <c r="AJ1" s="72"/>
      <c r="AK1" s="72"/>
      <c r="AM1" s="62"/>
      <c r="AN1" s="61"/>
      <c r="AO1" s="32"/>
    </row>
    <row r="2" spans="1:14" s="25" customFormat="1" ht="20.25">
      <c r="A2" s="667" t="s">
        <v>0</v>
      </c>
      <c r="B2" s="667"/>
      <c r="C2" s="667"/>
      <c r="D2" s="667"/>
      <c r="E2" s="667"/>
      <c r="F2" s="667"/>
      <c r="G2" s="667"/>
      <c r="H2" s="667"/>
      <c r="I2" s="28"/>
      <c r="J2" s="28"/>
      <c r="K2" s="28"/>
      <c r="L2" s="28"/>
      <c r="M2" s="27"/>
      <c r="N2" s="31" t="s">
        <v>1</v>
      </c>
    </row>
    <row r="3" spans="1:14" s="25" customFormat="1" ht="20.25">
      <c r="A3" s="667" t="s">
        <v>2</v>
      </c>
      <c r="B3" s="667"/>
      <c r="C3" s="667"/>
      <c r="D3" s="667"/>
      <c r="E3" s="667"/>
      <c r="F3" s="667"/>
      <c r="G3" s="667"/>
      <c r="H3" s="667"/>
      <c r="I3" s="28"/>
      <c r="J3" s="28"/>
      <c r="K3" s="28"/>
      <c r="L3" s="28"/>
      <c r="M3" s="27"/>
      <c r="N3" s="26"/>
    </row>
    <row r="4" spans="3:8" s="22" customFormat="1" ht="12.75" customHeight="1">
      <c r="C4" s="73" t="s">
        <v>16</v>
      </c>
      <c r="D4" s="569" t="s">
        <v>1054</v>
      </c>
      <c r="F4" s="101" t="s">
        <v>93</v>
      </c>
      <c r="H4" s="23"/>
    </row>
    <row r="5" spans="5:8" s="22" customFormat="1" ht="8.25" customHeight="1">
      <c r="E5" s="24"/>
      <c r="H5" s="23"/>
    </row>
    <row r="6" spans="2:14" ht="16.5" thickBot="1">
      <c r="B6" s="21" t="s">
        <v>311</v>
      </c>
      <c r="C6" s="20"/>
      <c r="D6" s="19"/>
      <c r="E6" s="18"/>
      <c r="G6" s="17" t="s">
        <v>15</v>
      </c>
      <c r="I6" s="15"/>
      <c r="J6" s="15"/>
      <c r="N6" s="202"/>
    </row>
    <row r="7" spans="6:11" ht="12.75">
      <c r="F7" s="668" t="s">
        <v>14</v>
      </c>
      <c r="G7" s="669"/>
      <c r="H7" s="669"/>
      <c r="I7" s="669"/>
      <c r="J7" s="669"/>
      <c r="K7" s="670"/>
    </row>
    <row r="8" spans="1:15" ht="12.75">
      <c r="A8" s="408" t="s">
        <v>233</v>
      </c>
      <c r="B8" s="385" t="s">
        <v>13</v>
      </c>
      <c r="C8" s="386" t="s">
        <v>12</v>
      </c>
      <c r="D8" s="387" t="s">
        <v>11</v>
      </c>
      <c r="E8" s="387" t="s">
        <v>10</v>
      </c>
      <c r="F8" s="384">
        <v>1</v>
      </c>
      <c r="G8" s="387">
        <v>2</v>
      </c>
      <c r="H8" s="417">
        <v>3</v>
      </c>
      <c r="I8" s="387">
        <v>4</v>
      </c>
      <c r="J8" s="387">
        <v>5</v>
      </c>
      <c r="K8" s="388">
        <v>6</v>
      </c>
      <c r="L8" s="418" t="s">
        <v>9</v>
      </c>
      <c r="M8" s="419" t="s">
        <v>8</v>
      </c>
      <c r="N8" s="420" t="s">
        <v>7</v>
      </c>
      <c r="O8" s="203" t="s">
        <v>233</v>
      </c>
    </row>
    <row r="9" spans="1:14" ht="15" customHeight="1">
      <c r="A9" s="380">
        <v>1</v>
      </c>
      <c r="B9" s="129" t="s">
        <v>594</v>
      </c>
      <c r="C9" s="130" t="s">
        <v>595</v>
      </c>
      <c r="D9" s="131">
        <v>36010</v>
      </c>
      <c r="E9" s="393" t="s">
        <v>100</v>
      </c>
      <c r="F9" s="392">
        <v>6.75</v>
      </c>
      <c r="G9" s="132">
        <v>6.82</v>
      </c>
      <c r="H9" s="132" t="s">
        <v>841</v>
      </c>
      <c r="I9" s="132" t="s">
        <v>841</v>
      </c>
      <c r="J9" s="132" t="s">
        <v>933</v>
      </c>
      <c r="K9" s="397" t="s">
        <v>841</v>
      </c>
      <c r="L9" s="401">
        <f aca="true" t="shared" si="0" ref="L9:L20">MAX(F9:K9)</f>
        <v>6.82</v>
      </c>
      <c r="M9" s="133" t="str">
        <f aca="true" t="shared" si="1" ref="M9:M20">IF(ISBLANK(L9),"",IF(L9&gt;=7.2,"KSM",IF(L9&gt;=6.7,"I A",IF(L9&gt;=6.2,"II A",IF(L9&gt;=5.6,"III A",IF(L9&gt;=5,"I JA",IF(L9&gt;=4.45,"II JA",IF(L9&gt;=4,"III JA"))))))))</f>
        <v>I A</v>
      </c>
      <c r="N9" s="204" t="s">
        <v>596</v>
      </c>
    </row>
    <row r="10" spans="1:14" ht="15" customHeight="1">
      <c r="A10" s="380">
        <v>2</v>
      </c>
      <c r="B10" s="129" t="s">
        <v>803</v>
      </c>
      <c r="C10" s="130" t="s">
        <v>804</v>
      </c>
      <c r="D10" s="131">
        <v>36214</v>
      </c>
      <c r="E10" s="393" t="s">
        <v>100</v>
      </c>
      <c r="F10" s="392" t="s">
        <v>841</v>
      </c>
      <c r="G10" s="132">
        <v>6.24</v>
      </c>
      <c r="H10" s="132">
        <v>6.45</v>
      </c>
      <c r="I10" s="132">
        <v>6.26</v>
      </c>
      <c r="J10" s="132">
        <v>6.18</v>
      </c>
      <c r="K10" s="397">
        <v>6.64</v>
      </c>
      <c r="L10" s="401">
        <f t="shared" si="0"/>
        <v>6.64</v>
      </c>
      <c r="M10" s="133" t="str">
        <f t="shared" si="1"/>
        <v>II A</v>
      </c>
      <c r="N10" s="204" t="s">
        <v>345</v>
      </c>
    </row>
    <row r="11" spans="1:14" ht="15" customHeight="1">
      <c r="A11" s="380">
        <v>3</v>
      </c>
      <c r="B11" s="129" t="s">
        <v>678</v>
      </c>
      <c r="C11" s="130" t="s">
        <v>172</v>
      </c>
      <c r="D11" s="131">
        <v>35942</v>
      </c>
      <c r="E11" s="393" t="s">
        <v>385</v>
      </c>
      <c r="F11" s="392">
        <v>6.03</v>
      </c>
      <c r="G11" s="132">
        <v>6.11</v>
      </c>
      <c r="H11" s="132">
        <v>6.28</v>
      </c>
      <c r="I11" s="132">
        <v>6.01</v>
      </c>
      <c r="J11" s="132">
        <v>6.2</v>
      </c>
      <c r="K11" s="397">
        <v>6.18</v>
      </c>
      <c r="L11" s="401">
        <f t="shared" si="0"/>
        <v>6.28</v>
      </c>
      <c r="M11" s="133" t="str">
        <f t="shared" si="1"/>
        <v>II A</v>
      </c>
      <c r="N11" s="204" t="s">
        <v>140</v>
      </c>
    </row>
    <row r="12" spans="1:14" ht="15" customHeight="1">
      <c r="A12" s="380">
        <v>4</v>
      </c>
      <c r="B12" s="129" t="s">
        <v>179</v>
      </c>
      <c r="C12" s="130" t="s">
        <v>802</v>
      </c>
      <c r="D12" s="131">
        <v>36175</v>
      </c>
      <c r="E12" s="393" t="s">
        <v>32</v>
      </c>
      <c r="F12" s="392">
        <v>6.28</v>
      </c>
      <c r="G12" s="132" t="s">
        <v>841</v>
      </c>
      <c r="H12" s="132">
        <v>5.83</v>
      </c>
      <c r="I12" s="132">
        <v>5.81</v>
      </c>
      <c r="J12" s="132">
        <v>6.22</v>
      </c>
      <c r="K12" s="397">
        <v>5.88</v>
      </c>
      <c r="L12" s="401">
        <f t="shared" si="0"/>
        <v>6.28</v>
      </c>
      <c r="M12" s="133" t="str">
        <f t="shared" si="1"/>
        <v>II A</v>
      </c>
      <c r="N12" s="204" t="s">
        <v>54</v>
      </c>
    </row>
    <row r="13" spans="1:14" ht="15" customHeight="1">
      <c r="A13" s="380">
        <v>5</v>
      </c>
      <c r="B13" s="129" t="s">
        <v>673</v>
      </c>
      <c r="C13" s="130" t="s">
        <v>674</v>
      </c>
      <c r="D13" s="131">
        <v>35800</v>
      </c>
      <c r="E13" s="393" t="s">
        <v>361</v>
      </c>
      <c r="F13" s="392">
        <v>6.25</v>
      </c>
      <c r="G13" s="132">
        <v>6.07</v>
      </c>
      <c r="H13" s="132" t="s">
        <v>933</v>
      </c>
      <c r="I13" s="132" t="s">
        <v>933</v>
      </c>
      <c r="J13" s="132">
        <v>4.89</v>
      </c>
      <c r="K13" s="397" t="s">
        <v>933</v>
      </c>
      <c r="L13" s="401">
        <f t="shared" si="0"/>
        <v>6.25</v>
      </c>
      <c r="M13" s="133" t="str">
        <f t="shared" si="1"/>
        <v>II A</v>
      </c>
      <c r="N13" s="204" t="s">
        <v>52</v>
      </c>
    </row>
    <row r="14" spans="1:14" ht="15" customHeight="1">
      <c r="A14" s="380">
        <v>6</v>
      </c>
      <c r="B14" s="129" t="s">
        <v>691</v>
      </c>
      <c r="C14" s="130" t="s">
        <v>692</v>
      </c>
      <c r="D14" s="131">
        <v>36378</v>
      </c>
      <c r="E14" s="393" t="s">
        <v>361</v>
      </c>
      <c r="F14" s="392">
        <v>5.88</v>
      </c>
      <c r="G14" s="132">
        <v>5.72</v>
      </c>
      <c r="H14" s="132">
        <v>5.92</v>
      </c>
      <c r="I14" s="132">
        <v>5.94</v>
      </c>
      <c r="J14" s="132">
        <v>5.86</v>
      </c>
      <c r="K14" s="397">
        <v>4.14</v>
      </c>
      <c r="L14" s="401">
        <f t="shared" si="0"/>
        <v>5.94</v>
      </c>
      <c r="M14" s="133" t="str">
        <f t="shared" si="1"/>
        <v>III A</v>
      </c>
      <c r="N14" s="204" t="s">
        <v>52</v>
      </c>
    </row>
    <row r="15" spans="1:14" ht="15" customHeight="1">
      <c r="A15" s="380">
        <v>7</v>
      </c>
      <c r="B15" s="129" t="s">
        <v>207</v>
      </c>
      <c r="C15" s="130" t="s">
        <v>222</v>
      </c>
      <c r="D15" s="131">
        <v>35969</v>
      </c>
      <c r="E15" s="393" t="s">
        <v>547</v>
      </c>
      <c r="F15" s="392">
        <v>5.44</v>
      </c>
      <c r="G15" s="132">
        <v>5.35</v>
      </c>
      <c r="H15" s="132">
        <v>5.51</v>
      </c>
      <c r="I15" s="132">
        <v>5.54</v>
      </c>
      <c r="J15" s="132">
        <v>5.66</v>
      </c>
      <c r="K15" s="397">
        <v>5.78</v>
      </c>
      <c r="L15" s="401">
        <f t="shared" si="0"/>
        <v>5.78</v>
      </c>
      <c r="M15" s="133" t="str">
        <f t="shared" si="1"/>
        <v>III A</v>
      </c>
      <c r="N15" s="204" t="s">
        <v>142</v>
      </c>
    </row>
    <row r="16" spans="1:14" ht="15" customHeight="1">
      <c r="A16" s="380">
        <v>8</v>
      </c>
      <c r="B16" s="129" t="s">
        <v>805</v>
      </c>
      <c r="C16" s="130" t="s">
        <v>229</v>
      </c>
      <c r="D16" s="131">
        <v>36343</v>
      </c>
      <c r="E16" s="393" t="s">
        <v>146</v>
      </c>
      <c r="F16" s="392">
        <v>5.43</v>
      </c>
      <c r="G16" s="132">
        <v>5.44</v>
      </c>
      <c r="H16" s="132">
        <v>5.64</v>
      </c>
      <c r="I16" s="132">
        <v>5.25</v>
      </c>
      <c r="J16" s="132">
        <v>5.01</v>
      </c>
      <c r="K16" s="397">
        <v>5.5</v>
      </c>
      <c r="L16" s="401">
        <f t="shared" si="0"/>
        <v>5.64</v>
      </c>
      <c r="M16" s="133" t="str">
        <f t="shared" si="1"/>
        <v>III A</v>
      </c>
      <c r="N16" s="204" t="s">
        <v>482</v>
      </c>
    </row>
    <row r="17" spans="1:14" ht="15" customHeight="1">
      <c r="A17" s="380">
        <v>9</v>
      </c>
      <c r="B17" s="129" t="s">
        <v>239</v>
      </c>
      <c r="C17" s="130" t="s">
        <v>240</v>
      </c>
      <c r="D17" s="131">
        <v>36353</v>
      </c>
      <c r="E17" s="393" t="s">
        <v>336</v>
      </c>
      <c r="F17" s="392">
        <v>5.58</v>
      </c>
      <c r="G17" s="132">
        <v>5.24</v>
      </c>
      <c r="H17" s="132">
        <v>5.22</v>
      </c>
      <c r="I17" s="132"/>
      <c r="J17" s="132"/>
      <c r="K17" s="397"/>
      <c r="L17" s="401">
        <f t="shared" si="0"/>
        <v>5.58</v>
      </c>
      <c r="M17" s="133" t="str">
        <f t="shared" si="1"/>
        <v>I JA</v>
      </c>
      <c r="N17" s="204" t="s">
        <v>806</v>
      </c>
    </row>
    <row r="18" spans="1:14" ht="15" customHeight="1">
      <c r="A18" s="380">
        <v>10</v>
      </c>
      <c r="B18" s="129" t="s">
        <v>788</v>
      </c>
      <c r="C18" s="130" t="s">
        <v>934</v>
      </c>
      <c r="D18" s="131">
        <v>36405</v>
      </c>
      <c r="E18" s="393" t="s">
        <v>146</v>
      </c>
      <c r="F18" s="392">
        <v>5.01</v>
      </c>
      <c r="G18" s="132">
        <v>5.3</v>
      </c>
      <c r="H18" s="132">
        <v>5.04</v>
      </c>
      <c r="I18" s="132"/>
      <c r="J18" s="132"/>
      <c r="K18" s="397"/>
      <c r="L18" s="401">
        <f t="shared" si="0"/>
        <v>5.3</v>
      </c>
      <c r="M18" s="133" t="str">
        <f t="shared" si="1"/>
        <v>I JA</v>
      </c>
      <c r="N18" s="204" t="s">
        <v>413</v>
      </c>
    </row>
    <row r="19" spans="1:14" ht="15" customHeight="1">
      <c r="A19" s="380">
        <v>11</v>
      </c>
      <c r="B19" s="129" t="s">
        <v>175</v>
      </c>
      <c r="C19" s="130" t="s">
        <v>176</v>
      </c>
      <c r="D19" s="131">
        <v>35968</v>
      </c>
      <c r="E19" s="393" t="s">
        <v>103</v>
      </c>
      <c r="F19" s="392">
        <v>5.01</v>
      </c>
      <c r="G19" s="132">
        <v>4.89</v>
      </c>
      <c r="H19" s="132">
        <v>5.02</v>
      </c>
      <c r="I19" s="132"/>
      <c r="J19" s="132"/>
      <c r="K19" s="397"/>
      <c r="L19" s="401">
        <f t="shared" si="0"/>
        <v>5.02</v>
      </c>
      <c r="M19" s="133" t="str">
        <f t="shared" si="1"/>
        <v>I JA</v>
      </c>
      <c r="N19" s="204" t="s">
        <v>104</v>
      </c>
    </row>
    <row r="20" spans="1:14" ht="15" customHeight="1">
      <c r="A20" s="380">
        <v>12</v>
      </c>
      <c r="B20" s="129" t="s">
        <v>787</v>
      </c>
      <c r="C20" s="130" t="s">
        <v>598</v>
      </c>
      <c r="D20" s="131">
        <v>36317</v>
      </c>
      <c r="E20" s="393" t="s">
        <v>146</v>
      </c>
      <c r="F20" s="392">
        <v>4.57</v>
      </c>
      <c r="G20" s="132">
        <v>4.71</v>
      </c>
      <c r="H20" s="132">
        <v>4.81</v>
      </c>
      <c r="I20" s="132"/>
      <c r="J20" s="132"/>
      <c r="K20" s="397"/>
      <c r="L20" s="401">
        <f t="shared" si="0"/>
        <v>4.81</v>
      </c>
      <c r="M20" s="133" t="str">
        <f t="shared" si="1"/>
        <v>II JA</v>
      </c>
      <c r="N20" s="204" t="s">
        <v>413</v>
      </c>
    </row>
    <row r="21" spans="1:14" ht="15" customHeight="1">
      <c r="A21" s="380"/>
      <c r="B21" s="129" t="s">
        <v>800</v>
      </c>
      <c r="C21" s="130" t="s">
        <v>801</v>
      </c>
      <c r="D21" s="131">
        <v>35893</v>
      </c>
      <c r="E21" s="393" t="s">
        <v>100</v>
      </c>
      <c r="F21" s="392" t="s">
        <v>841</v>
      </c>
      <c r="G21" s="132" t="s">
        <v>841</v>
      </c>
      <c r="H21" s="132" t="s">
        <v>841</v>
      </c>
      <c r="I21" s="132"/>
      <c r="J21" s="132"/>
      <c r="K21" s="397"/>
      <c r="L21" s="401" t="s">
        <v>839</v>
      </c>
      <c r="M21" s="133"/>
      <c r="N21" s="204" t="s">
        <v>702</v>
      </c>
    </row>
    <row r="22" spans="1:14" ht="15" customHeight="1">
      <c r="A22" s="380"/>
      <c r="B22" s="129" t="s">
        <v>589</v>
      </c>
      <c r="C22" s="130" t="s">
        <v>590</v>
      </c>
      <c r="D22" s="131">
        <v>35930</v>
      </c>
      <c r="E22" s="393" t="s">
        <v>103</v>
      </c>
      <c r="F22" s="392" t="s">
        <v>841</v>
      </c>
      <c r="G22" s="132" t="s">
        <v>933</v>
      </c>
      <c r="H22" s="132" t="s">
        <v>933</v>
      </c>
      <c r="I22" s="132"/>
      <c r="J22" s="132"/>
      <c r="K22" s="397"/>
      <c r="L22" s="401" t="s">
        <v>839</v>
      </c>
      <c r="M22" s="133"/>
      <c r="N22" s="204" t="s">
        <v>111</v>
      </c>
    </row>
    <row r="23" spans="1:14" ht="15" customHeight="1">
      <c r="A23" s="380" t="s">
        <v>31</v>
      </c>
      <c r="B23" s="129" t="s">
        <v>35</v>
      </c>
      <c r="C23" s="130" t="s">
        <v>170</v>
      </c>
      <c r="D23" s="131">
        <v>35770</v>
      </c>
      <c r="E23" s="393" t="s">
        <v>336</v>
      </c>
      <c r="F23" s="392">
        <v>5.58</v>
      </c>
      <c r="G23" s="132">
        <v>5.23</v>
      </c>
      <c r="H23" s="132">
        <v>5.71</v>
      </c>
      <c r="I23" s="132"/>
      <c r="J23" s="132"/>
      <c r="K23" s="397"/>
      <c r="L23" s="401">
        <f>MAX(F23:K23)</f>
        <v>5.71</v>
      </c>
      <c r="M23" s="133" t="str">
        <f>IF(ISBLANK(L23),"",IF(L23&gt;=7.2,"KSM",IF(L23&gt;=6.7,"I A",IF(L23&gt;=6.2,"II A",IF(L23&gt;=5.6,"III A",IF(L23&gt;=5,"I JA",IF(L23&gt;=4.45,"II JA",IF(L23&gt;=4,"III JA"))))))))</f>
        <v>III A</v>
      </c>
      <c r="N23" s="204" t="s">
        <v>37</v>
      </c>
    </row>
    <row r="24" spans="1:14" ht="15" customHeight="1">
      <c r="A24" s="380" t="s">
        <v>31</v>
      </c>
      <c r="B24" s="129" t="s">
        <v>775</v>
      </c>
      <c r="C24" s="130" t="s">
        <v>776</v>
      </c>
      <c r="D24" s="131">
        <v>35791</v>
      </c>
      <c r="E24" s="393" t="s">
        <v>227</v>
      </c>
      <c r="F24" s="392">
        <v>5.34</v>
      </c>
      <c r="G24" s="132" t="s">
        <v>888</v>
      </c>
      <c r="H24" s="132">
        <v>5.36</v>
      </c>
      <c r="I24" s="132"/>
      <c r="J24" s="132"/>
      <c r="K24" s="397"/>
      <c r="L24" s="401">
        <f>MAX(F24:K24)</f>
        <v>5.36</v>
      </c>
      <c r="M24" s="133" t="str">
        <f>IF(ISBLANK(L24),"",IF(L24&gt;=7.2,"KSM",IF(L24&gt;=6.7,"I A",IF(L24&gt;=6.2,"II A",IF(L24&gt;=5.6,"III A",IF(L24&gt;=5,"I JA",IF(L24&gt;=4.45,"II JA",IF(L24&gt;=4,"III JA"))))))))</f>
        <v>I JA</v>
      </c>
      <c r="N24" s="204" t="s">
        <v>389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1968503937007874" footer="0.3937007874015748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A1:AO22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5" customWidth="1"/>
    <col min="2" max="2" width="11.421875" style="15" customWidth="1"/>
    <col min="3" max="3" width="16.140625" style="15" customWidth="1"/>
    <col min="4" max="4" width="10.28125" style="14" customWidth="1"/>
    <col min="5" max="5" width="13.8515625" style="15" customWidth="1"/>
    <col min="6" max="11" width="6.421875" style="14" customWidth="1"/>
    <col min="12" max="12" width="8.140625" style="461" customWidth="1"/>
    <col min="13" max="13" width="6.421875" style="462" customWidth="1"/>
    <col min="14" max="14" width="24.8515625" style="464" customWidth="1"/>
    <col min="15" max="16384" width="10.421875" style="464" customWidth="1"/>
  </cols>
  <sheetData>
    <row r="1" spans="1:41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2" t="s">
        <v>310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2"/>
      <c r="AG1" s="72"/>
      <c r="AH1" s="72"/>
      <c r="AI1" s="72"/>
      <c r="AJ1" s="72"/>
      <c r="AK1" s="72"/>
      <c r="AM1" s="62"/>
      <c r="AN1" s="61"/>
      <c r="AO1" s="32"/>
    </row>
    <row r="2" spans="1:14" s="25" customFormat="1" ht="20.25">
      <c r="A2" s="667" t="s">
        <v>0</v>
      </c>
      <c r="B2" s="667"/>
      <c r="C2" s="667"/>
      <c r="D2" s="667"/>
      <c r="E2" s="667"/>
      <c r="F2" s="667"/>
      <c r="G2" s="667"/>
      <c r="H2" s="667"/>
      <c r="I2" s="28"/>
      <c r="J2" s="28"/>
      <c r="K2" s="28"/>
      <c r="L2" s="28"/>
      <c r="M2" s="27"/>
      <c r="N2" s="31" t="s">
        <v>1</v>
      </c>
    </row>
    <row r="3" spans="1:14" s="25" customFormat="1" ht="20.25">
      <c r="A3" s="667" t="s">
        <v>2</v>
      </c>
      <c r="B3" s="667"/>
      <c r="C3" s="667"/>
      <c r="D3" s="667"/>
      <c r="E3" s="667"/>
      <c r="F3" s="667"/>
      <c r="G3" s="667"/>
      <c r="H3" s="667"/>
      <c r="I3" s="28"/>
      <c r="J3" s="28"/>
      <c r="K3" s="28"/>
      <c r="L3" s="28"/>
      <c r="M3" s="27"/>
      <c r="N3" s="26"/>
    </row>
    <row r="4" spans="3:8" s="22" customFormat="1" ht="12.75" customHeight="1">
      <c r="C4" s="459" t="s">
        <v>16</v>
      </c>
      <c r="D4" s="34" t="s">
        <v>1055</v>
      </c>
      <c r="F4" s="34" t="s">
        <v>900</v>
      </c>
      <c r="G4" s="29"/>
      <c r="H4" s="23"/>
    </row>
    <row r="5" spans="5:8" s="22" customFormat="1" ht="8.25" customHeight="1">
      <c r="E5" s="24"/>
      <c r="H5" s="23"/>
    </row>
    <row r="6" spans="2:14" ht="16.5" thickBot="1">
      <c r="B6" s="21" t="s">
        <v>901</v>
      </c>
      <c r="C6" s="20"/>
      <c r="D6" s="19"/>
      <c r="E6" s="18"/>
      <c r="G6" s="17"/>
      <c r="H6" s="460" t="s">
        <v>23</v>
      </c>
      <c r="I6" s="15"/>
      <c r="J6" s="15"/>
      <c r="N6" s="463"/>
    </row>
    <row r="7" spans="1:11" ht="12.75">
      <c r="A7" s="398"/>
      <c r="B7" s="398"/>
      <c r="C7" s="398"/>
      <c r="D7" s="465"/>
      <c r="E7" s="466"/>
      <c r="F7" s="668" t="s">
        <v>14</v>
      </c>
      <c r="G7" s="669"/>
      <c r="H7" s="669"/>
      <c r="I7" s="669"/>
      <c r="J7" s="669"/>
      <c r="K7" s="670"/>
    </row>
    <row r="8" spans="1:14" ht="12.75">
      <c r="A8" s="408" t="s">
        <v>233</v>
      </c>
      <c r="B8" s="385" t="s">
        <v>13</v>
      </c>
      <c r="C8" s="386" t="s">
        <v>12</v>
      </c>
      <c r="D8" s="387" t="s">
        <v>11</v>
      </c>
      <c r="E8" s="387" t="s">
        <v>10</v>
      </c>
      <c r="F8" s="384">
        <v>1</v>
      </c>
      <c r="G8" s="387">
        <v>2</v>
      </c>
      <c r="H8" s="387">
        <v>3</v>
      </c>
      <c r="I8" s="387">
        <v>4</v>
      </c>
      <c r="J8" s="387">
        <v>5</v>
      </c>
      <c r="K8" s="388">
        <v>6</v>
      </c>
      <c r="L8" s="467" t="s">
        <v>9</v>
      </c>
      <c r="M8" s="468" t="s">
        <v>8</v>
      </c>
      <c r="N8" s="469" t="s">
        <v>7</v>
      </c>
    </row>
    <row r="9" spans="1:14" ht="15" customHeight="1">
      <c r="A9" s="380">
        <v>1</v>
      </c>
      <c r="B9" s="449" t="s">
        <v>116</v>
      </c>
      <c r="C9" s="450" t="s">
        <v>902</v>
      </c>
      <c r="D9" s="451">
        <v>36569</v>
      </c>
      <c r="E9" s="452" t="s">
        <v>903</v>
      </c>
      <c r="F9" s="453" t="s">
        <v>888</v>
      </c>
      <c r="G9" s="454">
        <v>12.79</v>
      </c>
      <c r="H9" s="454">
        <v>12.83</v>
      </c>
      <c r="I9" s="454">
        <v>13.16</v>
      </c>
      <c r="J9" s="454">
        <v>13.41</v>
      </c>
      <c r="K9" s="455" t="s">
        <v>888</v>
      </c>
      <c r="L9" s="423">
        <f aca="true" t="shared" si="0" ref="L9:L22">MAX(F9:H9,I9:K9)</f>
        <v>13.41</v>
      </c>
      <c r="M9" s="457" t="str">
        <f>IF(ISBLANK(L9),"",IF(L9&gt;=15.2,"KSM",IF(L9&gt;=13.2,"I A",IF(L9&gt;=11,"II A",IF(L9&gt;=9.5,"III A",IF(L9&gt;=8,"I JA",IF(L9&gt;=7.2,"II JA",IF(L9&gt;=6.5,"III JA"))))))))</f>
        <v>I A</v>
      </c>
      <c r="N9" s="458" t="s">
        <v>904</v>
      </c>
    </row>
    <row r="10" spans="1:14" ht="15" customHeight="1">
      <c r="A10" s="380">
        <v>2</v>
      </c>
      <c r="B10" s="449" t="s">
        <v>144</v>
      </c>
      <c r="C10" s="450" t="s">
        <v>905</v>
      </c>
      <c r="D10" s="451">
        <v>36786</v>
      </c>
      <c r="E10" s="452" t="s">
        <v>336</v>
      </c>
      <c r="F10" s="453">
        <v>11.7</v>
      </c>
      <c r="G10" s="454">
        <v>11.78</v>
      </c>
      <c r="H10" s="454">
        <v>12.07</v>
      </c>
      <c r="I10" s="454">
        <v>12.67</v>
      </c>
      <c r="J10" s="454">
        <v>12.38</v>
      </c>
      <c r="K10" s="455" t="s">
        <v>888</v>
      </c>
      <c r="L10" s="423">
        <f t="shared" si="0"/>
        <v>12.67</v>
      </c>
      <c r="M10" s="457" t="str">
        <f>IF(ISBLANK(L10),"",IF(L10&gt;=15.2,"KSM",IF(L10&gt;=13.2,"I A",IF(L10&gt;=11,"II A",IF(L10&gt;=9.5,"III A",IF(L10&gt;=8,"I JA",IF(L10&gt;=7.2,"II JA",IF(L10&gt;=6.5,"III JA"))))))))</f>
        <v>II A</v>
      </c>
      <c r="N10" s="458" t="s">
        <v>906</v>
      </c>
    </row>
    <row r="11" spans="1:14" ht="15" customHeight="1">
      <c r="A11" s="380">
        <v>3</v>
      </c>
      <c r="B11" s="449" t="s">
        <v>907</v>
      </c>
      <c r="C11" s="450" t="s">
        <v>908</v>
      </c>
      <c r="D11" s="451">
        <v>36971</v>
      </c>
      <c r="E11" s="452" t="s">
        <v>903</v>
      </c>
      <c r="F11" s="453">
        <v>10.27</v>
      </c>
      <c r="G11" s="454" t="s">
        <v>888</v>
      </c>
      <c r="H11" s="454">
        <v>10.83</v>
      </c>
      <c r="I11" s="454">
        <v>11.07</v>
      </c>
      <c r="J11" s="454">
        <v>11.74</v>
      </c>
      <c r="K11" s="455">
        <v>11.87</v>
      </c>
      <c r="L11" s="423">
        <f t="shared" si="0"/>
        <v>11.87</v>
      </c>
      <c r="M11" s="457" t="str">
        <f>IF(ISBLANK(L11),"",IF(L11&gt;=15.2,"KSM",IF(L11&gt;=13.2,"I A",IF(L11&gt;=11,"II A",IF(L11&gt;=9.5,"III A",IF(L11&gt;=8,"I JA",IF(L11&gt;=7.2,"II JA",IF(L11&gt;=6.5,"III JA"))))))))</f>
        <v>II A</v>
      </c>
      <c r="N11" s="458" t="s">
        <v>904</v>
      </c>
    </row>
    <row r="12" spans="1:14" ht="15" customHeight="1">
      <c r="A12" s="380">
        <v>4</v>
      </c>
      <c r="B12" s="449" t="s">
        <v>116</v>
      </c>
      <c r="C12" s="450" t="s">
        <v>909</v>
      </c>
      <c r="D12" s="451">
        <v>36666</v>
      </c>
      <c r="E12" s="452" t="s">
        <v>336</v>
      </c>
      <c r="F12" s="453">
        <v>11.05</v>
      </c>
      <c r="G12" s="454">
        <v>11.84</v>
      </c>
      <c r="H12" s="454" t="s">
        <v>888</v>
      </c>
      <c r="I12" s="454">
        <v>11</v>
      </c>
      <c r="J12" s="454">
        <v>11.38</v>
      </c>
      <c r="K12" s="455">
        <v>11.74</v>
      </c>
      <c r="L12" s="423">
        <f t="shared" si="0"/>
        <v>11.84</v>
      </c>
      <c r="M12" s="457" t="str">
        <f>IF(ISBLANK(L12),"",IF(L12&gt;=15.2,"KSM",IF(L12&gt;=13.2,"I A",IF(L12&gt;=11,"II A",IF(Q16M22&gt;=9.5,"III A",IF(L12&gt;=8,"I JA",IF(L12&gt;=7.2,"II JA",IF(L12&gt;=6.5,"III JA"))))))))</f>
        <v>II A</v>
      </c>
      <c r="N12" s="458" t="s">
        <v>910</v>
      </c>
    </row>
    <row r="13" spans="1:14" ht="15" customHeight="1">
      <c r="A13" s="380">
        <v>5</v>
      </c>
      <c r="B13" s="449" t="s">
        <v>911</v>
      </c>
      <c r="C13" s="450" t="s">
        <v>912</v>
      </c>
      <c r="D13" s="451">
        <v>37017</v>
      </c>
      <c r="E13" s="452" t="s">
        <v>903</v>
      </c>
      <c r="F13" s="453">
        <v>9.32</v>
      </c>
      <c r="G13" s="454">
        <v>10.17</v>
      </c>
      <c r="H13" s="454">
        <v>10.92</v>
      </c>
      <c r="I13" s="454">
        <v>9.63</v>
      </c>
      <c r="J13" s="454">
        <v>8.92</v>
      </c>
      <c r="K13" s="455">
        <v>10.72</v>
      </c>
      <c r="L13" s="423">
        <f t="shared" si="0"/>
        <v>10.92</v>
      </c>
      <c r="M13" s="457" t="str">
        <f aca="true" t="shared" si="1" ref="M13:M22">IF(ISBLANK(L13),"",IF(L13&gt;=15.2,"KSM",IF(L13&gt;=13.2,"I A",IF(L13&gt;=11,"II A",IF(L13&gt;=9.5,"III A",IF(L13&gt;=8,"I JA",IF(L13&gt;=7.2,"II JA",IF(L13&gt;=6.5,"III JA"))))))))</f>
        <v>III A</v>
      </c>
      <c r="N13" s="458" t="s">
        <v>904</v>
      </c>
    </row>
    <row r="14" spans="1:14" ht="15" customHeight="1">
      <c r="A14" s="380">
        <v>6</v>
      </c>
      <c r="B14" s="449" t="s">
        <v>913</v>
      </c>
      <c r="C14" s="450" t="s">
        <v>914</v>
      </c>
      <c r="D14" s="451">
        <v>36570</v>
      </c>
      <c r="E14" s="452" t="s">
        <v>100</v>
      </c>
      <c r="F14" s="453">
        <v>10.45</v>
      </c>
      <c r="G14" s="454">
        <v>10.66</v>
      </c>
      <c r="H14" s="454" t="s">
        <v>888</v>
      </c>
      <c r="I14" s="454">
        <v>10</v>
      </c>
      <c r="J14" s="454">
        <v>9.72</v>
      </c>
      <c r="K14" s="455">
        <v>10.3</v>
      </c>
      <c r="L14" s="423">
        <f t="shared" si="0"/>
        <v>10.66</v>
      </c>
      <c r="M14" s="457" t="str">
        <f t="shared" si="1"/>
        <v>III A</v>
      </c>
      <c r="N14" s="458" t="s">
        <v>915</v>
      </c>
    </row>
    <row r="15" spans="1:14" ht="15" customHeight="1">
      <c r="A15" s="380">
        <v>7</v>
      </c>
      <c r="B15" s="449" t="s">
        <v>30</v>
      </c>
      <c r="C15" s="450" t="s">
        <v>916</v>
      </c>
      <c r="D15" s="451">
        <v>36808</v>
      </c>
      <c r="E15" s="452" t="s">
        <v>547</v>
      </c>
      <c r="F15" s="453">
        <v>9.57</v>
      </c>
      <c r="G15" s="454" t="s">
        <v>888</v>
      </c>
      <c r="H15" s="454">
        <v>9.1</v>
      </c>
      <c r="I15" s="454">
        <v>9.85</v>
      </c>
      <c r="J15" s="454" t="s">
        <v>888</v>
      </c>
      <c r="K15" s="455">
        <v>9.23</v>
      </c>
      <c r="L15" s="423">
        <f t="shared" si="0"/>
        <v>9.85</v>
      </c>
      <c r="M15" s="457" t="str">
        <f t="shared" si="1"/>
        <v>III A</v>
      </c>
      <c r="N15" s="458" t="s">
        <v>917</v>
      </c>
    </row>
    <row r="16" spans="1:14" ht="15" customHeight="1">
      <c r="A16" s="380">
        <v>8</v>
      </c>
      <c r="B16" s="449" t="s">
        <v>57</v>
      </c>
      <c r="C16" s="450" t="s">
        <v>918</v>
      </c>
      <c r="D16" s="451">
        <v>36768</v>
      </c>
      <c r="E16" s="452" t="s">
        <v>547</v>
      </c>
      <c r="F16" s="453">
        <v>8.76</v>
      </c>
      <c r="G16" s="454">
        <v>9.64</v>
      </c>
      <c r="H16" s="454">
        <v>8.53</v>
      </c>
      <c r="I16" s="454" t="s">
        <v>888</v>
      </c>
      <c r="J16" s="454">
        <v>8.38</v>
      </c>
      <c r="K16" s="455" t="s">
        <v>888</v>
      </c>
      <c r="L16" s="423">
        <f t="shared" si="0"/>
        <v>9.64</v>
      </c>
      <c r="M16" s="457" t="str">
        <f t="shared" si="1"/>
        <v>III A</v>
      </c>
      <c r="N16" s="458" t="s">
        <v>917</v>
      </c>
    </row>
    <row r="17" spans="1:14" ht="15" customHeight="1">
      <c r="A17" s="380">
        <v>9</v>
      </c>
      <c r="B17" s="449" t="s">
        <v>109</v>
      </c>
      <c r="C17" s="450" t="s">
        <v>919</v>
      </c>
      <c r="D17" s="451">
        <v>37139</v>
      </c>
      <c r="E17" s="452" t="s">
        <v>558</v>
      </c>
      <c r="F17" s="453">
        <v>8.81</v>
      </c>
      <c r="G17" s="454">
        <v>7.2</v>
      </c>
      <c r="H17" s="454">
        <v>7.95</v>
      </c>
      <c r="I17" s="454"/>
      <c r="J17" s="454"/>
      <c r="K17" s="455"/>
      <c r="L17" s="423">
        <f t="shared" si="0"/>
        <v>8.81</v>
      </c>
      <c r="M17" s="457" t="str">
        <f t="shared" si="1"/>
        <v>I JA</v>
      </c>
      <c r="N17" s="458" t="s">
        <v>169</v>
      </c>
    </row>
    <row r="18" spans="1:14" ht="15" customHeight="1">
      <c r="A18" s="380">
        <v>10</v>
      </c>
      <c r="B18" s="449" t="s">
        <v>920</v>
      </c>
      <c r="C18" s="450" t="s">
        <v>921</v>
      </c>
      <c r="D18" s="451">
        <v>36936</v>
      </c>
      <c r="E18" s="452" t="s">
        <v>547</v>
      </c>
      <c r="F18" s="453">
        <v>8.79</v>
      </c>
      <c r="G18" s="454">
        <v>8.59</v>
      </c>
      <c r="H18" s="454">
        <v>8.27</v>
      </c>
      <c r="I18" s="454"/>
      <c r="J18" s="454"/>
      <c r="K18" s="455"/>
      <c r="L18" s="423">
        <f t="shared" si="0"/>
        <v>8.79</v>
      </c>
      <c r="M18" s="457" t="str">
        <f t="shared" si="1"/>
        <v>I JA</v>
      </c>
      <c r="N18" s="458" t="s">
        <v>917</v>
      </c>
    </row>
    <row r="19" spans="1:14" ht="15" customHeight="1">
      <c r="A19" s="380">
        <v>11</v>
      </c>
      <c r="B19" s="449" t="s">
        <v>109</v>
      </c>
      <c r="C19" s="450" t="s">
        <v>922</v>
      </c>
      <c r="D19" s="451">
        <v>37013</v>
      </c>
      <c r="E19" s="452" t="s">
        <v>336</v>
      </c>
      <c r="F19" s="453" t="s">
        <v>888</v>
      </c>
      <c r="G19" s="454" t="s">
        <v>888</v>
      </c>
      <c r="H19" s="454">
        <v>8.27</v>
      </c>
      <c r="I19" s="454"/>
      <c r="J19" s="454"/>
      <c r="K19" s="455"/>
      <c r="L19" s="423">
        <f t="shared" si="0"/>
        <v>8.27</v>
      </c>
      <c r="M19" s="457" t="str">
        <f t="shared" si="1"/>
        <v>I JA</v>
      </c>
      <c r="N19" s="458" t="s">
        <v>923</v>
      </c>
    </row>
    <row r="20" spans="1:14" ht="15" customHeight="1">
      <c r="A20" s="380">
        <v>12</v>
      </c>
      <c r="B20" s="449" t="s">
        <v>114</v>
      </c>
      <c r="C20" s="450" t="s">
        <v>924</v>
      </c>
      <c r="D20" s="451">
        <v>37160</v>
      </c>
      <c r="E20" s="452" t="s">
        <v>547</v>
      </c>
      <c r="F20" s="453">
        <v>7.24</v>
      </c>
      <c r="G20" s="454">
        <v>7.65</v>
      </c>
      <c r="H20" s="454">
        <v>8.17</v>
      </c>
      <c r="I20" s="454"/>
      <c r="J20" s="454"/>
      <c r="K20" s="455"/>
      <c r="L20" s="423">
        <f t="shared" si="0"/>
        <v>8.17</v>
      </c>
      <c r="M20" s="457" t="str">
        <f t="shared" si="1"/>
        <v>I JA</v>
      </c>
      <c r="N20" s="458" t="s">
        <v>142</v>
      </c>
    </row>
    <row r="21" spans="1:14" ht="15" customHeight="1">
      <c r="A21" s="380">
        <v>13</v>
      </c>
      <c r="B21" s="449" t="s">
        <v>925</v>
      </c>
      <c r="C21" s="450" t="s">
        <v>926</v>
      </c>
      <c r="D21" s="451">
        <v>37561</v>
      </c>
      <c r="E21" s="452" t="s">
        <v>340</v>
      </c>
      <c r="F21" s="453">
        <v>6.77</v>
      </c>
      <c r="G21" s="454">
        <v>6.47</v>
      </c>
      <c r="H21" s="454">
        <v>7.3</v>
      </c>
      <c r="I21" s="454"/>
      <c r="J21" s="454"/>
      <c r="K21" s="455"/>
      <c r="L21" s="423">
        <f t="shared" si="0"/>
        <v>7.3</v>
      </c>
      <c r="M21" s="457" t="str">
        <f t="shared" si="1"/>
        <v>II JA</v>
      </c>
      <c r="N21" s="458" t="s">
        <v>59</v>
      </c>
    </row>
    <row r="22" spans="1:14" ht="15" customHeight="1">
      <c r="A22" s="380">
        <v>14</v>
      </c>
      <c r="B22" s="449" t="s">
        <v>165</v>
      </c>
      <c r="C22" s="450" t="s">
        <v>927</v>
      </c>
      <c r="D22" s="451">
        <v>37321</v>
      </c>
      <c r="E22" s="452" t="s">
        <v>336</v>
      </c>
      <c r="F22" s="453">
        <v>6.5</v>
      </c>
      <c r="G22" s="454">
        <v>6.93</v>
      </c>
      <c r="H22" s="454">
        <v>6.96</v>
      </c>
      <c r="I22" s="454"/>
      <c r="J22" s="454"/>
      <c r="K22" s="455"/>
      <c r="L22" s="423">
        <f t="shared" si="0"/>
        <v>6.96</v>
      </c>
      <c r="M22" s="457" t="str">
        <f t="shared" si="1"/>
        <v>III JA</v>
      </c>
      <c r="N22" s="458" t="s">
        <v>421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O16"/>
  <sheetViews>
    <sheetView showZeros="0" zoomScalePageLayoutView="0" workbookViewId="0" topLeftCell="A1">
      <selection activeCell="A10" sqref="A10"/>
    </sheetView>
  </sheetViews>
  <sheetFormatPr defaultColWidth="10.421875" defaultRowHeight="12.75"/>
  <cols>
    <col min="1" max="1" width="5.140625" style="15" customWidth="1"/>
    <col min="2" max="2" width="11.421875" style="15" customWidth="1"/>
    <col min="3" max="3" width="15.140625" style="15" customWidth="1"/>
    <col min="4" max="4" width="11.421875" style="14" customWidth="1"/>
    <col min="5" max="5" width="14.421875" style="15" customWidth="1"/>
    <col min="6" max="11" width="6.421875" style="14" customWidth="1"/>
    <col min="12" max="12" width="7.421875" style="442" customWidth="1"/>
    <col min="13" max="13" width="6.421875" style="443" customWidth="1"/>
    <col min="14" max="14" width="21.7109375" style="445" customWidth="1"/>
    <col min="15" max="16384" width="10.421875" style="445" customWidth="1"/>
  </cols>
  <sheetData>
    <row r="1" spans="1:41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2" t="s">
        <v>310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2"/>
      <c r="AG1" s="72"/>
      <c r="AH1" s="72"/>
      <c r="AI1" s="72"/>
      <c r="AJ1" s="72"/>
      <c r="AK1" s="72"/>
      <c r="AM1" s="62"/>
      <c r="AN1" s="61"/>
      <c r="AO1" s="32"/>
    </row>
    <row r="2" spans="1:14" s="25" customFormat="1" ht="20.25">
      <c r="A2" s="667" t="s">
        <v>0</v>
      </c>
      <c r="B2" s="667"/>
      <c r="C2" s="667"/>
      <c r="D2" s="667"/>
      <c r="E2" s="667"/>
      <c r="F2" s="667"/>
      <c r="G2" s="667"/>
      <c r="H2" s="667"/>
      <c r="I2" s="28"/>
      <c r="J2" s="28"/>
      <c r="K2" s="28"/>
      <c r="L2" s="28"/>
      <c r="M2" s="27"/>
      <c r="N2" s="31" t="s">
        <v>1</v>
      </c>
    </row>
    <row r="3" spans="1:14" s="25" customFormat="1" ht="20.25">
      <c r="A3" s="667" t="s">
        <v>2</v>
      </c>
      <c r="B3" s="667"/>
      <c r="C3" s="667"/>
      <c r="D3" s="667"/>
      <c r="E3" s="667"/>
      <c r="F3" s="667"/>
      <c r="G3" s="667"/>
      <c r="H3" s="667"/>
      <c r="I3" s="28"/>
      <c r="J3" s="28"/>
      <c r="K3" s="28"/>
      <c r="L3" s="28"/>
      <c r="M3" s="27"/>
      <c r="N3" s="26"/>
    </row>
    <row r="4" spans="3:8" s="22" customFormat="1" ht="12.75" customHeight="1">
      <c r="C4" s="29" t="s">
        <v>16</v>
      </c>
      <c r="D4" s="34" t="s">
        <v>1060</v>
      </c>
      <c r="F4" s="34" t="s">
        <v>884</v>
      </c>
      <c r="H4" s="23"/>
    </row>
    <row r="5" spans="3:8" s="22" customFormat="1" ht="12.75" customHeight="1">
      <c r="C5" s="29" t="s">
        <v>16</v>
      </c>
      <c r="D5" s="34" t="s">
        <v>1061</v>
      </c>
      <c r="F5" s="34" t="s">
        <v>1056</v>
      </c>
      <c r="H5" s="23"/>
    </row>
    <row r="6" spans="3:9" s="22" customFormat="1" ht="12.75" customHeight="1">
      <c r="C6" s="29"/>
      <c r="D6" s="535" t="s">
        <v>1062</v>
      </c>
      <c r="E6" s="570" t="s">
        <v>1057</v>
      </c>
      <c r="F6" s="535"/>
      <c r="G6" s="571"/>
      <c r="H6" s="572"/>
      <c r="I6" s="571"/>
    </row>
    <row r="7" spans="5:8" s="22" customFormat="1" ht="4.5" customHeight="1">
      <c r="E7" s="24"/>
      <c r="H7" s="23"/>
    </row>
    <row r="8" spans="2:14" ht="16.5" thickBot="1">
      <c r="B8" s="21" t="s">
        <v>885</v>
      </c>
      <c r="C8" s="20"/>
      <c r="D8" s="19"/>
      <c r="E8" s="18"/>
      <c r="G8" s="17" t="s">
        <v>15</v>
      </c>
      <c r="I8" s="15"/>
      <c r="J8" s="15"/>
      <c r="N8" s="444"/>
    </row>
    <row r="9" spans="1:11" ht="12.75">
      <c r="A9" s="377"/>
      <c r="B9" s="377"/>
      <c r="C9" s="377"/>
      <c r="D9" s="378"/>
      <c r="E9" s="379"/>
      <c r="F9" s="664" t="s">
        <v>14</v>
      </c>
      <c r="G9" s="665"/>
      <c r="H9" s="665"/>
      <c r="I9" s="665"/>
      <c r="J9" s="665"/>
      <c r="K9" s="666"/>
    </row>
    <row r="10" spans="1:14" ht="12.75">
      <c r="A10" s="408" t="s">
        <v>233</v>
      </c>
      <c r="B10" s="385" t="s">
        <v>13</v>
      </c>
      <c r="C10" s="386" t="s">
        <v>12</v>
      </c>
      <c r="D10" s="387" t="s">
        <v>11</v>
      </c>
      <c r="E10" s="388" t="s">
        <v>10</v>
      </c>
      <c r="F10" s="384">
        <v>1</v>
      </c>
      <c r="G10" s="387">
        <v>2</v>
      </c>
      <c r="H10" s="387">
        <v>3</v>
      </c>
      <c r="I10" s="387">
        <v>4</v>
      </c>
      <c r="J10" s="387">
        <v>5</v>
      </c>
      <c r="K10" s="388">
        <v>6</v>
      </c>
      <c r="L10" s="446" t="s">
        <v>9</v>
      </c>
      <c r="M10" s="447" t="s">
        <v>8</v>
      </c>
      <c r="N10" s="448" t="s">
        <v>7</v>
      </c>
    </row>
    <row r="11" spans="1:14" ht="15" customHeight="1">
      <c r="A11" s="380">
        <v>1</v>
      </c>
      <c r="B11" s="449" t="s">
        <v>30</v>
      </c>
      <c r="C11" s="450" t="s">
        <v>886</v>
      </c>
      <c r="D11" s="451">
        <v>36232</v>
      </c>
      <c r="E11" s="452" t="s">
        <v>887</v>
      </c>
      <c r="F11" s="453">
        <v>13.91</v>
      </c>
      <c r="G11" s="454">
        <v>14.05</v>
      </c>
      <c r="H11" s="454">
        <v>14.2</v>
      </c>
      <c r="I11" s="454">
        <v>14.38</v>
      </c>
      <c r="J11" s="454">
        <v>14.02</v>
      </c>
      <c r="K11" s="455" t="s">
        <v>888</v>
      </c>
      <c r="L11" s="573" t="s">
        <v>1058</v>
      </c>
      <c r="M11" s="457" t="str">
        <f aca="true" t="shared" si="0" ref="M11:M16">IF(ISBLANK(L11),"",IF(L11&gt;=15.2,"KSM",IF(L11&gt;=13.2,"I A",IF(L11&gt;=11,"II A",IF(L11&gt;=9.5,"III A",IF(L11&gt;=8,"I JA",IF(L11&gt;=7.2,"II JA",IF(L11&gt;=6.5,"III JA"))))))))</f>
        <v>KSM</v>
      </c>
      <c r="N11" s="458" t="s">
        <v>889</v>
      </c>
    </row>
    <row r="12" spans="1:14" ht="15" customHeight="1">
      <c r="A12" s="16">
        <v>2</v>
      </c>
      <c r="B12" s="449" t="s">
        <v>890</v>
      </c>
      <c r="C12" s="450" t="s">
        <v>891</v>
      </c>
      <c r="D12" s="451">
        <v>36317</v>
      </c>
      <c r="E12" s="452" t="s">
        <v>369</v>
      </c>
      <c r="F12" s="453">
        <v>12.46</v>
      </c>
      <c r="G12" s="454">
        <v>12.84</v>
      </c>
      <c r="H12" s="454">
        <v>13.17</v>
      </c>
      <c r="I12" s="454" t="s">
        <v>888</v>
      </c>
      <c r="J12" s="454">
        <v>12.27</v>
      </c>
      <c r="K12" s="455">
        <v>12</v>
      </c>
      <c r="L12" s="456">
        <f>MAX(F12:H12,I12:K12)</f>
        <v>13.17</v>
      </c>
      <c r="M12" s="457" t="str">
        <f t="shared" si="0"/>
        <v>II A</v>
      </c>
      <c r="N12" s="458" t="s">
        <v>370</v>
      </c>
    </row>
    <row r="13" spans="1:14" ht="15" customHeight="1">
      <c r="A13" s="16">
        <v>3</v>
      </c>
      <c r="B13" s="449" t="s">
        <v>167</v>
      </c>
      <c r="C13" s="450" t="s">
        <v>892</v>
      </c>
      <c r="D13" s="451">
        <v>36108</v>
      </c>
      <c r="E13" s="452" t="s">
        <v>97</v>
      </c>
      <c r="F13" s="453">
        <v>10.91</v>
      </c>
      <c r="G13" s="454">
        <v>10.8</v>
      </c>
      <c r="H13" s="454">
        <v>11.83</v>
      </c>
      <c r="I13" s="454">
        <v>9.03</v>
      </c>
      <c r="J13" s="454">
        <v>11.04</v>
      </c>
      <c r="K13" s="455">
        <v>11.05</v>
      </c>
      <c r="L13" s="456">
        <f>MAX(F13:H13,I13:K13)</f>
        <v>11.83</v>
      </c>
      <c r="M13" s="457" t="str">
        <f t="shared" si="0"/>
        <v>II A</v>
      </c>
      <c r="N13" s="458" t="s">
        <v>98</v>
      </c>
    </row>
    <row r="14" spans="1:14" ht="15" customHeight="1">
      <c r="A14" s="16">
        <v>4</v>
      </c>
      <c r="B14" s="449" t="s">
        <v>893</v>
      </c>
      <c r="C14" s="450" t="s">
        <v>894</v>
      </c>
      <c r="D14" s="451">
        <v>36448</v>
      </c>
      <c r="E14" s="452" t="s">
        <v>340</v>
      </c>
      <c r="F14" s="453">
        <v>10.73</v>
      </c>
      <c r="G14" s="454">
        <v>10.35</v>
      </c>
      <c r="H14" s="454">
        <v>11.15</v>
      </c>
      <c r="I14" s="454">
        <v>10.64</v>
      </c>
      <c r="J14" s="454">
        <v>10.75</v>
      </c>
      <c r="K14" s="455">
        <v>10.89</v>
      </c>
      <c r="L14" s="456">
        <f>MAX(F14:H14,I14:K14)</f>
        <v>11.15</v>
      </c>
      <c r="M14" s="457" t="str">
        <f t="shared" si="0"/>
        <v>II A</v>
      </c>
      <c r="N14" s="458" t="s">
        <v>59</v>
      </c>
    </row>
    <row r="15" spans="1:14" ht="15" customHeight="1">
      <c r="A15" s="16">
        <v>5</v>
      </c>
      <c r="B15" s="449" t="s">
        <v>895</v>
      </c>
      <c r="C15" s="450" t="s">
        <v>896</v>
      </c>
      <c r="D15" s="451">
        <v>36273</v>
      </c>
      <c r="E15" s="452" t="s">
        <v>53</v>
      </c>
      <c r="F15" s="453">
        <v>9.75</v>
      </c>
      <c r="G15" s="454">
        <v>8.43</v>
      </c>
      <c r="H15" s="454">
        <v>8.3</v>
      </c>
      <c r="I15" s="454">
        <v>9.9</v>
      </c>
      <c r="J15" s="454">
        <v>9.97</v>
      </c>
      <c r="K15" s="455">
        <v>10.19</v>
      </c>
      <c r="L15" s="456">
        <f>MAX(F15:H15,I15:K15)</f>
        <v>10.19</v>
      </c>
      <c r="M15" s="457" t="str">
        <f t="shared" si="0"/>
        <v>III A</v>
      </c>
      <c r="N15" s="458" t="s">
        <v>897</v>
      </c>
    </row>
    <row r="16" spans="1:14" ht="15" customHeight="1">
      <c r="A16" s="16">
        <v>6</v>
      </c>
      <c r="B16" s="449" t="s">
        <v>898</v>
      </c>
      <c r="C16" s="450" t="s">
        <v>899</v>
      </c>
      <c r="D16" s="451">
        <v>35814</v>
      </c>
      <c r="E16" s="452" t="s">
        <v>369</v>
      </c>
      <c r="F16" s="453">
        <v>9.09</v>
      </c>
      <c r="G16" s="454">
        <v>9.53</v>
      </c>
      <c r="H16" s="454">
        <v>9.46</v>
      </c>
      <c r="I16" s="454">
        <v>9.46</v>
      </c>
      <c r="J16" s="454" t="s">
        <v>888</v>
      </c>
      <c r="K16" s="455">
        <v>9.39</v>
      </c>
      <c r="L16" s="456">
        <f>MAX(F16:H16,I16:K16)</f>
        <v>9.53</v>
      </c>
      <c r="M16" s="457" t="str">
        <f t="shared" si="0"/>
        <v>III A</v>
      </c>
      <c r="N16" s="458" t="s">
        <v>370</v>
      </c>
    </row>
  </sheetData>
  <sheetProtection/>
  <mergeCells count="3">
    <mergeCell ref="F9:K9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L28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5" customWidth="1"/>
    <col min="2" max="2" width="11.421875" style="15" customWidth="1"/>
    <col min="3" max="3" width="16.7109375" style="15" customWidth="1"/>
    <col min="4" max="4" width="10.28125" style="14" customWidth="1"/>
    <col min="5" max="5" width="13.8515625" style="15" customWidth="1"/>
    <col min="6" max="11" width="6.421875" style="14" customWidth="1"/>
    <col min="12" max="12" width="6.421875" style="496" customWidth="1"/>
    <col min="13" max="13" width="6.421875" style="497" customWidth="1"/>
    <col min="14" max="14" width="21.7109375" style="499" customWidth="1"/>
    <col min="15" max="16384" width="10.421875" style="499" customWidth="1"/>
  </cols>
  <sheetData>
    <row r="1" spans="1:38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2" t="s">
        <v>310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32"/>
      <c r="AD1" s="72"/>
      <c r="AE1" s="72"/>
      <c r="AF1" s="72"/>
      <c r="AG1" s="72"/>
      <c r="AH1" s="72"/>
      <c r="AJ1" s="62"/>
      <c r="AK1" s="61"/>
      <c r="AL1" s="32"/>
    </row>
    <row r="2" spans="1:14" s="25" customFormat="1" ht="20.25">
      <c r="A2" s="667" t="s">
        <v>0</v>
      </c>
      <c r="B2" s="667"/>
      <c r="C2" s="667"/>
      <c r="D2" s="667"/>
      <c r="E2" s="667"/>
      <c r="F2" s="667"/>
      <c r="G2" s="667"/>
      <c r="H2" s="667"/>
      <c r="I2" s="28"/>
      <c r="J2" s="28"/>
      <c r="K2" s="28"/>
      <c r="L2" s="28"/>
      <c r="M2" s="27"/>
      <c r="N2" s="31" t="s">
        <v>1</v>
      </c>
    </row>
    <row r="3" spans="1:14" s="25" customFormat="1" ht="20.25">
      <c r="A3" s="667" t="s">
        <v>2</v>
      </c>
      <c r="B3" s="667"/>
      <c r="C3" s="667"/>
      <c r="D3" s="667"/>
      <c r="E3" s="667"/>
      <c r="F3" s="667"/>
      <c r="G3" s="667"/>
      <c r="H3" s="667"/>
      <c r="I3" s="28"/>
      <c r="J3" s="28"/>
      <c r="K3" s="28"/>
      <c r="L3" s="28"/>
      <c r="M3" s="27"/>
      <c r="N3" s="26"/>
    </row>
    <row r="4" spans="3:8" s="22" customFormat="1" ht="12.75" customHeight="1">
      <c r="C4" s="29" t="s">
        <v>16</v>
      </c>
      <c r="D4" s="58" t="s">
        <v>1059</v>
      </c>
      <c r="F4" s="34" t="s">
        <v>989</v>
      </c>
      <c r="G4" s="29"/>
      <c r="H4" s="23"/>
    </row>
    <row r="5" spans="5:8" s="22" customFormat="1" ht="8.25" customHeight="1">
      <c r="E5" s="24"/>
      <c r="H5" s="23"/>
    </row>
    <row r="6" spans="2:14" ht="16.5" thickBot="1">
      <c r="B6" s="21" t="s">
        <v>990</v>
      </c>
      <c r="C6" s="20"/>
      <c r="D6" s="19"/>
      <c r="E6" s="18"/>
      <c r="G6" s="17"/>
      <c r="H6" s="460" t="s">
        <v>23</v>
      </c>
      <c r="I6" s="15"/>
      <c r="J6" s="15"/>
      <c r="N6" s="498"/>
    </row>
    <row r="7" spans="1:14" ht="12.75">
      <c r="A7" s="377"/>
      <c r="B7" s="377"/>
      <c r="C7" s="377"/>
      <c r="D7" s="378"/>
      <c r="E7" s="379"/>
      <c r="F7" s="664" t="s">
        <v>14</v>
      </c>
      <c r="G7" s="665"/>
      <c r="H7" s="665"/>
      <c r="I7" s="665"/>
      <c r="J7" s="665"/>
      <c r="K7" s="666"/>
      <c r="L7" s="500"/>
      <c r="M7" s="501"/>
      <c r="N7" s="502"/>
    </row>
    <row r="8" spans="1:14" ht="12.75">
      <c r="A8" s="408" t="s">
        <v>931</v>
      </c>
      <c r="B8" s="385" t="s">
        <v>13</v>
      </c>
      <c r="C8" s="386" t="s">
        <v>12</v>
      </c>
      <c r="D8" s="387" t="s">
        <v>11</v>
      </c>
      <c r="E8" s="388" t="s">
        <v>10</v>
      </c>
      <c r="F8" s="384">
        <v>1</v>
      </c>
      <c r="G8" s="387">
        <v>2</v>
      </c>
      <c r="H8" s="387">
        <v>3</v>
      </c>
      <c r="I8" s="387">
        <v>4</v>
      </c>
      <c r="J8" s="387">
        <v>5</v>
      </c>
      <c r="K8" s="388">
        <v>6</v>
      </c>
      <c r="L8" s="503" t="s">
        <v>9</v>
      </c>
      <c r="M8" s="504" t="s">
        <v>8</v>
      </c>
      <c r="N8" s="574" t="s">
        <v>7</v>
      </c>
    </row>
    <row r="9" spans="1:14" ht="15" customHeight="1">
      <c r="A9" s="380">
        <v>1</v>
      </c>
      <c r="B9" s="449" t="s">
        <v>991</v>
      </c>
      <c r="C9" s="450" t="s">
        <v>992</v>
      </c>
      <c r="D9" s="451">
        <v>36595</v>
      </c>
      <c r="E9" s="452" t="s">
        <v>63</v>
      </c>
      <c r="F9" s="453">
        <v>14.19</v>
      </c>
      <c r="G9" s="454">
        <v>14.09</v>
      </c>
      <c r="H9" s="454">
        <v>14.68</v>
      </c>
      <c r="I9" s="454">
        <v>14.04</v>
      </c>
      <c r="J9" s="454" t="s">
        <v>888</v>
      </c>
      <c r="K9" s="455">
        <v>15.08</v>
      </c>
      <c r="L9" s="456">
        <f aca="true" t="shared" si="0" ref="L9:L28">MAX(F9:H9,I9:K9)</f>
        <v>15.08</v>
      </c>
      <c r="M9" s="505" t="str">
        <f aca="true" t="shared" si="1" ref="M9:M25">IF(ISBLANK(L9),"",IF(L9&lt;9,"",IF(L9&gt;=17,"I A",IF(L9&gt;=14.9,"II A",IF(L9&gt;=13.2,"III A",IF(L9&gt;=11.4,"I JA",IF(L9&gt;=10,"II JA",IF(L9&gt;=9,"III JA"))))))))</f>
        <v>II A</v>
      </c>
      <c r="N9" s="506" t="s">
        <v>64</v>
      </c>
    </row>
    <row r="10" spans="1:14" ht="15" customHeight="1">
      <c r="A10" s="380">
        <v>2</v>
      </c>
      <c r="B10" s="449" t="s">
        <v>74</v>
      </c>
      <c r="C10" s="450" t="s">
        <v>221</v>
      </c>
      <c r="D10" s="451">
        <v>36600</v>
      </c>
      <c r="E10" s="452" t="s">
        <v>103</v>
      </c>
      <c r="F10" s="453">
        <v>14.44</v>
      </c>
      <c r="G10" s="454">
        <v>14.09</v>
      </c>
      <c r="H10" s="454">
        <v>14.45</v>
      </c>
      <c r="I10" s="454">
        <v>14.55</v>
      </c>
      <c r="J10" s="454">
        <v>14.66</v>
      </c>
      <c r="K10" s="455">
        <v>13.91</v>
      </c>
      <c r="L10" s="456">
        <f t="shared" si="0"/>
        <v>14.66</v>
      </c>
      <c r="M10" s="505" t="str">
        <f t="shared" si="1"/>
        <v>III A</v>
      </c>
      <c r="N10" s="506" t="s">
        <v>111</v>
      </c>
    </row>
    <row r="11" spans="1:14" ht="15" customHeight="1">
      <c r="A11" s="380">
        <v>3</v>
      </c>
      <c r="B11" s="449" t="s">
        <v>993</v>
      </c>
      <c r="C11" s="450" t="s">
        <v>994</v>
      </c>
      <c r="D11" s="451">
        <v>36526</v>
      </c>
      <c r="E11" s="452" t="s">
        <v>63</v>
      </c>
      <c r="F11" s="453">
        <v>12.94</v>
      </c>
      <c r="G11" s="454">
        <v>13.96</v>
      </c>
      <c r="H11" s="454">
        <v>14.2</v>
      </c>
      <c r="I11" s="454">
        <v>14.22</v>
      </c>
      <c r="J11" s="454">
        <v>13.65</v>
      </c>
      <c r="K11" s="455">
        <v>14.33</v>
      </c>
      <c r="L11" s="456">
        <f t="shared" si="0"/>
        <v>14.33</v>
      </c>
      <c r="M11" s="505" t="str">
        <f t="shared" si="1"/>
        <v>III A</v>
      </c>
      <c r="N11" s="506" t="s">
        <v>995</v>
      </c>
    </row>
    <row r="12" spans="1:14" ht="15" customHeight="1">
      <c r="A12" s="380">
        <v>4</v>
      </c>
      <c r="B12" s="449" t="s">
        <v>854</v>
      </c>
      <c r="C12" s="450" t="s">
        <v>996</v>
      </c>
      <c r="D12" s="451">
        <v>36573</v>
      </c>
      <c r="E12" s="452" t="s">
        <v>903</v>
      </c>
      <c r="F12" s="453">
        <v>11.43</v>
      </c>
      <c r="G12" s="454">
        <v>11.79</v>
      </c>
      <c r="H12" s="454">
        <v>13.13</v>
      </c>
      <c r="I12" s="454">
        <v>11.39</v>
      </c>
      <c r="J12" s="454">
        <v>12.42</v>
      </c>
      <c r="K12" s="455">
        <v>13.24</v>
      </c>
      <c r="L12" s="456">
        <f t="shared" si="0"/>
        <v>13.24</v>
      </c>
      <c r="M12" s="505" t="str">
        <f t="shared" si="1"/>
        <v>III A</v>
      </c>
      <c r="N12" s="506" t="s">
        <v>904</v>
      </c>
    </row>
    <row r="13" spans="1:14" ht="15" customHeight="1">
      <c r="A13" s="380">
        <v>5</v>
      </c>
      <c r="B13" s="449" t="s">
        <v>854</v>
      </c>
      <c r="C13" s="450" t="s">
        <v>855</v>
      </c>
      <c r="D13" s="451">
        <v>36642</v>
      </c>
      <c r="E13" s="452" t="s">
        <v>103</v>
      </c>
      <c r="F13" s="453">
        <v>12.02</v>
      </c>
      <c r="G13" s="454">
        <v>11.62</v>
      </c>
      <c r="H13" s="454">
        <v>11.72</v>
      </c>
      <c r="I13" s="454">
        <v>10.9</v>
      </c>
      <c r="J13" s="454">
        <v>12.55</v>
      </c>
      <c r="K13" s="455">
        <v>12.07</v>
      </c>
      <c r="L13" s="456">
        <f t="shared" si="0"/>
        <v>12.55</v>
      </c>
      <c r="M13" s="505" t="str">
        <f t="shared" si="1"/>
        <v>I JA</v>
      </c>
      <c r="N13" s="506" t="s">
        <v>111</v>
      </c>
    </row>
    <row r="14" spans="1:14" ht="15" customHeight="1">
      <c r="A14" s="380">
        <v>6</v>
      </c>
      <c r="B14" s="449" t="s">
        <v>69</v>
      </c>
      <c r="C14" s="450" t="s">
        <v>997</v>
      </c>
      <c r="D14" s="451">
        <v>36640</v>
      </c>
      <c r="E14" s="452" t="s">
        <v>63</v>
      </c>
      <c r="F14" s="453">
        <v>12.03</v>
      </c>
      <c r="G14" s="454" t="s">
        <v>888</v>
      </c>
      <c r="H14" s="454">
        <v>12.27</v>
      </c>
      <c r="I14" s="454" t="s">
        <v>888</v>
      </c>
      <c r="J14" s="454">
        <v>12.02</v>
      </c>
      <c r="K14" s="455">
        <v>12.27</v>
      </c>
      <c r="L14" s="456">
        <f t="shared" si="0"/>
        <v>12.27</v>
      </c>
      <c r="M14" s="505" t="str">
        <f t="shared" si="1"/>
        <v>I JA</v>
      </c>
      <c r="N14" s="506" t="s">
        <v>205</v>
      </c>
    </row>
    <row r="15" spans="1:14" ht="15" customHeight="1">
      <c r="A15" s="380">
        <v>7</v>
      </c>
      <c r="B15" s="449" t="s">
        <v>74</v>
      </c>
      <c r="C15" s="450" t="s">
        <v>998</v>
      </c>
      <c r="D15" s="451">
        <v>36568</v>
      </c>
      <c r="E15" s="452" t="s">
        <v>336</v>
      </c>
      <c r="F15" s="453">
        <v>12.2</v>
      </c>
      <c r="G15" s="454">
        <v>11.4</v>
      </c>
      <c r="H15" s="454">
        <v>12.17</v>
      </c>
      <c r="I15" s="454" t="s">
        <v>888</v>
      </c>
      <c r="J15" s="454">
        <v>10.58</v>
      </c>
      <c r="K15" s="455">
        <v>12.18</v>
      </c>
      <c r="L15" s="456">
        <f t="shared" si="0"/>
        <v>12.2</v>
      </c>
      <c r="M15" s="505" t="str">
        <f t="shared" si="1"/>
        <v>I JA</v>
      </c>
      <c r="N15" s="506" t="s">
        <v>923</v>
      </c>
    </row>
    <row r="16" spans="1:14" ht="15" customHeight="1">
      <c r="A16" s="380">
        <v>8</v>
      </c>
      <c r="B16" s="449" t="s">
        <v>75</v>
      </c>
      <c r="C16" s="450" t="s">
        <v>999</v>
      </c>
      <c r="D16" s="451">
        <v>36611</v>
      </c>
      <c r="E16" s="452" t="s">
        <v>547</v>
      </c>
      <c r="F16" s="453">
        <v>10.95</v>
      </c>
      <c r="G16" s="454">
        <v>12.08</v>
      </c>
      <c r="H16" s="454">
        <v>11.45</v>
      </c>
      <c r="I16" s="454">
        <v>11.94</v>
      </c>
      <c r="J16" s="454">
        <v>11.03</v>
      </c>
      <c r="K16" s="455">
        <v>11.84</v>
      </c>
      <c r="L16" s="456">
        <f t="shared" si="0"/>
        <v>12.08</v>
      </c>
      <c r="M16" s="505" t="str">
        <f t="shared" si="1"/>
        <v>I JA</v>
      </c>
      <c r="N16" s="506" t="s">
        <v>917</v>
      </c>
    </row>
    <row r="17" spans="1:14" ht="15" customHeight="1">
      <c r="A17" s="380">
        <v>9</v>
      </c>
      <c r="B17" s="449" t="s">
        <v>799</v>
      </c>
      <c r="C17" s="450" t="s">
        <v>1000</v>
      </c>
      <c r="D17" s="451">
        <v>37039</v>
      </c>
      <c r="E17" s="452" t="s">
        <v>903</v>
      </c>
      <c r="F17" s="453">
        <v>11.27</v>
      </c>
      <c r="G17" s="454">
        <v>10.41</v>
      </c>
      <c r="H17" s="454" t="s">
        <v>888</v>
      </c>
      <c r="I17" s="454"/>
      <c r="J17" s="454"/>
      <c r="K17" s="455"/>
      <c r="L17" s="456">
        <f t="shared" si="0"/>
        <v>11.27</v>
      </c>
      <c r="M17" s="505" t="str">
        <f t="shared" si="1"/>
        <v>II JA</v>
      </c>
      <c r="N17" s="506" t="s">
        <v>904</v>
      </c>
    </row>
    <row r="18" spans="1:14" ht="15" customHeight="1">
      <c r="A18" s="380">
        <v>10</v>
      </c>
      <c r="B18" s="449" t="s">
        <v>38</v>
      </c>
      <c r="C18" s="450" t="s">
        <v>1001</v>
      </c>
      <c r="D18" s="451">
        <v>36804</v>
      </c>
      <c r="E18" s="452" t="s">
        <v>547</v>
      </c>
      <c r="F18" s="453">
        <v>11.18</v>
      </c>
      <c r="G18" s="454">
        <v>11.04</v>
      </c>
      <c r="H18" s="454">
        <v>10.71</v>
      </c>
      <c r="I18" s="454"/>
      <c r="J18" s="454"/>
      <c r="K18" s="455"/>
      <c r="L18" s="456">
        <f t="shared" si="0"/>
        <v>11.18</v>
      </c>
      <c r="M18" s="505" t="str">
        <f t="shared" si="1"/>
        <v>II JA</v>
      </c>
      <c r="N18" s="506" t="s">
        <v>917</v>
      </c>
    </row>
    <row r="19" spans="1:14" ht="15" customHeight="1">
      <c r="A19" s="380">
        <v>11</v>
      </c>
      <c r="B19" s="449" t="s">
        <v>191</v>
      </c>
      <c r="C19" s="450" t="s">
        <v>1002</v>
      </c>
      <c r="D19" s="451" t="s">
        <v>284</v>
      </c>
      <c r="E19" s="452" t="s">
        <v>336</v>
      </c>
      <c r="F19" s="453">
        <v>10.25</v>
      </c>
      <c r="G19" s="454">
        <v>9.86</v>
      </c>
      <c r="H19" s="454">
        <v>9.73</v>
      </c>
      <c r="I19" s="454"/>
      <c r="J19" s="454"/>
      <c r="K19" s="455"/>
      <c r="L19" s="456">
        <f t="shared" si="0"/>
        <v>10.25</v>
      </c>
      <c r="M19" s="505" t="str">
        <f t="shared" si="1"/>
        <v>II JA</v>
      </c>
      <c r="N19" s="506" t="s">
        <v>1003</v>
      </c>
    </row>
    <row r="20" spans="1:14" ht="15" customHeight="1">
      <c r="A20" s="380">
        <v>12</v>
      </c>
      <c r="B20" s="449" t="s">
        <v>39</v>
      </c>
      <c r="C20" s="450" t="s">
        <v>1004</v>
      </c>
      <c r="D20" s="451">
        <v>36815</v>
      </c>
      <c r="E20" s="452" t="s">
        <v>547</v>
      </c>
      <c r="F20" s="453">
        <v>9.69</v>
      </c>
      <c r="G20" s="454" t="s">
        <v>888</v>
      </c>
      <c r="H20" s="454">
        <v>10.2</v>
      </c>
      <c r="I20" s="454"/>
      <c r="J20" s="454"/>
      <c r="K20" s="455"/>
      <c r="L20" s="456">
        <f t="shared" si="0"/>
        <v>10.2</v>
      </c>
      <c r="M20" s="505" t="str">
        <f t="shared" si="1"/>
        <v>II JA</v>
      </c>
      <c r="N20" s="506" t="s">
        <v>917</v>
      </c>
    </row>
    <row r="21" spans="1:14" ht="15" customHeight="1">
      <c r="A21" s="380">
        <v>13</v>
      </c>
      <c r="B21" s="449" t="s">
        <v>1005</v>
      </c>
      <c r="C21" s="450" t="s">
        <v>1006</v>
      </c>
      <c r="D21" s="451">
        <v>37035</v>
      </c>
      <c r="E21" s="452" t="s">
        <v>63</v>
      </c>
      <c r="F21" s="453">
        <v>9.24</v>
      </c>
      <c r="G21" s="454">
        <v>9.62</v>
      </c>
      <c r="H21" s="454">
        <v>9.47</v>
      </c>
      <c r="I21" s="454"/>
      <c r="J21" s="454"/>
      <c r="K21" s="455"/>
      <c r="L21" s="456">
        <f t="shared" si="0"/>
        <v>9.62</v>
      </c>
      <c r="M21" s="505" t="str">
        <f t="shared" si="1"/>
        <v>III JA</v>
      </c>
      <c r="N21" s="506" t="s">
        <v>205</v>
      </c>
    </row>
    <row r="22" spans="1:14" ht="15" customHeight="1">
      <c r="A22" s="380">
        <v>14</v>
      </c>
      <c r="B22" s="449" t="s">
        <v>38</v>
      </c>
      <c r="C22" s="450" t="s">
        <v>1007</v>
      </c>
      <c r="D22" s="451">
        <v>37120</v>
      </c>
      <c r="E22" s="452" t="s">
        <v>63</v>
      </c>
      <c r="F22" s="453">
        <v>9.56</v>
      </c>
      <c r="G22" s="454">
        <v>9.26</v>
      </c>
      <c r="H22" s="454">
        <v>9.17</v>
      </c>
      <c r="I22" s="454"/>
      <c r="J22" s="454"/>
      <c r="K22" s="455"/>
      <c r="L22" s="456">
        <f t="shared" si="0"/>
        <v>9.56</v>
      </c>
      <c r="M22" s="505" t="str">
        <f t="shared" si="1"/>
        <v>III JA</v>
      </c>
      <c r="N22" s="506" t="s">
        <v>205</v>
      </c>
    </row>
    <row r="23" spans="1:14" ht="15" customHeight="1">
      <c r="A23" s="380">
        <v>15</v>
      </c>
      <c r="B23" s="449" t="s">
        <v>797</v>
      </c>
      <c r="C23" s="450" t="s">
        <v>1008</v>
      </c>
      <c r="D23" s="451" t="s">
        <v>284</v>
      </c>
      <c r="E23" s="452" t="s">
        <v>336</v>
      </c>
      <c r="F23" s="453">
        <v>8.74</v>
      </c>
      <c r="G23" s="454">
        <v>9.12</v>
      </c>
      <c r="H23" s="454">
        <v>9.4</v>
      </c>
      <c r="I23" s="454"/>
      <c r="J23" s="454"/>
      <c r="K23" s="455"/>
      <c r="L23" s="456">
        <f t="shared" si="0"/>
        <v>9.4</v>
      </c>
      <c r="M23" s="505" t="str">
        <f t="shared" si="1"/>
        <v>III JA</v>
      </c>
      <c r="N23" s="506" t="s">
        <v>1003</v>
      </c>
    </row>
    <row r="24" spans="1:14" ht="15" customHeight="1">
      <c r="A24" s="380">
        <v>16</v>
      </c>
      <c r="B24" s="449" t="s">
        <v>603</v>
      </c>
      <c r="C24" s="450" t="s">
        <v>1009</v>
      </c>
      <c r="D24" s="451">
        <v>37185</v>
      </c>
      <c r="E24" s="452" t="s">
        <v>336</v>
      </c>
      <c r="F24" s="453" t="s">
        <v>888</v>
      </c>
      <c r="G24" s="454">
        <v>9.38</v>
      </c>
      <c r="H24" s="454">
        <v>8.86</v>
      </c>
      <c r="I24" s="454"/>
      <c r="J24" s="454"/>
      <c r="K24" s="455"/>
      <c r="L24" s="456">
        <f t="shared" si="0"/>
        <v>9.38</v>
      </c>
      <c r="M24" s="505" t="str">
        <f t="shared" si="1"/>
        <v>III JA</v>
      </c>
      <c r="N24" s="506" t="s">
        <v>923</v>
      </c>
    </row>
    <row r="25" spans="1:14" ht="15" customHeight="1">
      <c r="A25" s="380">
        <v>17</v>
      </c>
      <c r="B25" s="449" t="s">
        <v>1010</v>
      </c>
      <c r="C25" s="450" t="s">
        <v>1011</v>
      </c>
      <c r="D25" s="451">
        <v>36712</v>
      </c>
      <c r="E25" s="452" t="s">
        <v>547</v>
      </c>
      <c r="F25" s="453">
        <v>8.71</v>
      </c>
      <c r="G25" s="454">
        <v>9</v>
      </c>
      <c r="H25" s="454">
        <v>9.28</v>
      </c>
      <c r="I25" s="454"/>
      <c r="J25" s="454"/>
      <c r="K25" s="455"/>
      <c r="L25" s="456">
        <f t="shared" si="0"/>
        <v>9.28</v>
      </c>
      <c r="M25" s="505" t="str">
        <f t="shared" si="1"/>
        <v>III JA</v>
      </c>
      <c r="N25" s="506" t="s">
        <v>917</v>
      </c>
    </row>
    <row r="26" spans="1:14" ht="15" customHeight="1">
      <c r="A26" s="380">
        <v>18</v>
      </c>
      <c r="B26" s="449" t="s">
        <v>1012</v>
      </c>
      <c r="C26" s="450" t="s">
        <v>1013</v>
      </c>
      <c r="D26" s="451">
        <v>36664</v>
      </c>
      <c r="E26" s="452" t="s">
        <v>336</v>
      </c>
      <c r="F26" s="453">
        <v>9</v>
      </c>
      <c r="G26" s="454">
        <v>8.28</v>
      </c>
      <c r="H26" s="454">
        <v>8.77</v>
      </c>
      <c r="I26" s="454"/>
      <c r="J26" s="454"/>
      <c r="K26" s="455"/>
      <c r="L26" s="456">
        <f t="shared" si="0"/>
        <v>9</v>
      </c>
      <c r="M26" s="505"/>
      <c r="N26" s="506" t="s">
        <v>1003</v>
      </c>
    </row>
    <row r="27" spans="1:14" ht="15" customHeight="1">
      <c r="A27" s="380">
        <v>19</v>
      </c>
      <c r="B27" s="449" t="s">
        <v>732</v>
      </c>
      <c r="C27" s="450" t="s">
        <v>1014</v>
      </c>
      <c r="D27" s="451" t="s">
        <v>1015</v>
      </c>
      <c r="E27" s="452" t="s">
        <v>492</v>
      </c>
      <c r="F27" s="453">
        <v>7.89</v>
      </c>
      <c r="G27" s="454">
        <v>8.8</v>
      </c>
      <c r="H27" s="454">
        <v>8.19</v>
      </c>
      <c r="I27" s="454"/>
      <c r="J27" s="454"/>
      <c r="K27" s="455"/>
      <c r="L27" s="456">
        <f t="shared" si="0"/>
        <v>8.8</v>
      </c>
      <c r="M27" s="505">
        <f>IF(ISBLANK(L27),"",IF(L27&lt;9,"",IF(L27&gt;=17,"I A",IF(L27&gt;=14.9,"II A",IF(L27&gt;=13.2,"III A",IF(L27&gt;=11.4,"I JA",IF(L27&gt;=10,"II JA",IF(L27&gt;=9,"III JA"))))))))</f>
      </c>
      <c r="N27" s="506" t="s">
        <v>1016</v>
      </c>
    </row>
    <row r="28" spans="1:14" ht="15" customHeight="1">
      <c r="A28" s="380">
        <v>20</v>
      </c>
      <c r="B28" s="449" t="s">
        <v>1017</v>
      </c>
      <c r="C28" s="450" t="s">
        <v>1018</v>
      </c>
      <c r="D28" s="451" t="s">
        <v>284</v>
      </c>
      <c r="E28" s="452" t="s">
        <v>336</v>
      </c>
      <c r="F28" s="453">
        <v>7.8</v>
      </c>
      <c r="G28" s="454">
        <v>7.88</v>
      </c>
      <c r="H28" s="454">
        <v>8.61</v>
      </c>
      <c r="I28" s="454"/>
      <c r="J28" s="454"/>
      <c r="K28" s="455"/>
      <c r="L28" s="456">
        <f t="shared" si="0"/>
        <v>8.61</v>
      </c>
      <c r="M28" s="505"/>
      <c r="N28" s="506" t="s">
        <v>1003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O25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5" customWidth="1"/>
    <col min="2" max="2" width="11.421875" style="15" customWidth="1"/>
    <col min="3" max="3" width="16.7109375" style="15" customWidth="1"/>
    <col min="4" max="4" width="10.28125" style="14" customWidth="1"/>
    <col min="5" max="5" width="13.8515625" style="15" customWidth="1"/>
    <col min="6" max="11" width="6.421875" style="14" customWidth="1"/>
    <col min="12" max="12" width="6.421875" style="511" customWidth="1"/>
    <col min="13" max="13" width="6.421875" style="512" customWidth="1"/>
    <col min="14" max="14" width="21.7109375" style="514" customWidth="1"/>
    <col min="15" max="15" width="0" style="514" hidden="1" customWidth="1"/>
    <col min="16" max="16384" width="10.421875" style="514" customWidth="1"/>
  </cols>
  <sheetData>
    <row r="1" spans="1:41" s="59" customFormat="1" ht="20.25">
      <c r="A1" s="72" t="s">
        <v>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2" t="s">
        <v>310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2"/>
      <c r="AG1" s="72"/>
      <c r="AH1" s="72"/>
      <c r="AI1" s="72"/>
      <c r="AJ1" s="72"/>
      <c r="AK1" s="72"/>
      <c r="AM1" s="62"/>
      <c r="AN1" s="61"/>
      <c r="AO1" s="32"/>
    </row>
    <row r="2" spans="1:14" s="25" customFormat="1" ht="20.25">
      <c r="A2" s="667" t="s">
        <v>0</v>
      </c>
      <c r="B2" s="667"/>
      <c r="C2" s="667"/>
      <c r="D2" s="667"/>
      <c r="E2" s="667"/>
      <c r="F2" s="667"/>
      <c r="G2" s="667"/>
      <c r="H2" s="667"/>
      <c r="I2" s="28"/>
      <c r="J2" s="28"/>
      <c r="K2" s="28"/>
      <c r="L2" s="28"/>
      <c r="M2" s="27"/>
      <c r="N2" s="31" t="s">
        <v>1</v>
      </c>
    </row>
    <row r="3" spans="1:14" s="25" customFormat="1" ht="20.25">
      <c r="A3" s="667" t="s">
        <v>2</v>
      </c>
      <c r="B3" s="667"/>
      <c r="C3" s="667"/>
      <c r="D3" s="667"/>
      <c r="E3" s="667"/>
      <c r="F3" s="667"/>
      <c r="G3" s="667"/>
      <c r="H3" s="667"/>
      <c r="I3" s="28"/>
      <c r="J3" s="28"/>
      <c r="K3" s="28"/>
      <c r="L3" s="28"/>
      <c r="M3" s="27"/>
      <c r="N3" s="26"/>
    </row>
    <row r="4" spans="1:14" s="25" customFormat="1" ht="12.75" customHeight="1">
      <c r="A4" s="22"/>
      <c r="B4" s="22"/>
      <c r="C4" s="509" t="s">
        <v>16</v>
      </c>
      <c r="D4" s="510" t="s">
        <v>1063</v>
      </c>
      <c r="E4" s="30"/>
      <c r="F4" s="510" t="s">
        <v>1021</v>
      </c>
      <c r="G4" s="23"/>
      <c r="H4" s="22"/>
      <c r="J4" s="22"/>
      <c r="K4" s="22"/>
      <c r="L4" s="28"/>
      <c r="M4" s="27"/>
      <c r="N4" s="26"/>
    </row>
    <row r="5" spans="5:8" s="22" customFormat="1" ht="8.25" customHeight="1">
      <c r="E5" s="24"/>
      <c r="H5" s="23"/>
    </row>
    <row r="6" spans="2:14" ht="16.5" thickBot="1">
      <c r="B6" s="21" t="s">
        <v>1022</v>
      </c>
      <c r="C6" s="20"/>
      <c r="D6" s="19"/>
      <c r="E6" s="18"/>
      <c r="F6" s="460" t="s">
        <v>15</v>
      </c>
      <c r="G6" s="17"/>
      <c r="I6" s="15"/>
      <c r="J6" s="15"/>
      <c r="N6" s="513"/>
    </row>
    <row r="7" spans="6:11" ht="12.75">
      <c r="F7" s="668" t="s">
        <v>14</v>
      </c>
      <c r="G7" s="669"/>
      <c r="H7" s="669"/>
      <c r="I7" s="669"/>
      <c r="J7" s="669"/>
      <c r="K7" s="670"/>
    </row>
    <row r="8" spans="1:14" ht="12.75">
      <c r="A8" s="408" t="s">
        <v>233</v>
      </c>
      <c r="B8" s="385" t="s">
        <v>13</v>
      </c>
      <c r="C8" s="386" t="s">
        <v>12</v>
      </c>
      <c r="D8" s="387" t="s">
        <v>11</v>
      </c>
      <c r="E8" s="387" t="s">
        <v>10</v>
      </c>
      <c r="F8" s="384">
        <v>1</v>
      </c>
      <c r="G8" s="387">
        <v>2</v>
      </c>
      <c r="H8" s="387">
        <v>3</v>
      </c>
      <c r="I8" s="387">
        <v>4</v>
      </c>
      <c r="J8" s="387">
        <v>5</v>
      </c>
      <c r="K8" s="388">
        <v>6</v>
      </c>
      <c r="L8" s="515" t="s">
        <v>9</v>
      </c>
      <c r="M8" s="516" t="s">
        <v>8</v>
      </c>
      <c r="N8" s="517" t="s">
        <v>7</v>
      </c>
    </row>
    <row r="9" spans="1:14" ht="15" customHeight="1">
      <c r="A9" s="518">
        <v>1</v>
      </c>
      <c r="B9" s="519" t="s">
        <v>1023</v>
      </c>
      <c r="C9" s="520" t="s">
        <v>1024</v>
      </c>
      <c r="D9" s="521">
        <v>35905</v>
      </c>
      <c r="E9" s="452" t="s">
        <v>887</v>
      </c>
      <c r="F9" s="522">
        <v>16.99</v>
      </c>
      <c r="G9" s="523">
        <v>18.81</v>
      </c>
      <c r="H9" s="523">
        <v>18.29</v>
      </c>
      <c r="I9" s="523">
        <v>18.56</v>
      </c>
      <c r="J9" s="523">
        <v>18.91</v>
      </c>
      <c r="K9" s="455" t="s">
        <v>888</v>
      </c>
      <c r="L9" s="456">
        <f aca="true" t="shared" si="0" ref="L9:L25">MAX(F9:H9,I9:K9)</f>
        <v>18.91</v>
      </c>
      <c r="M9" s="524" t="str">
        <f aca="true" t="shared" si="1" ref="M9:M25">IF(ISBLANK(L9),"",IF(L9&lt;9.5,"",IF(L9&gt;=18.2,"KSM",IF(L9&gt;=16.5,"I A",IF(L9&gt;=14.4,"II A",IF(L9&gt;=12.3,"III A",IF(L9&gt;=10.7,"I JA",IF(L9&gt;=9.5,"II JA"))))))))</f>
        <v>KSM</v>
      </c>
      <c r="N9" s="525" t="s">
        <v>889</v>
      </c>
    </row>
    <row r="10" spans="1:14" ht="15" customHeight="1">
      <c r="A10" s="518">
        <v>2</v>
      </c>
      <c r="B10" s="519" t="s">
        <v>72</v>
      </c>
      <c r="C10" s="520" t="s">
        <v>1025</v>
      </c>
      <c r="D10" s="521">
        <v>35943</v>
      </c>
      <c r="E10" s="452" t="s">
        <v>903</v>
      </c>
      <c r="F10" s="522">
        <v>15.24</v>
      </c>
      <c r="G10" s="523">
        <v>15.85</v>
      </c>
      <c r="H10" s="523" t="s">
        <v>888</v>
      </c>
      <c r="I10" s="523">
        <v>16.06</v>
      </c>
      <c r="J10" s="523">
        <v>16.02</v>
      </c>
      <c r="K10" s="455" t="s">
        <v>888</v>
      </c>
      <c r="L10" s="456">
        <f t="shared" si="0"/>
        <v>16.06</v>
      </c>
      <c r="M10" s="524" t="str">
        <f t="shared" si="1"/>
        <v>II A</v>
      </c>
      <c r="N10" s="525" t="s">
        <v>904</v>
      </c>
    </row>
    <row r="11" spans="1:14" ht="15" customHeight="1">
      <c r="A11" s="518">
        <v>3</v>
      </c>
      <c r="B11" s="519" t="s">
        <v>854</v>
      </c>
      <c r="C11" s="520" t="s">
        <v>1026</v>
      </c>
      <c r="D11" s="521">
        <v>36361</v>
      </c>
      <c r="E11" s="452" t="s">
        <v>903</v>
      </c>
      <c r="F11" s="522">
        <v>14.63</v>
      </c>
      <c r="G11" s="523" t="s">
        <v>888</v>
      </c>
      <c r="H11" s="523">
        <v>13.83</v>
      </c>
      <c r="I11" s="523" t="s">
        <v>888</v>
      </c>
      <c r="J11" s="523">
        <v>13.47</v>
      </c>
      <c r="K11" s="455">
        <v>14.99</v>
      </c>
      <c r="L11" s="456">
        <f t="shared" si="0"/>
        <v>14.99</v>
      </c>
      <c r="M11" s="524" t="str">
        <f t="shared" si="1"/>
        <v>II A</v>
      </c>
      <c r="N11" s="525" t="s">
        <v>904</v>
      </c>
    </row>
    <row r="12" spans="1:14" ht="15" customHeight="1">
      <c r="A12" s="518">
        <v>4</v>
      </c>
      <c r="B12" s="519" t="s">
        <v>36</v>
      </c>
      <c r="C12" s="520" t="s">
        <v>1027</v>
      </c>
      <c r="D12" s="521">
        <v>35953</v>
      </c>
      <c r="E12" s="452" t="s">
        <v>547</v>
      </c>
      <c r="F12" s="522">
        <v>13.26</v>
      </c>
      <c r="G12" s="523">
        <v>13.53</v>
      </c>
      <c r="H12" s="523">
        <v>12.97</v>
      </c>
      <c r="I12" s="523">
        <v>13.08</v>
      </c>
      <c r="J12" s="523">
        <v>13.55</v>
      </c>
      <c r="K12" s="455" t="s">
        <v>888</v>
      </c>
      <c r="L12" s="456">
        <f t="shared" si="0"/>
        <v>13.55</v>
      </c>
      <c r="M12" s="524" t="str">
        <f t="shared" si="1"/>
        <v>III A</v>
      </c>
      <c r="N12" s="525" t="s">
        <v>917</v>
      </c>
    </row>
    <row r="13" spans="1:14" ht="15" customHeight="1">
      <c r="A13" s="518">
        <v>5</v>
      </c>
      <c r="B13" s="519" t="s">
        <v>191</v>
      </c>
      <c r="C13" s="520" t="s">
        <v>1028</v>
      </c>
      <c r="D13" s="521">
        <v>36310</v>
      </c>
      <c r="E13" s="452" t="s">
        <v>53</v>
      </c>
      <c r="F13" s="522">
        <v>13.42</v>
      </c>
      <c r="G13" s="523" t="s">
        <v>888</v>
      </c>
      <c r="H13" s="523" t="s">
        <v>888</v>
      </c>
      <c r="I13" s="523">
        <v>13.08</v>
      </c>
      <c r="J13" s="523">
        <v>13.06</v>
      </c>
      <c r="K13" s="455">
        <v>13.52</v>
      </c>
      <c r="L13" s="456">
        <f t="shared" si="0"/>
        <v>13.52</v>
      </c>
      <c r="M13" s="524" t="str">
        <f t="shared" si="1"/>
        <v>III A</v>
      </c>
      <c r="N13" s="525" t="s">
        <v>1029</v>
      </c>
    </row>
    <row r="14" spans="1:14" ht="15" customHeight="1">
      <c r="A14" s="518">
        <v>6</v>
      </c>
      <c r="B14" s="519" t="s">
        <v>224</v>
      </c>
      <c r="C14" s="520" t="s">
        <v>1030</v>
      </c>
      <c r="D14" s="521">
        <v>36487</v>
      </c>
      <c r="E14" s="452" t="s">
        <v>547</v>
      </c>
      <c r="F14" s="522">
        <v>13.09</v>
      </c>
      <c r="G14" s="523">
        <v>12.6</v>
      </c>
      <c r="H14" s="523">
        <v>12.85</v>
      </c>
      <c r="I14" s="523">
        <v>12.57</v>
      </c>
      <c r="J14" s="523">
        <v>12.02</v>
      </c>
      <c r="K14" s="455">
        <v>12.22</v>
      </c>
      <c r="L14" s="456">
        <f t="shared" si="0"/>
        <v>13.09</v>
      </c>
      <c r="M14" s="524" t="str">
        <f t="shared" si="1"/>
        <v>III A</v>
      </c>
      <c r="N14" s="525" t="s">
        <v>917</v>
      </c>
    </row>
    <row r="15" spans="1:14" ht="15" customHeight="1">
      <c r="A15" s="518">
        <v>7</v>
      </c>
      <c r="B15" s="519" t="s">
        <v>207</v>
      </c>
      <c r="C15" s="520" t="s">
        <v>222</v>
      </c>
      <c r="D15" s="521">
        <v>35969</v>
      </c>
      <c r="E15" s="452" t="s">
        <v>547</v>
      </c>
      <c r="F15" s="522">
        <v>12.46</v>
      </c>
      <c r="G15" s="523">
        <v>11.85</v>
      </c>
      <c r="H15" s="523">
        <v>11.88</v>
      </c>
      <c r="I15" s="523">
        <v>12.23</v>
      </c>
      <c r="J15" s="523">
        <v>12.53</v>
      </c>
      <c r="K15" s="455">
        <v>12.3</v>
      </c>
      <c r="L15" s="456">
        <f t="shared" si="0"/>
        <v>12.53</v>
      </c>
      <c r="M15" s="524" t="str">
        <f t="shared" si="1"/>
        <v>III A</v>
      </c>
      <c r="N15" s="525" t="s">
        <v>142</v>
      </c>
    </row>
    <row r="16" spans="1:14" ht="15" customHeight="1">
      <c r="A16" s="518">
        <v>8</v>
      </c>
      <c r="B16" s="519" t="s">
        <v>69</v>
      </c>
      <c r="C16" s="520" t="s">
        <v>1031</v>
      </c>
      <c r="D16" s="521">
        <v>36467</v>
      </c>
      <c r="E16" s="452" t="s">
        <v>385</v>
      </c>
      <c r="F16" s="522" t="s">
        <v>888</v>
      </c>
      <c r="G16" s="523">
        <v>11.92</v>
      </c>
      <c r="H16" s="523">
        <v>10.8</v>
      </c>
      <c r="I16" s="523">
        <v>10.67</v>
      </c>
      <c r="J16" s="523">
        <v>11.41</v>
      </c>
      <c r="K16" s="455">
        <v>10.78</v>
      </c>
      <c r="L16" s="456">
        <f t="shared" si="0"/>
        <v>11.92</v>
      </c>
      <c r="M16" s="524" t="str">
        <f t="shared" si="1"/>
        <v>I JA</v>
      </c>
      <c r="N16" s="525" t="s">
        <v>386</v>
      </c>
    </row>
    <row r="17" spans="1:14" ht="15" customHeight="1">
      <c r="A17" s="518">
        <v>9</v>
      </c>
      <c r="B17" s="519" t="s">
        <v>77</v>
      </c>
      <c r="C17" s="520" t="s">
        <v>1032</v>
      </c>
      <c r="D17" s="521">
        <v>36425</v>
      </c>
      <c r="E17" s="452" t="s">
        <v>32</v>
      </c>
      <c r="F17" s="522">
        <v>11.6</v>
      </c>
      <c r="G17" s="523">
        <v>11.76</v>
      </c>
      <c r="H17" s="523">
        <v>11.48</v>
      </c>
      <c r="I17" s="523"/>
      <c r="J17" s="523"/>
      <c r="K17" s="455"/>
      <c r="L17" s="456">
        <f t="shared" si="0"/>
        <v>11.76</v>
      </c>
      <c r="M17" s="524" t="str">
        <f t="shared" si="1"/>
        <v>I JA</v>
      </c>
      <c r="N17" s="525" t="s">
        <v>1033</v>
      </c>
    </row>
    <row r="18" spans="1:14" ht="15" customHeight="1">
      <c r="A18" s="518">
        <v>10</v>
      </c>
      <c r="B18" s="519" t="s">
        <v>203</v>
      </c>
      <c r="C18" s="520" t="s">
        <v>1034</v>
      </c>
      <c r="D18" s="521">
        <v>36122</v>
      </c>
      <c r="E18" s="452" t="s">
        <v>63</v>
      </c>
      <c r="F18" s="522">
        <v>11.68</v>
      </c>
      <c r="G18" s="523">
        <v>11.6</v>
      </c>
      <c r="H18" s="523">
        <v>10.82</v>
      </c>
      <c r="I18" s="523"/>
      <c r="J18" s="523"/>
      <c r="K18" s="455"/>
      <c r="L18" s="456">
        <f t="shared" si="0"/>
        <v>11.68</v>
      </c>
      <c r="M18" s="524" t="str">
        <f t="shared" si="1"/>
        <v>I JA</v>
      </c>
      <c r="N18" s="525" t="s">
        <v>205</v>
      </c>
    </row>
    <row r="19" spans="1:14" ht="15" customHeight="1">
      <c r="A19" s="518">
        <v>11</v>
      </c>
      <c r="B19" s="519" t="s">
        <v>603</v>
      </c>
      <c r="C19" s="520" t="s">
        <v>1035</v>
      </c>
      <c r="D19" s="521">
        <v>36107</v>
      </c>
      <c r="E19" s="452" t="s">
        <v>558</v>
      </c>
      <c r="F19" s="522">
        <v>9.53</v>
      </c>
      <c r="G19" s="523">
        <v>10.02</v>
      </c>
      <c r="H19" s="523">
        <v>10.05</v>
      </c>
      <c r="I19" s="523"/>
      <c r="J19" s="523"/>
      <c r="K19" s="455"/>
      <c r="L19" s="456">
        <f t="shared" si="0"/>
        <v>10.05</v>
      </c>
      <c r="M19" s="524" t="str">
        <f t="shared" si="1"/>
        <v>II JA</v>
      </c>
      <c r="N19" s="525" t="s">
        <v>169</v>
      </c>
    </row>
    <row r="20" spans="1:14" ht="15" customHeight="1">
      <c r="A20" s="518">
        <v>12</v>
      </c>
      <c r="B20" s="519" t="s">
        <v>1036</v>
      </c>
      <c r="C20" s="520" t="s">
        <v>1037</v>
      </c>
      <c r="D20" s="521">
        <v>36259</v>
      </c>
      <c r="E20" s="452" t="s">
        <v>97</v>
      </c>
      <c r="F20" s="522">
        <v>9.14</v>
      </c>
      <c r="G20" s="523">
        <v>9.68</v>
      </c>
      <c r="H20" s="523">
        <v>10.05</v>
      </c>
      <c r="I20" s="523"/>
      <c r="J20" s="523"/>
      <c r="K20" s="455"/>
      <c r="L20" s="456">
        <f t="shared" si="0"/>
        <v>10.05</v>
      </c>
      <c r="M20" s="524" t="str">
        <f t="shared" si="1"/>
        <v>II JA</v>
      </c>
      <c r="N20" s="525" t="s">
        <v>98</v>
      </c>
    </row>
    <row r="21" spans="1:14" ht="15" customHeight="1">
      <c r="A21" s="518">
        <v>13</v>
      </c>
      <c r="B21" s="519" t="s">
        <v>223</v>
      </c>
      <c r="C21" s="520" t="s">
        <v>1038</v>
      </c>
      <c r="D21" s="521">
        <v>36274</v>
      </c>
      <c r="E21" s="452" t="s">
        <v>336</v>
      </c>
      <c r="F21" s="522" t="s">
        <v>888</v>
      </c>
      <c r="G21" s="523">
        <v>10</v>
      </c>
      <c r="H21" s="523" t="s">
        <v>888</v>
      </c>
      <c r="I21" s="523"/>
      <c r="J21" s="523"/>
      <c r="K21" s="455"/>
      <c r="L21" s="456">
        <f t="shared" si="0"/>
        <v>10</v>
      </c>
      <c r="M21" s="524" t="str">
        <f t="shared" si="1"/>
        <v>II JA</v>
      </c>
      <c r="N21" s="525" t="s">
        <v>1039</v>
      </c>
    </row>
    <row r="22" spans="1:14" ht="15" customHeight="1">
      <c r="A22" s="518">
        <v>14</v>
      </c>
      <c r="B22" s="519" t="s">
        <v>73</v>
      </c>
      <c r="C22" s="520" t="s">
        <v>170</v>
      </c>
      <c r="D22" s="521" t="s">
        <v>1043</v>
      </c>
      <c r="E22" s="452" t="s">
        <v>336</v>
      </c>
      <c r="F22" s="522">
        <v>9.99</v>
      </c>
      <c r="G22" s="523">
        <v>9.69</v>
      </c>
      <c r="H22" s="523">
        <v>9.75</v>
      </c>
      <c r="I22" s="523"/>
      <c r="J22" s="523"/>
      <c r="K22" s="455"/>
      <c r="L22" s="456">
        <f t="shared" si="0"/>
        <v>9.99</v>
      </c>
      <c r="M22" s="524" t="str">
        <f t="shared" si="1"/>
        <v>II JA</v>
      </c>
      <c r="N22" s="525" t="s">
        <v>1003</v>
      </c>
    </row>
    <row r="23" spans="1:14" ht="15" customHeight="1">
      <c r="A23" s="518">
        <v>15</v>
      </c>
      <c r="B23" s="519" t="s">
        <v>768</v>
      </c>
      <c r="C23" s="520" t="s">
        <v>706</v>
      </c>
      <c r="D23" s="521">
        <v>36027</v>
      </c>
      <c r="E23" s="452" t="s">
        <v>336</v>
      </c>
      <c r="F23" s="522" t="s">
        <v>888</v>
      </c>
      <c r="G23" s="523" t="s">
        <v>888</v>
      </c>
      <c r="H23" s="523" t="s">
        <v>888</v>
      </c>
      <c r="I23" s="523"/>
      <c r="J23" s="523"/>
      <c r="K23" s="455"/>
      <c r="L23" s="456">
        <f t="shared" si="0"/>
        <v>0</v>
      </c>
      <c r="M23" s="524">
        <f t="shared" si="1"/>
      </c>
      <c r="N23" s="525" t="s">
        <v>1039</v>
      </c>
    </row>
    <row r="24" spans="1:14" ht="15" customHeight="1">
      <c r="A24" s="518"/>
      <c r="B24" s="519" t="s">
        <v>1040</v>
      </c>
      <c r="C24" s="520" t="s">
        <v>1041</v>
      </c>
      <c r="D24" s="521">
        <v>36437</v>
      </c>
      <c r="E24" s="452" t="s">
        <v>227</v>
      </c>
      <c r="F24" s="522"/>
      <c r="G24" s="523"/>
      <c r="H24" s="523"/>
      <c r="I24" s="523"/>
      <c r="J24" s="523"/>
      <c r="K24" s="455"/>
      <c r="L24" s="456">
        <f t="shared" si="0"/>
        <v>0</v>
      </c>
      <c r="M24" s="524">
        <f t="shared" si="1"/>
      </c>
      <c r="N24" s="525" t="s">
        <v>475</v>
      </c>
    </row>
    <row r="25" spans="1:14" ht="15" customHeight="1">
      <c r="A25" s="518" t="s">
        <v>31</v>
      </c>
      <c r="B25" s="519" t="s">
        <v>75</v>
      </c>
      <c r="C25" s="520" t="s">
        <v>1042</v>
      </c>
      <c r="D25" s="521">
        <v>35356</v>
      </c>
      <c r="E25" s="452" t="s">
        <v>558</v>
      </c>
      <c r="F25" s="522"/>
      <c r="G25" s="523"/>
      <c r="H25" s="523"/>
      <c r="I25" s="523"/>
      <c r="J25" s="523"/>
      <c r="K25" s="455"/>
      <c r="L25" s="456">
        <f t="shared" si="0"/>
        <v>0</v>
      </c>
      <c r="M25" s="524">
        <f t="shared" si="1"/>
      </c>
      <c r="N25" s="525" t="s">
        <v>169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0" customWidth="1"/>
    <col min="2" max="2" width="10.140625" style="0" customWidth="1"/>
    <col min="3" max="3" width="13.421875" style="0" customWidth="1"/>
    <col min="4" max="4" width="10.57421875" style="0" customWidth="1"/>
    <col min="5" max="5" width="14.140625" style="0" customWidth="1"/>
    <col min="6" max="6" width="7.421875" style="0" customWidth="1"/>
    <col min="7" max="7" width="6.8515625" style="0" customWidth="1"/>
    <col min="8" max="8" width="21.57421875" style="0" customWidth="1"/>
    <col min="9" max="9" width="10.28125" style="0" hidden="1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11" s="134" customFormat="1" ht="12.75" customHeight="1">
      <c r="B4" s="135"/>
      <c r="C4" s="73" t="s">
        <v>16</v>
      </c>
      <c r="D4" s="58">
        <v>8.95</v>
      </c>
      <c r="E4" s="136"/>
      <c r="F4" s="119" t="s">
        <v>852</v>
      </c>
      <c r="G4" s="136"/>
      <c r="I4" s="136"/>
      <c r="J4" s="34"/>
      <c r="K4" s="214"/>
    </row>
    <row r="5" spans="5:9" s="113" customFormat="1" ht="8.25" customHeight="1">
      <c r="E5" s="114"/>
      <c r="I5" s="115"/>
    </row>
    <row r="6" spans="2:10" s="134" customFormat="1" ht="15.75">
      <c r="B6" s="432" t="s">
        <v>853</v>
      </c>
      <c r="C6" s="433"/>
      <c r="H6" s="438" t="s">
        <v>858</v>
      </c>
      <c r="I6" s="53"/>
      <c r="J6" s="138"/>
    </row>
    <row r="7" spans="4:8" s="134" customFormat="1" ht="6" customHeight="1">
      <c r="D7" s="138"/>
      <c r="E7" s="138"/>
      <c r="F7" s="136"/>
      <c r="G7" s="137"/>
      <c r="H7" s="138"/>
    </row>
    <row r="8" spans="3:7" s="134" customFormat="1" ht="12.75">
      <c r="C8" s="215">
        <v>1</v>
      </c>
      <c r="D8" s="215" t="s">
        <v>41</v>
      </c>
      <c r="E8" s="216">
        <v>2</v>
      </c>
      <c r="F8" s="136"/>
      <c r="G8" s="138"/>
    </row>
    <row r="9" spans="4:8" s="134" customFormat="1" ht="6" customHeight="1">
      <c r="D9" s="138"/>
      <c r="E9" s="138"/>
      <c r="F9" s="136"/>
      <c r="G9" s="137"/>
      <c r="H9" s="138"/>
    </row>
    <row r="10" spans="1:8" s="134" customFormat="1" ht="12.75">
      <c r="A10" s="436" t="s">
        <v>42</v>
      </c>
      <c r="B10" s="140" t="s">
        <v>13</v>
      </c>
      <c r="C10" s="141" t="s">
        <v>12</v>
      </c>
      <c r="D10" s="139" t="s">
        <v>11</v>
      </c>
      <c r="E10" s="142" t="s">
        <v>10</v>
      </c>
      <c r="F10" s="143" t="s">
        <v>9</v>
      </c>
      <c r="G10" s="144" t="s">
        <v>8</v>
      </c>
      <c r="H10" s="145" t="s">
        <v>7</v>
      </c>
    </row>
    <row r="11" spans="1:8" s="134" customFormat="1" ht="15" customHeight="1">
      <c r="A11" s="122">
        <v>1</v>
      </c>
      <c r="B11" s="123" t="s">
        <v>854</v>
      </c>
      <c r="C11" s="124" t="s">
        <v>855</v>
      </c>
      <c r="D11" s="125">
        <v>36642</v>
      </c>
      <c r="E11" s="126" t="s">
        <v>103</v>
      </c>
      <c r="F11" s="207">
        <v>10.1</v>
      </c>
      <c r="G11" s="208"/>
      <c r="H11" s="126" t="s">
        <v>111</v>
      </c>
    </row>
    <row r="12" spans="1:8" s="134" customFormat="1" ht="15" customHeight="1">
      <c r="A12" s="122">
        <v>2</v>
      </c>
      <c r="B12" s="123" t="s">
        <v>190</v>
      </c>
      <c r="C12" s="124" t="s">
        <v>651</v>
      </c>
      <c r="D12" s="125">
        <v>36809</v>
      </c>
      <c r="E12" s="126" t="s">
        <v>385</v>
      </c>
      <c r="F12" s="437">
        <v>10.46</v>
      </c>
      <c r="G12" s="127" t="str">
        <f>IF(ISBLANK(F12),"",IF(F12&gt;11.24,"",IF(F12&lt;=8.14,"KSM",IF(F12&lt;=8.64,"I A",IF(F12&lt;=9.24,"II A",IF(F12&lt;=9.84,"III A",IF(F12&lt;=10.44,"I JA",IF(F12&lt;=11.24,"II JA"))))))))</f>
        <v>II JA</v>
      </c>
      <c r="H12" s="126" t="s">
        <v>386</v>
      </c>
    </row>
    <row r="13" spans="1:8" s="134" customFormat="1" ht="15" customHeight="1">
      <c r="A13" s="122">
        <v>3</v>
      </c>
      <c r="B13" s="123" t="s">
        <v>76</v>
      </c>
      <c r="C13" s="124" t="s">
        <v>283</v>
      </c>
      <c r="D13" s="125">
        <v>36965</v>
      </c>
      <c r="E13" s="126" t="s">
        <v>336</v>
      </c>
      <c r="F13" s="437">
        <v>11.65</v>
      </c>
      <c r="G13" s="127">
        <f>IF(ISBLANK(F13),"",IF(F13&gt;11.24,"",IF(F13&lt;=8.14,"KSM",IF(F13&lt;=8.64,"I A",IF(F13&lt;=9.24,"II A",IF(F13&lt;=9.84,"III A",IF(F13&lt;=10.44,"I JA",IF(F13&lt;=11.24,"II JA"))))))))</f>
      </c>
      <c r="H13" s="126" t="s">
        <v>421</v>
      </c>
    </row>
    <row r="14" spans="1:8" s="134" customFormat="1" ht="15" customHeight="1">
      <c r="A14" s="122">
        <v>4</v>
      </c>
      <c r="B14" s="123" t="s">
        <v>772</v>
      </c>
      <c r="C14" s="124" t="s">
        <v>773</v>
      </c>
      <c r="D14" s="125">
        <v>36774</v>
      </c>
      <c r="E14" s="126" t="s">
        <v>63</v>
      </c>
      <c r="F14" s="437">
        <v>8.9</v>
      </c>
      <c r="G14" s="127" t="str">
        <f>IF(ISBLANK(F14),"",IF(F14&gt;11.24,"",IF(F14&lt;=8.14,"KSM",IF(F14&lt;=8.64,"I A",IF(F14&lt;=9.24,"II A",IF(F14&lt;=9.84,"III A",IF(F14&lt;=10.44,"I JA",IF(F14&lt;=11.24,"II JA"))))))))</f>
        <v>II A</v>
      </c>
      <c r="H14" s="126" t="s">
        <v>64</v>
      </c>
    </row>
    <row r="15" spans="1:8" s="134" customFormat="1" ht="15" customHeight="1">
      <c r="A15" s="122">
        <v>5</v>
      </c>
      <c r="B15" s="123" t="s">
        <v>751</v>
      </c>
      <c r="C15" s="124" t="s">
        <v>856</v>
      </c>
      <c r="D15" s="125">
        <v>37087</v>
      </c>
      <c r="E15" s="126" t="s">
        <v>547</v>
      </c>
      <c r="F15" s="437">
        <v>9.56</v>
      </c>
      <c r="G15" s="127" t="str">
        <f>IF(ISBLANK(F15),"",IF(F15&gt;11.24,"",IF(F15&lt;=8.14,"KSM",IF(F15&lt;=8.64,"I A",IF(F15&lt;=9.24,"II A",IF(F15&lt;=9.84,"III A",IF(F15&lt;=10.44,"I JA",IF(F15&lt;=11.24,"II JA"))))))))</f>
        <v>III A</v>
      </c>
      <c r="H15" s="126" t="s">
        <v>142</v>
      </c>
    </row>
    <row r="16" spans="1:8" s="134" customFormat="1" ht="15" customHeight="1">
      <c r="A16" s="122">
        <v>6</v>
      </c>
      <c r="B16" s="123" t="s">
        <v>671</v>
      </c>
      <c r="C16" s="124" t="s">
        <v>672</v>
      </c>
      <c r="D16" s="125" t="s">
        <v>442</v>
      </c>
      <c r="E16" s="126" t="s">
        <v>79</v>
      </c>
      <c r="F16" s="437">
        <v>10.58</v>
      </c>
      <c r="G16" s="127" t="str">
        <f>IF(ISBLANK(F16),"",IF(F16&gt;11.24,"",IF(F16&lt;=8.14,"KSM",IF(F16&lt;=8.64,"I A",IF(F16&lt;=9.24,"II A",IF(F16&lt;=9.84,"III A",IF(F16&lt;=10.44,"I JA",IF(F16&lt;=11.24,"II JA"))))))))</f>
        <v>II JA</v>
      </c>
      <c r="H16" s="126" t="s">
        <v>275</v>
      </c>
    </row>
    <row r="17" spans="3:7" s="134" customFormat="1" ht="12.75">
      <c r="C17" s="215">
        <v>2</v>
      </c>
      <c r="D17" s="215" t="s">
        <v>41</v>
      </c>
      <c r="E17" s="216">
        <v>2</v>
      </c>
      <c r="F17" s="136"/>
      <c r="G17" s="138"/>
    </row>
    <row r="18" spans="1:8" s="134" customFormat="1" ht="15" customHeight="1">
      <c r="A18" s="122">
        <v>1</v>
      </c>
      <c r="B18" s="123" t="s">
        <v>711</v>
      </c>
      <c r="C18" s="124" t="s">
        <v>712</v>
      </c>
      <c r="D18" s="125" t="s">
        <v>284</v>
      </c>
      <c r="E18" s="126" t="s">
        <v>79</v>
      </c>
      <c r="F18" s="437">
        <v>10.26</v>
      </c>
      <c r="G18" s="127" t="str">
        <f aca="true" t="shared" si="0" ref="G18:G23">IF(ISBLANK(F18),"",IF(F18&gt;11.24,"",IF(F18&lt;=8.14,"KSM",IF(F18&lt;=8.64,"I A",IF(F18&lt;=9.24,"II A",IF(F18&lt;=9.84,"III A",IF(F18&lt;=10.44,"I JA",IF(F18&lt;=11.24,"II JA"))))))))</f>
        <v>I JA</v>
      </c>
      <c r="H18" s="126" t="s">
        <v>275</v>
      </c>
    </row>
    <row r="19" spans="1:8" s="134" customFormat="1" ht="15" customHeight="1">
      <c r="A19" s="122">
        <v>2</v>
      </c>
      <c r="B19" s="123" t="s">
        <v>94</v>
      </c>
      <c r="C19" s="124" t="s">
        <v>198</v>
      </c>
      <c r="D19" s="125">
        <v>36812</v>
      </c>
      <c r="E19" s="126" t="s">
        <v>547</v>
      </c>
      <c r="F19" s="437">
        <v>9.45</v>
      </c>
      <c r="G19" s="127" t="str">
        <f>IF(ISBLANK(F19),"",IF(F19&gt;11.24,"",IF(F19&lt;=8.14,"KSM",IF(F19&lt;=8.64,"I A",IF(F19&lt;=9.24,"II A",IF(F19&lt;=9.84,"III A",IF(F19&lt;=10.44,"I JA",IF(F19&lt;=11.24,"II JA"))))))))</f>
        <v>III A</v>
      </c>
      <c r="H19" s="126" t="s">
        <v>142</v>
      </c>
    </row>
    <row r="20" spans="1:9" s="134" customFormat="1" ht="15" customHeight="1">
      <c r="A20" s="122">
        <v>3</v>
      </c>
      <c r="B20" s="123" t="s">
        <v>643</v>
      </c>
      <c r="C20" s="124" t="s">
        <v>193</v>
      </c>
      <c r="D20" s="125">
        <v>36535</v>
      </c>
      <c r="E20" s="126" t="s">
        <v>545</v>
      </c>
      <c r="F20" s="437">
        <v>8.65</v>
      </c>
      <c r="G20" s="127" t="str">
        <f t="shared" si="0"/>
        <v>II A</v>
      </c>
      <c r="H20" s="126" t="s">
        <v>583</v>
      </c>
      <c r="I20" s="134">
        <v>8.71</v>
      </c>
    </row>
    <row r="21" spans="1:8" s="134" customFormat="1" ht="15" customHeight="1">
      <c r="A21" s="122">
        <v>4</v>
      </c>
      <c r="B21" s="123" t="s">
        <v>180</v>
      </c>
      <c r="C21" s="124" t="s">
        <v>252</v>
      </c>
      <c r="D21" s="125">
        <v>36527</v>
      </c>
      <c r="E21" s="126" t="s">
        <v>63</v>
      </c>
      <c r="F21" s="437">
        <v>8.83</v>
      </c>
      <c r="G21" s="127" t="str">
        <f>IF(ISBLANK(F21),"",IF(F21&gt;11.24,"",IF(F21&lt;=8.14,"KSM",IF(F21&lt;=8.64,"I A",IF(F21&lt;=9.24,"II A",IF(F21&lt;=9.84,"III A",IF(F21&lt;=10.44,"I JA",IF(F21&lt;=11.24,"II JA"))))))))</f>
        <v>II A</v>
      </c>
      <c r="H21" s="126" t="s">
        <v>205</v>
      </c>
    </row>
    <row r="22" spans="1:8" s="134" customFormat="1" ht="15" customHeight="1">
      <c r="A22" s="122">
        <v>5</v>
      </c>
      <c r="B22" s="123" t="s">
        <v>641</v>
      </c>
      <c r="C22" s="124" t="s">
        <v>642</v>
      </c>
      <c r="D22" s="125">
        <v>36724</v>
      </c>
      <c r="E22" s="126" t="s">
        <v>100</v>
      </c>
      <c r="F22" s="437">
        <v>9.51</v>
      </c>
      <c r="G22" s="127" t="str">
        <f t="shared" si="0"/>
        <v>III A</v>
      </c>
      <c r="H22" s="126" t="s">
        <v>596</v>
      </c>
    </row>
    <row r="23" spans="1:9" s="134" customFormat="1" ht="15" customHeight="1">
      <c r="A23" s="122">
        <v>6</v>
      </c>
      <c r="B23" s="123" t="s">
        <v>857</v>
      </c>
      <c r="C23" s="124" t="s">
        <v>649</v>
      </c>
      <c r="D23" s="125">
        <v>36787</v>
      </c>
      <c r="E23" s="126" t="s">
        <v>545</v>
      </c>
      <c r="F23" s="437">
        <v>9.73</v>
      </c>
      <c r="G23" s="127" t="str">
        <f t="shared" si="0"/>
        <v>III A</v>
      </c>
      <c r="H23" s="126" t="s">
        <v>583</v>
      </c>
      <c r="I23" s="134">
        <v>9.91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140625" style="0" customWidth="1"/>
    <col min="2" max="2" width="10.140625" style="0" customWidth="1"/>
    <col min="3" max="3" width="13.421875" style="0" customWidth="1"/>
    <col min="4" max="4" width="10.57421875" style="0" customWidth="1"/>
    <col min="5" max="5" width="14.140625" style="0" customWidth="1"/>
    <col min="6" max="6" width="7.421875" style="0" customWidth="1"/>
    <col min="7" max="7" width="6.8515625" style="0" customWidth="1"/>
    <col min="8" max="8" width="21.57421875" style="0" customWidth="1"/>
    <col min="9" max="9" width="10.28125" style="0" hidden="1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4" spans="2:11" s="134" customFormat="1" ht="12.75" customHeight="1">
      <c r="B4" s="135"/>
      <c r="C4" s="73" t="s">
        <v>16</v>
      </c>
      <c r="D4" s="58">
        <v>8.95</v>
      </c>
      <c r="E4" s="136"/>
      <c r="F4" s="119" t="s">
        <v>852</v>
      </c>
      <c r="G4" s="136"/>
      <c r="I4" s="136"/>
      <c r="J4" s="34"/>
      <c r="K4" s="214"/>
    </row>
    <row r="5" spans="2:11" s="134" customFormat="1" ht="12.75" customHeight="1">
      <c r="B5" s="135"/>
      <c r="C5" s="73"/>
      <c r="D5" s="536" t="s">
        <v>1046</v>
      </c>
      <c r="E5" s="535" t="s">
        <v>1047</v>
      </c>
      <c r="G5" s="136"/>
      <c r="I5" s="136"/>
      <c r="J5" s="34"/>
      <c r="K5" s="214"/>
    </row>
    <row r="6" spans="2:10" s="134" customFormat="1" ht="15.75">
      <c r="B6" s="432" t="s">
        <v>853</v>
      </c>
      <c r="C6" s="433"/>
      <c r="H6" s="438" t="s">
        <v>858</v>
      </c>
      <c r="I6" s="53"/>
      <c r="J6" s="138"/>
    </row>
    <row r="7" spans="4:8" s="134" customFormat="1" ht="6" customHeight="1">
      <c r="D7" s="138"/>
      <c r="E7" s="138"/>
      <c r="F7" s="136"/>
      <c r="G7" s="137"/>
      <c r="H7" s="138"/>
    </row>
    <row r="8" spans="1:8" s="134" customFormat="1" ht="12.75">
      <c r="A8" s="436" t="s">
        <v>233</v>
      </c>
      <c r="B8" s="140" t="s">
        <v>13</v>
      </c>
      <c r="C8" s="141" t="s">
        <v>12</v>
      </c>
      <c r="D8" s="139" t="s">
        <v>11</v>
      </c>
      <c r="E8" s="142" t="s">
        <v>10</v>
      </c>
      <c r="F8" s="143" t="s">
        <v>9</v>
      </c>
      <c r="G8" s="144" t="s">
        <v>8</v>
      </c>
      <c r="H8" s="145" t="s">
        <v>7</v>
      </c>
    </row>
    <row r="9" spans="1:9" s="134" customFormat="1" ht="15" customHeight="1">
      <c r="A9" s="122">
        <v>1</v>
      </c>
      <c r="B9" s="123" t="s">
        <v>643</v>
      </c>
      <c r="C9" s="124" t="s">
        <v>193</v>
      </c>
      <c r="D9" s="125">
        <v>36535</v>
      </c>
      <c r="E9" s="126" t="s">
        <v>545</v>
      </c>
      <c r="F9" s="439" t="s">
        <v>1048</v>
      </c>
      <c r="G9" s="127" t="s">
        <v>1049</v>
      </c>
      <c r="H9" s="126" t="s">
        <v>583</v>
      </c>
      <c r="I9" s="134">
        <v>8.71</v>
      </c>
    </row>
    <row r="10" spans="1:8" s="134" customFormat="1" ht="15" customHeight="1">
      <c r="A10" s="122">
        <v>2</v>
      </c>
      <c r="B10" s="123" t="s">
        <v>180</v>
      </c>
      <c r="C10" s="124" t="s">
        <v>252</v>
      </c>
      <c r="D10" s="125">
        <v>36527</v>
      </c>
      <c r="E10" s="126" t="s">
        <v>63</v>
      </c>
      <c r="F10" s="437">
        <v>8.83</v>
      </c>
      <c r="G10" s="127" t="str">
        <f aca="true" t="shared" si="0" ref="G10:G20">IF(ISBLANK(F10),"",IF(F10&gt;11.24,"",IF(F10&lt;=8.14,"KSM",IF(F10&lt;=8.64,"I A",IF(F10&lt;=9.24,"II A",IF(F10&lt;=9.84,"III A",IF(F10&lt;=10.44,"I JA",IF(F10&lt;=11.24,"II JA"))))))))</f>
        <v>II A</v>
      </c>
      <c r="H10" s="126" t="s">
        <v>205</v>
      </c>
    </row>
    <row r="11" spans="1:8" s="134" customFormat="1" ht="15" customHeight="1">
      <c r="A11" s="122">
        <v>3</v>
      </c>
      <c r="B11" s="123" t="s">
        <v>772</v>
      </c>
      <c r="C11" s="124" t="s">
        <v>773</v>
      </c>
      <c r="D11" s="125">
        <v>36774</v>
      </c>
      <c r="E11" s="126" t="s">
        <v>63</v>
      </c>
      <c r="F11" s="437">
        <v>8.9</v>
      </c>
      <c r="G11" s="127" t="str">
        <f t="shared" si="0"/>
        <v>II A</v>
      </c>
      <c r="H11" s="126" t="s">
        <v>64</v>
      </c>
    </row>
    <row r="12" spans="1:8" s="134" customFormat="1" ht="15" customHeight="1">
      <c r="A12" s="122">
        <v>4</v>
      </c>
      <c r="B12" s="123" t="s">
        <v>94</v>
      </c>
      <c r="C12" s="124" t="s">
        <v>198</v>
      </c>
      <c r="D12" s="125">
        <v>36812</v>
      </c>
      <c r="E12" s="126" t="s">
        <v>547</v>
      </c>
      <c r="F12" s="437">
        <v>9.45</v>
      </c>
      <c r="G12" s="127" t="str">
        <f t="shared" si="0"/>
        <v>III A</v>
      </c>
      <c r="H12" s="126" t="s">
        <v>142</v>
      </c>
    </row>
    <row r="13" spans="1:8" s="134" customFormat="1" ht="15" customHeight="1">
      <c r="A13" s="122">
        <v>5</v>
      </c>
      <c r="B13" s="123" t="s">
        <v>641</v>
      </c>
      <c r="C13" s="124" t="s">
        <v>642</v>
      </c>
      <c r="D13" s="125">
        <v>36724</v>
      </c>
      <c r="E13" s="126" t="s">
        <v>100</v>
      </c>
      <c r="F13" s="437">
        <v>9.51</v>
      </c>
      <c r="G13" s="127" t="str">
        <f t="shared" si="0"/>
        <v>III A</v>
      </c>
      <c r="H13" s="126" t="s">
        <v>596</v>
      </c>
    </row>
    <row r="14" spans="1:8" s="134" customFormat="1" ht="15" customHeight="1">
      <c r="A14" s="122">
        <v>6</v>
      </c>
      <c r="B14" s="123" t="s">
        <v>751</v>
      </c>
      <c r="C14" s="124" t="s">
        <v>856</v>
      </c>
      <c r="D14" s="125">
        <v>37087</v>
      </c>
      <c r="E14" s="126" t="s">
        <v>547</v>
      </c>
      <c r="F14" s="437">
        <v>9.56</v>
      </c>
      <c r="G14" s="127" t="str">
        <f t="shared" si="0"/>
        <v>III A</v>
      </c>
      <c r="H14" s="126" t="s">
        <v>142</v>
      </c>
    </row>
    <row r="15" spans="1:9" s="134" customFormat="1" ht="15" customHeight="1">
      <c r="A15" s="122">
        <v>7</v>
      </c>
      <c r="B15" s="123" t="s">
        <v>857</v>
      </c>
      <c r="C15" s="124" t="s">
        <v>649</v>
      </c>
      <c r="D15" s="125">
        <v>36787</v>
      </c>
      <c r="E15" s="126" t="s">
        <v>545</v>
      </c>
      <c r="F15" s="437">
        <v>9.73</v>
      </c>
      <c r="G15" s="127" t="str">
        <f t="shared" si="0"/>
        <v>III A</v>
      </c>
      <c r="H15" s="126" t="s">
        <v>583</v>
      </c>
      <c r="I15" s="134">
        <v>9.91</v>
      </c>
    </row>
    <row r="16" spans="1:8" s="134" customFormat="1" ht="15" customHeight="1">
      <c r="A16" s="122">
        <v>8</v>
      </c>
      <c r="B16" s="123" t="s">
        <v>854</v>
      </c>
      <c r="C16" s="124" t="s">
        <v>855</v>
      </c>
      <c r="D16" s="125">
        <v>36642</v>
      </c>
      <c r="E16" s="126" t="s">
        <v>103</v>
      </c>
      <c r="F16" s="440">
        <v>10.1</v>
      </c>
      <c r="G16" s="127" t="str">
        <f t="shared" si="0"/>
        <v>I JA</v>
      </c>
      <c r="H16" s="126" t="s">
        <v>111</v>
      </c>
    </row>
    <row r="17" spans="1:8" s="134" customFormat="1" ht="15" customHeight="1">
      <c r="A17" s="122">
        <v>9</v>
      </c>
      <c r="B17" s="123" t="s">
        <v>711</v>
      </c>
      <c r="C17" s="124" t="s">
        <v>712</v>
      </c>
      <c r="D17" s="125" t="s">
        <v>284</v>
      </c>
      <c r="E17" s="126" t="s">
        <v>79</v>
      </c>
      <c r="F17" s="437">
        <v>10.26</v>
      </c>
      <c r="G17" s="127" t="str">
        <f t="shared" si="0"/>
        <v>I JA</v>
      </c>
      <c r="H17" s="126" t="s">
        <v>275</v>
      </c>
    </row>
    <row r="18" spans="1:8" s="134" customFormat="1" ht="15" customHeight="1">
      <c r="A18" s="122">
        <v>10</v>
      </c>
      <c r="B18" s="123" t="s">
        <v>190</v>
      </c>
      <c r="C18" s="124" t="s">
        <v>651</v>
      </c>
      <c r="D18" s="125">
        <v>36809</v>
      </c>
      <c r="E18" s="126" t="s">
        <v>385</v>
      </c>
      <c r="F18" s="437">
        <v>10.46</v>
      </c>
      <c r="G18" s="127" t="str">
        <f t="shared" si="0"/>
        <v>II JA</v>
      </c>
      <c r="H18" s="126" t="s">
        <v>386</v>
      </c>
    </row>
    <row r="19" spans="1:8" s="134" customFormat="1" ht="15" customHeight="1">
      <c r="A19" s="122">
        <v>11</v>
      </c>
      <c r="B19" s="123" t="s">
        <v>671</v>
      </c>
      <c r="C19" s="124" t="s">
        <v>672</v>
      </c>
      <c r="D19" s="125" t="s">
        <v>442</v>
      </c>
      <c r="E19" s="126" t="s">
        <v>79</v>
      </c>
      <c r="F19" s="437">
        <v>10.58</v>
      </c>
      <c r="G19" s="127" t="str">
        <f t="shared" si="0"/>
        <v>II JA</v>
      </c>
      <c r="H19" s="126" t="s">
        <v>275</v>
      </c>
    </row>
    <row r="20" spans="1:8" s="134" customFormat="1" ht="15" customHeight="1">
      <c r="A20" s="122">
        <v>12</v>
      </c>
      <c r="B20" s="123" t="s">
        <v>76</v>
      </c>
      <c r="C20" s="124" t="s">
        <v>283</v>
      </c>
      <c r="D20" s="125">
        <v>36965</v>
      </c>
      <c r="E20" s="126" t="s">
        <v>336</v>
      </c>
      <c r="F20" s="437">
        <v>11.65</v>
      </c>
      <c r="G20" s="127">
        <f t="shared" si="0"/>
      </c>
      <c r="H20" s="126" t="s">
        <v>421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140625" style="0" customWidth="1"/>
    <col min="2" max="2" width="10.140625" style="0" customWidth="1"/>
    <col min="3" max="3" width="11.421875" style="0" customWidth="1"/>
    <col min="4" max="4" width="10.57421875" style="0" customWidth="1"/>
    <col min="5" max="5" width="14.140625" style="0" customWidth="1"/>
    <col min="6" max="6" width="7.421875" style="0" customWidth="1"/>
    <col min="7" max="7" width="6.8515625" style="0" customWidth="1"/>
    <col min="8" max="8" width="17.7109375" style="0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5" spans="2:11" s="134" customFormat="1" ht="12.75" customHeight="1">
      <c r="B5" s="135"/>
      <c r="C5" s="73" t="s">
        <v>16</v>
      </c>
      <c r="D5" s="58">
        <v>8.11</v>
      </c>
      <c r="E5" s="136"/>
      <c r="F5" s="119" t="s">
        <v>870</v>
      </c>
      <c r="G5" s="136"/>
      <c r="I5" s="136"/>
      <c r="J5" s="34"/>
      <c r="K5" s="214"/>
    </row>
    <row r="6" spans="5:9" s="113" customFormat="1" ht="8.25" customHeight="1">
      <c r="E6" s="114"/>
      <c r="I6" s="115"/>
    </row>
    <row r="7" spans="2:10" s="134" customFormat="1" ht="15.75">
      <c r="B7" s="432" t="s">
        <v>871</v>
      </c>
      <c r="C7" s="433"/>
      <c r="E7" s="435" t="s">
        <v>872</v>
      </c>
      <c r="F7" s="435" t="s">
        <v>873</v>
      </c>
      <c r="H7" s="441" t="s">
        <v>874</v>
      </c>
      <c r="I7" s="137"/>
      <c r="J7" s="138"/>
    </row>
    <row r="8" spans="3:7" s="134" customFormat="1" ht="12.75">
      <c r="C8" s="215">
        <v>1</v>
      </c>
      <c r="D8" s="215" t="s">
        <v>41</v>
      </c>
      <c r="E8" s="216">
        <v>2</v>
      </c>
      <c r="F8" s="136"/>
      <c r="G8" s="138"/>
    </row>
    <row r="9" spans="1:8" s="134" customFormat="1" ht="12.75">
      <c r="A9" s="436" t="s">
        <v>42</v>
      </c>
      <c r="B9" s="140" t="s">
        <v>13</v>
      </c>
      <c r="C9" s="141" t="s">
        <v>12</v>
      </c>
      <c r="D9" s="139" t="s">
        <v>11</v>
      </c>
      <c r="E9" s="142" t="s">
        <v>10</v>
      </c>
      <c r="F9" s="143" t="s">
        <v>9</v>
      </c>
      <c r="G9" s="144" t="s">
        <v>8</v>
      </c>
      <c r="H9" s="145" t="s">
        <v>7</v>
      </c>
    </row>
    <row r="10" spans="1:8" s="134" customFormat="1" ht="15" customHeight="1">
      <c r="A10" s="122"/>
      <c r="B10" s="123" t="s">
        <v>875</v>
      </c>
      <c r="C10" s="124" t="s">
        <v>876</v>
      </c>
      <c r="D10" s="125">
        <v>36072</v>
      </c>
      <c r="E10" s="126" t="s">
        <v>227</v>
      </c>
      <c r="F10" s="437" t="s">
        <v>849</v>
      </c>
      <c r="G10" s="127">
        <f>IF(ISBLANK(F10),"",IF(F10&gt;11.24,"",IF(F10&lt;=8.14,"KSM",IF(F10&lt;=8.64,"I A",IF(F10&lt;=9.24,"II A",IF(F10&lt;=9.84,"III A",IF(F10&lt;=10.44,"I JA",IF(F10&lt;=11.24,"II JA"))))))))</f>
      </c>
      <c r="H10" s="126" t="s">
        <v>475</v>
      </c>
    </row>
    <row r="11" spans="1:8" s="134" customFormat="1" ht="15" customHeight="1">
      <c r="A11" s="122"/>
      <c r="B11" s="123" t="s">
        <v>75</v>
      </c>
      <c r="C11" s="124" t="s">
        <v>877</v>
      </c>
      <c r="D11" s="125">
        <v>35846</v>
      </c>
      <c r="E11" s="126" t="s">
        <v>63</v>
      </c>
      <c r="F11" s="437" t="s">
        <v>849</v>
      </c>
      <c r="G11" s="127">
        <f>IF(ISBLANK(F11),"",IF(F11&gt;11.24,"",IF(F11&lt;=8.14,"KSM",IF(F11&lt;=8.64,"I A",IF(F11&lt;=9.24,"II A",IF(F11&lt;=9.84,"III A",IF(F11&lt;=10.44,"I JA",IF(F11&lt;=11.24,"II JA"))))))))</f>
      </c>
      <c r="H11" s="126" t="s">
        <v>878</v>
      </c>
    </row>
    <row r="12" spans="3:7" s="134" customFormat="1" ht="12.75">
      <c r="C12" s="215">
        <v>2</v>
      </c>
      <c r="D12" s="215" t="s">
        <v>41</v>
      </c>
      <c r="E12" s="216">
        <v>2</v>
      </c>
      <c r="F12" s="136"/>
      <c r="G12" s="138"/>
    </row>
    <row r="13" spans="1:8" s="134" customFormat="1" ht="12.75">
      <c r="A13" s="436" t="s">
        <v>42</v>
      </c>
      <c r="B13" s="140" t="s">
        <v>13</v>
      </c>
      <c r="C13" s="141" t="s">
        <v>12</v>
      </c>
      <c r="D13" s="139" t="s">
        <v>11</v>
      </c>
      <c r="E13" s="142" t="s">
        <v>10</v>
      </c>
      <c r="F13" s="143" t="s">
        <v>9</v>
      </c>
      <c r="G13" s="144" t="s">
        <v>8</v>
      </c>
      <c r="H13" s="145" t="s">
        <v>7</v>
      </c>
    </row>
    <row r="14" spans="1:8" s="134" customFormat="1" ht="15" customHeight="1">
      <c r="A14" s="122">
        <v>1</v>
      </c>
      <c r="B14" s="123" t="s">
        <v>879</v>
      </c>
      <c r="C14" s="124" t="s">
        <v>880</v>
      </c>
      <c r="D14" s="125">
        <v>35807</v>
      </c>
      <c r="E14" s="126" t="s">
        <v>100</v>
      </c>
      <c r="F14" s="437">
        <v>8.49</v>
      </c>
      <c r="G14" s="127" t="str">
        <f>IF(ISBLANK(F14),"",IF(F14&gt;11.24,"",IF(F14&lt;=8.14,"KSM",IF(F14&lt;=8.64,"I A",IF(F14&lt;=9.24,"II A",IF(F14&lt;=9.84,"III A",IF(F14&lt;=10.44,"I JA",IF(F14&lt;=11.24,"II JA"))))))))</f>
        <v>I A</v>
      </c>
      <c r="H14" s="126" t="s">
        <v>869</v>
      </c>
    </row>
    <row r="15" spans="1:8" s="134" customFormat="1" ht="15" customHeight="1">
      <c r="A15" s="122">
        <v>2</v>
      </c>
      <c r="B15" s="123" t="s">
        <v>173</v>
      </c>
      <c r="C15" s="124" t="s">
        <v>174</v>
      </c>
      <c r="D15" s="125">
        <v>35957</v>
      </c>
      <c r="E15" s="126" t="s">
        <v>227</v>
      </c>
      <c r="F15" s="437">
        <v>8.89</v>
      </c>
      <c r="G15" s="127" t="str">
        <f>IF(ISBLANK(F15),"",IF(F15&gt;11.24,"",IF(F15&lt;=8.14,"KSM",IF(F15&lt;=8.64,"I A",IF(F15&lt;=9.24,"II A",IF(F15&lt;=9.84,"III A",IF(F15&lt;=10.44,"I JA",IF(F15&lt;=11.24,"II JA"))))))))</f>
        <v>II A</v>
      </c>
      <c r="H15" s="126" t="s">
        <v>124</v>
      </c>
    </row>
    <row r="16" spans="1:8" s="134" customFormat="1" ht="15" customHeight="1">
      <c r="A16" s="122">
        <v>3</v>
      </c>
      <c r="B16" s="123"/>
      <c r="C16" s="124"/>
      <c r="D16" s="125"/>
      <c r="E16" s="126"/>
      <c r="F16" s="437"/>
      <c r="G16" s="127"/>
      <c r="H16" s="126"/>
    </row>
    <row r="17" spans="1:8" s="134" customFormat="1" ht="15" customHeight="1">
      <c r="A17" s="122">
        <v>4</v>
      </c>
      <c r="B17" s="123" t="s">
        <v>592</v>
      </c>
      <c r="C17" s="124" t="s">
        <v>593</v>
      </c>
      <c r="D17" s="125">
        <v>35989</v>
      </c>
      <c r="E17" s="126" t="s">
        <v>336</v>
      </c>
      <c r="F17" s="437">
        <v>8.52</v>
      </c>
      <c r="G17" s="127" t="str">
        <f>IF(ISBLANK(F17),"",IF(F17&gt;11.24,"",IF(F17&lt;=8.14,"KSM",IF(F17&lt;=8.64,"I A",IF(F17&lt;=9.24,"II A",IF(F17&lt;=9.84,"III A",IF(F17&lt;=10.44,"I JA",IF(F17&lt;=11.24,"II JA"))))))))</f>
        <v>I A</v>
      </c>
      <c r="H17" s="126" t="s">
        <v>337</v>
      </c>
    </row>
    <row r="18" spans="1:8" s="134" customFormat="1" ht="15" customHeight="1">
      <c r="A18" s="122">
        <v>5</v>
      </c>
      <c r="B18" s="123" t="s">
        <v>720</v>
      </c>
      <c r="C18" s="124" t="s">
        <v>721</v>
      </c>
      <c r="D18" s="125">
        <v>35927</v>
      </c>
      <c r="E18" s="126" t="s">
        <v>577</v>
      </c>
      <c r="F18" s="437">
        <v>8.59</v>
      </c>
      <c r="G18" s="127" t="str">
        <f>IF(ISBLANK(F18),"",IF(F18&gt;11.24,"",IF(F18&lt;=8.14,"KSM",IF(F18&lt;=8.64,"I A",IF(F18&lt;=9.24,"II A",IF(F18&lt;=9.84,"III A",IF(F18&lt;=10.44,"I JA",IF(F18&lt;=11.24,"II JA"))))))))</f>
        <v>I A</v>
      </c>
      <c r="H18" s="126" t="s">
        <v>722</v>
      </c>
    </row>
    <row r="19" spans="1:8" s="134" customFormat="1" ht="15" customHeight="1">
      <c r="A19" s="122">
        <v>6</v>
      </c>
      <c r="B19" s="123" t="s">
        <v>881</v>
      </c>
      <c r="C19" s="124" t="s">
        <v>882</v>
      </c>
      <c r="D19" s="125">
        <v>36175</v>
      </c>
      <c r="E19" s="126" t="s">
        <v>63</v>
      </c>
      <c r="F19" s="437" t="s">
        <v>883</v>
      </c>
      <c r="G19" s="127">
        <f>IF(ISBLANK(F19),"",IF(F19&gt;11.24,"",IF(F19&lt;=8.14,"KSM",IF(F19&lt;=8.64,"I A",IF(F19&lt;=9.24,"II A",IF(F19&lt;=9.84,"III A",IF(F19&lt;=10.44,"I JA",IF(F19&lt;=11.24,"II JA"))))))))</f>
      </c>
      <c r="H19" s="126" t="s">
        <v>447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140625" style="0" customWidth="1"/>
    <col min="2" max="2" width="10.140625" style="0" customWidth="1"/>
    <col min="3" max="3" width="11.421875" style="0" customWidth="1"/>
    <col min="4" max="4" width="10.57421875" style="0" customWidth="1"/>
    <col min="5" max="5" width="14.140625" style="0" customWidth="1"/>
    <col min="6" max="6" width="7.421875" style="0" customWidth="1"/>
    <col min="7" max="7" width="6.8515625" style="0" customWidth="1"/>
    <col min="8" max="8" width="17.7109375" style="0" customWidth="1"/>
  </cols>
  <sheetData>
    <row r="1" spans="1:8" s="111" customFormat="1" ht="20.25">
      <c r="A1" s="578" t="s">
        <v>308</v>
      </c>
      <c r="B1" s="578"/>
      <c r="C1" s="578"/>
      <c r="D1" s="578"/>
      <c r="E1" s="578"/>
      <c r="F1" s="578"/>
      <c r="G1" s="578"/>
      <c r="H1" s="32" t="s">
        <v>310</v>
      </c>
    </row>
    <row r="2" spans="1:8" s="111" customFormat="1" ht="20.25">
      <c r="A2" s="578" t="s">
        <v>0</v>
      </c>
      <c r="B2" s="578"/>
      <c r="C2" s="578"/>
      <c r="D2" s="578"/>
      <c r="E2" s="578"/>
      <c r="F2" s="578"/>
      <c r="G2" s="578"/>
      <c r="H2" s="31" t="s">
        <v>1</v>
      </c>
    </row>
    <row r="3" spans="1:8" s="111" customFormat="1" ht="20.25">
      <c r="A3" s="578" t="s">
        <v>2</v>
      </c>
      <c r="B3" s="578"/>
      <c r="C3" s="578"/>
      <c r="D3" s="578"/>
      <c r="E3" s="578"/>
      <c r="F3" s="578"/>
      <c r="G3" s="578"/>
      <c r="H3" s="112"/>
    </row>
    <row r="5" spans="2:11" s="134" customFormat="1" ht="12.75" customHeight="1">
      <c r="B5" s="135"/>
      <c r="C5" s="73" t="s">
        <v>16</v>
      </c>
      <c r="D5" s="58">
        <v>8.11</v>
      </c>
      <c r="E5" s="136"/>
      <c r="F5" s="119" t="s">
        <v>870</v>
      </c>
      <c r="G5" s="136"/>
      <c r="I5" s="136"/>
      <c r="J5" s="34"/>
      <c r="K5" s="214"/>
    </row>
    <row r="6" spans="5:9" s="113" customFormat="1" ht="8.25" customHeight="1">
      <c r="E6" s="114"/>
      <c r="I6" s="115"/>
    </row>
    <row r="7" spans="2:10" s="134" customFormat="1" ht="15.75">
      <c r="B7" s="432" t="s">
        <v>871</v>
      </c>
      <c r="C7" s="433"/>
      <c r="E7" s="435" t="s">
        <v>872</v>
      </c>
      <c r="F7" s="435" t="s">
        <v>873</v>
      </c>
      <c r="H7" s="441" t="s">
        <v>874</v>
      </c>
      <c r="I7" s="137"/>
      <c r="J7" s="138"/>
    </row>
    <row r="8" spans="3:7" s="134" customFormat="1" ht="12.75">
      <c r="C8" s="215"/>
      <c r="D8" s="215"/>
      <c r="E8" s="216"/>
      <c r="F8" s="136"/>
      <c r="G8" s="138"/>
    </row>
    <row r="9" spans="1:8" s="134" customFormat="1" ht="12.75">
      <c r="A9" s="436" t="s">
        <v>233</v>
      </c>
      <c r="B9" s="140" t="s">
        <v>13</v>
      </c>
      <c r="C9" s="141" t="s">
        <v>12</v>
      </c>
      <c r="D9" s="139" t="s">
        <v>11</v>
      </c>
      <c r="E9" s="142" t="s">
        <v>10</v>
      </c>
      <c r="F9" s="143" t="s">
        <v>9</v>
      </c>
      <c r="G9" s="144" t="s">
        <v>8</v>
      </c>
      <c r="H9" s="145" t="s">
        <v>7</v>
      </c>
    </row>
    <row r="10" spans="1:8" s="134" customFormat="1" ht="15" customHeight="1">
      <c r="A10" s="122">
        <v>1</v>
      </c>
      <c r="B10" s="123" t="s">
        <v>879</v>
      </c>
      <c r="C10" s="124" t="s">
        <v>880</v>
      </c>
      <c r="D10" s="125">
        <v>35807</v>
      </c>
      <c r="E10" s="126" t="s">
        <v>100</v>
      </c>
      <c r="F10" s="437">
        <v>8.49</v>
      </c>
      <c r="G10" s="127" t="str">
        <f aca="true" t="shared" si="0" ref="G10:G16">IF(ISBLANK(F10),"",IF(F10&gt;11.24,"",IF(F10&lt;=8.14,"KSM",IF(F10&lt;=8.64,"I A",IF(F10&lt;=9.24,"II A",IF(F10&lt;=9.84,"III A",IF(F10&lt;=10.44,"I JA",IF(F10&lt;=11.24,"II JA"))))))))</f>
        <v>I A</v>
      </c>
      <c r="H10" s="126" t="s">
        <v>869</v>
      </c>
    </row>
    <row r="11" spans="1:8" s="134" customFormat="1" ht="15" customHeight="1">
      <c r="A11" s="122">
        <v>2</v>
      </c>
      <c r="B11" s="123" t="s">
        <v>592</v>
      </c>
      <c r="C11" s="124" t="s">
        <v>593</v>
      </c>
      <c r="D11" s="125">
        <v>35989</v>
      </c>
      <c r="E11" s="126" t="s">
        <v>336</v>
      </c>
      <c r="F11" s="437">
        <v>8.52</v>
      </c>
      <c r="G11" s="127" t="str">
        <f t="shared" si="0"/>
        <v>I A</v>
      </c>
      <c r="H11" s="126" t="s">
        <v>337</v>
      </c>
    </row>
    <row r="12" spans="1:8" s="134" customFormat="1" ht="15" customHeight="1">
      <c r="A12" s="122">
        <v>3</v>
      </c>
      <c r="B12" s="123" t="s">
        <v>720</v>
      </c>
      <c r="C12" s="124" t="s">
        <v>721</v>
      </c>
      <c r="D12" s="125">
        <v>35927</v>
      </c>
      <c r="E12" s="126" t="s">
        <v>577</v>
      </c>
      <c r="F12" s="437">
        <v>8.59</v>
      </c>
      <c r="G12" s="127" t="str">
        <f t="shared" si="0"/>
        <v>I A</v>
      </c>
      <c r="H12" s="126" t="s">
        <v>722</v>
      </c>
    </row>
    <row r="13" spans="1:8" s="134" customFormat="1" ht="15" customHeight="1">
      <c r="A13" s="122">
        <v>4</v>
      </c>
      <c r="B13" s="123" t="s">
        <v>173</v>
      </c>
      <c r="C13" s="124" t="s">
        <v>174</v>
      </c>
      <c r="D13" s="125">
        <v>35957</v>
      </c>
      <c r="E13" s="126" t="s">
        <v>227</v>
      </c>
      <c r="F13" s="437">
        <v>8.89</v>
      </c>
      <c r="G13" s="127" t="str">
        <f t="shared" si="0"/>
        <v>II A</v>
      </c>
      <c r="H13" s="126" t="s">
        <v>124</v>
      </c>
    </row>
    <row r="14" spans="1:8" s="134" customFormat="1" ht="15" customHeight="1">
      <c r="A14" s="122"/>
      <c r="B14" s="123" t="s">
        <v>881</v>
      </c>
      <c r="C14" s="124" t="s">
        <v>882</v>
      </c>
      <c r="D14" s="125">
        <v>36175</v>
      </c>
      <c r="E14" s="126" t="s">
        <v>63</v>
      </c>
      <c r="F14" s="437" t="s">
        <v>883</v>
      </c>
      <c r="G14" s="127">
        <f t="shared" si="0"/>
      </c>
      <c r="H14" s="126" t="s">
        <v>447</v>
      </c>
    </row>
    <row r="15" spans="1:8" s="134" customFormat="1" ht="15" customHeight="1">
      <c r="A15" s="122"/>
      <c r="B15" s="123" t="s">
        <v>875</v>
      </c>
      <c r="C15" s="124" t="s">
        <v>876</v>
      </c>
      <c r="D15" s="125">
        <v>36072</v>
      </c>
      <c r="E15" s="126" t="s">
        <v>227</v>
      </c>
      <c r="F15" s="437" t="s">
        <v>849</v>
      </c>
      <c r="G15" s="127">
        <f t="shared" si="0"/>
      </c>
      <c r="H15" s="126" t="s">
        <v>475</v>
      </c>
    </row>
    <row r="16" spans="1:8" s="134" customFormat="1" ht="15" customHeight="1">
      <c r="A16" s="122"/>
      <c r="B16" s="123" t="s">
        <v>75</v>
      </c>
      <c r="C16" s="124" t="s">
        <v>877</v>
      </c>
      <c r="D16" s="125">
        <v>35846</v>
      </c>
      <c r="E16" s="126" t="s">
        <v>63</v>
      </c>
      <c r="F16" s="437" t="s">
        <v>849</v>
      </c>
      <c r="G16" s="127">
        <f t="shared" si="0"/>
      </c>
      <c r="H16" s="126" t="s">
        <v>878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7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140625" style="161" customWidth="1"/>
    <col min="2" max="2" width="9.57421875" style="161" customWidth="1"/>
    <col min="3" max="3" width="12.421875" style="161" customWidth="1"/>
    <col min="4" max="4" width="8.8515625" style="166" customWidth="1"/>
    <col min="5" max="5" width="15.57421875" style="166" customWidth="1"/>
    <col min="6" max="7" width="5.421875" style="164" customWidth="1"/>
    <col min="8" max="8" width="6.421875" style="214" customWidth="1"/>
    <col min="9" max="9" width="22.8515625" style="166" customWidth="1"/>
    <col min="10" max="10" width="5.421875" style="161" hidden="1" customWidth="1"/>
    <col min="11" max="11" width="2.8515625" style="161" hidden="1" customWidth="1"/>
    <col min="12" max="16384" width="9.140625" style="161" customWidth="1"/>
  </cols>
  <sheetData>
    <row r="1" spans="1:9" s="111" customFormat="1" ht="20.25">
      <c r="A1" s="578" t="s">
        <v>308</v>
      </c>
      <c r="B1" s="578"/>
      <c r="C1" s="578"/>
      <c r="D1" s="578"/>
      <c r="E1" s="578"/>
      <c r="F1" s="578"/>
      <c r="G1" s="578"/>
      <c r="H1" s="578"/>
      <c r="I1" s="32" t="s">
        <v>310</v>
      </c>
    </row>
    <row r="2" spans="1:9" s="111" customFormat="1" ht="20.25">
      <c r="A2" s="578" t="s">
        <v>0</v>
      </c>
      <c r="B2" s="578"/>
      <c r="C2" s="578"/>
      <c r="D2" s="578"/>
      <c r="E2" s="578"/>
      <c r="F2" s="578"/>
      <c r="G2" s="578"/>
      <c r="H2" s="578"/>
      <c r="I2" s="31" t="s">
        <v>1</v>
      </c>
    </row>
    <row r="3" spans="1:10" s="111" customFormat="1" ht="20.25">
      <c r="A3" s="578" t="s">
        <v>2</v>
      </c>
      <c r="B3" s="578"/>
      <c r="C3" s="578"/>
      <c r="D3" s="578"/>
      <c r="E3" s="578"/>
      <c r="F3" s="578"/>
      <c r="G3" s="578"/>
      <c r="H3" s="578"/>
      <c r="I3" s="112"/>
      <c r="J3" s="31"/>
    </row>
    <row r="4" spans="1:9" ht="12.75" customHeight="1">
      <c r="A4" s="72"/>
      <c r="B4" s="72"/>
      <c r="C4" s="489" t="s">
        <v>16</v>
      </c>
      <c r="D4" s="119" t="s">
        <v>960</v>
      </c>
      <c r="F4" s="34" t="s">
        <v>961</v>
      </c>
      <c r="G4" s="72"/>
      <c r="H4" s="72"/>
      <c r="I4" s="490" t="s">
        <v>962</v>
      </c>
    </row>
    <row r="5" spans="5:9" s="113" customFormat="1" ht="8.25" customHeight="1">
      <c r="E5" s="114"/>
      <c r="I5" s="115"/>
    </row>
    <row r="6" spans="2:9" ht="15.75">
      <c r="B6" s="17" t="s">
        <v>963</v>
      </c>
      <c r="C6" s="18"/>
      <c r="D6" s="120"/>
      <c r="E6" s="18"/>
      <c r="F6" s="491"/>
      <c r="G6" s="17"/>
      <c r="H6" s="17" t="s">
        <v>23</v>
      </c>
      <c r="I6" s="492"/>
    </row>
    <row r="7" ht="6" customHeight="1"/>
    <row r="8" spans="2:9" ht="12.75" customHeight="1">
      <c r="B8" s="168"/>
      <c r="C8" s="215">
        <v>1</v>
      </c>
      <c r="D8" s="215" t="s">
        <v>41</v>
      </c>
      <c r="E8" s="216">
        <v>8</v>
      </c>
      <c r="I8" s="217"/>
    </row>
    <row r="9" ht="6" customHeight="1"/>
    <row r="10" spans="1:9" ht="12.75">
      <c r="A10" s="218" t="s">
        <v>42</v>
      </c>
      <c r="B10" s="219" t="s">
        <v>13</v>
      </c>
      <c r="C10" s="220" t="s">
        <v>12</v>
      </c>
      <c r="D10" s="218" t="s">
        <v>11</v>
      </c>
      <c r="E10" s="221" t="s">
        <v>10</v>
      </c>
      <c r="F10" s="222" t="s">
        <v>234</v>
      </c>
      <c r="G10" s="222" t="s">
        <v>235</v>
      </c>
      <c r="H10" s="478" t="s">
        <v>8</v>
      </c>
      <c r="I10" s="223" t="s">
        <v>7</v>
      </c>
    </row>
    <row r="11" spans="1:11" ht="12.75">
      <c r="A11" s="33">
        <v>1</v>
      </c>
      <c r="B11" s="174" t="s">
        <v>844</v>
      </c>
      <c r="C11" s="171" t="s">
        <v>845</v>
      </c>
      <c r="D11" s="172" t="s">
        <v>442</v>
      </c>
      <c r="E11" s="175" t="s">
        <v>79</v>
      </c>
      <c r="F11" s="479">
        <v>9.43</v>
      </c>
      <c r="G11" s="482"/>
      <c r="H11" s="480" t="str">
        <f aca="true" t="shared" si="0" ref="H11:H16">IF(ISBLANK(F11),"",IF(F11&lt;=7.7,"KSM",IF(F11&lt;=8,"I A",IF(F11&lt;=8.44,"II A",IF(F11&lt;=9.04,"III A",IF(F11&lt;=9.64,"I JA",IF(F11&lt;=10.04,"II JA",IF(F11&lt;=10.34,"III JA"))))))))</f>
        <v>I JA</v>
      </c>
      <c r="I11" s="175" t="s">
        <v>275</v>
      </c>
      <c r="K11" s="161" t="s">
        <v>964</v>
      </c>
    </row>
    <row r="12" spans="1:9" ht="12.75">
      <c r="A12" s="33">
        <v>2</v>
      </c>
      <c r="B12" s="174" t="s">
        <v>437</v>
      </c>
      <c r="C12" s="171" t="s">
        <v>438</v>
      </c>
      <c r="D12" s="172">
        <v>37182</v>
      </c>
      <c r="E12" s="175" t="s">
        <v>361</v>
      </c>
      <c r="F12" s="479">
        <v>9.18</v>
      </c>
      <c r="G12" s="482"/>
      <c r="H12" s="480" t="str">
        <f t="shared" si="0"/>
        <v>I JA</v>
      </c>
      <c r="I12" s="175" t="s">
        <v>51</v>
      </c>
    </row>
    <row r="13" spans="1:11" ht="12.75">
      <c r="A13" s="33">
        <v>3</v>
      </c>
      <c r="B13" s="174" t="s">
        <v>396</v>
      </c>
      <c r="C13" s="171" t="s">
        <v>397</v>
      </c>
      <c r="D13" s="172">
        <v>37218</v>
      </c>
      <c r="E13" s="175" t="s">
        <v>340</v>
      </c>
      <c r="F13" s="479">
        <v>9.43</v>
      </c>
      <c r="G13" s="482"/>
      <c r="H13" s="480" t="str">
        <f t="shared" si="0"/>
        <v>I JA</v>
      </c>
      <c r="I13" s="175" t="s">
        <v>59</v>
      </c>
      <c r="K13" s="161" t="s">
        <v>965</v>
      </c>
    </row>
    <row r="14" spans="1:10" ht="12.75">
      <c r="A14" s="33">
        <v>4</v>
      </c>
      <c r="B14" s="174" t="s">
        <v>434</v>
      </c>
      <c r="C14" s="171" t="s">
        <v>435</v>
      </c>
      <c r="D14" s="172">
        <v>37160</v>
      </c>
      <c r="E14" s="175" t="s">
        <v>361</v>
      </c>
      <c r="F14" s="479">
        <v>9.28</v>
      </c>
      <c r="G14" s="482"/>
      <c r="H14" s="480" t="str">
        <f t="shared" si="0"/>
        <v>I JA</v>
      </c>
      <c r="I14" s="175" t="s">
        <v>392</v>
      </c>
      <c r="J14" s="161">
        <v>9.21</v>
      </c>
    </row>
    <row r="15" spans="1:9" ht="12.75">
      <c r="A15" s="33">
        <v>5</v>
      </c>
      <c r="B15" s="174" t="s">
        <v>368</v>
      </c>
      <c r="C15" s="171" t="s">
        <v>966</v>
      </c>
      <c r="D15" s="172">
        <v>37203</v>
      </c>
      <c r="E15" s="175" t="s">
        <v>369</v>
      </c>
      <c r="F15" s="479">
        <v>10.21</v>
      </c>
      <c r="G15" s="482"/>
      <c r="H15" s="480" t="str">
        <f t="shared" si="0"/>
        <v>III JA</v>
      </c>
      <c r="I15" s="175" t="s">
        <v>370</v>
      </c>
    </row>
    <row r="16" spans="1:9" ht="12.75">
      <c r="A16" s="33">
        <v>6</v>
      </c>
      <c r="B16" s="174" t="s">
        <v>58</v>
      </c>
      <c r="C16" s="171" t="s">
        <v>967</v>
      </c>
      <c r="D16" s="172">
        <v>36655</v>
      </c>
      <c r="E16" s="175" t="s">
        <v>63</v>
      </c>
      <c r="F16" s="479">
        <v>9.11</v>
      </c>
      <c r="G16" s="482"/>
      <c r="H16" s="480" t="str">
        <f t="shared" si="0"/>
        <v>I JA</v>
      </c>
      <c r="I16" s="175" t="s">
        <v>155</v>
      </c>
    </row>
    <row r="17" ht="6" customHeight="1"/>
    <row r="18" spans="2:9" ht="12.75" customHeight="1">
      <c r="B18" s="168"/>
      <c r="C18" s="215">
        <v>2</v>
      </c>
      <c r="D18" s="215" t="s">
        <v>41</v>
      </c>
      <c r="E18" s="216">
        <v>8</v>
      </c>
      <c r="I18" s="217"/>
    </row>
    <row r="19" ht="6" customHeight="1"/>
    <row r="20" spans="1:9" ht="12.75">
      <c r="A20" s="33">
        <v>1</v>
      </c>
      <c r="B20" s="174" t="s">
        <v>428</v>
      </c>
      <c r="C20" s="171" t="s">
        <v>429</v>
      </c>
      <c r="D20" s="172">
        <v>37005</v>
      </c>
      <c r="E20" s="175" t="s">
        <v>146</v>
      </c>
      <c r="F20" s="479" t="s">
        <v>849</v>
      </c>
      <c r="G20" s="482"/>
      <c r="H20" s="480"/>
      <c r="I20" s="175" t="s">
        <v>413</v>
      </c>
    </row>
    <row r="21" spans="1:10" ht="12.75">
      <c r="A21" s="33">
        <v>2</v>
      </c>
      <c r="B21" s="174" t="s">
        <v>414</v>
      </c>
      <c r="C21" s="171" t="s">
        <v>415</v>
      </c>
      <c r="D21" s="172">
        <v>36913</v>
      </c>
      <c r="E21" s="175" t="s">
        <v>361</v>
      </c>
      <c r="F21" s="479">
        <v>8.86</v>
      </c>
      <c r="G21" s="482"/>
      <c r="H21" s="480" t="str">
        <f>IF(ISBLANK(F21),"",IF(F21&lt;=7.7,"KSM",IF(F21&lt;=8,"I A",IF(F21&lt;=8.44,"II A",IF(F21&lt;=9.04,"III A",IF(F21&lt;=9.64,"I JA",IF(F21&lt;=10.04,"II JA",IF(F21&lt;=10.34,"III JA"))))))))</f>
        <v>III A</v>
      </c>
      <c r="I21" s="175" t="s">
        <v>51</v>
      </c>
      <c r="J21" s="161" t="s">
        <v>968</v>
      </c>
    </row>
    <row r="22" spans="1:9" ht="12.75">
      <c r="A22" s="33">
        <v>3</v>
      </c>
      <c r="B22" s="174" t="s">
        <v>121</v>
      </c>
      <c r="C22" s="171" t="s">
        <v>430</v>
      </c>
      <c r="D22" s="172">
        <v>37028</v>
      </c>
      <c r="E22" s="175" t="s">
        <v>336</v>
      </c>
      <c r="F22" s="479">
        <v>9.68</v>
      </c>
      <c r="G22" s="482"/>
      <c r="H22" s="480" t="str">
        <f>IF(ISBLANK(F22),"",IF(F22&lt;=7.7,"KSM",IF(F22&lt;=8,"I A",IF(F22&lt;=8.44,"II A",IF(F22&lt;=9.04,"III A",IF(F22&lt;=9.64,"I JA",IF(F22&lt;=10.04,"II JA",IF(F22&lt;=10.34,"III JA"))))))))</f>
        <v>II JA</v>
      </c>
      <c r="I22" s="175" t="s">
        <v>431</v>
      </c>
    </row>
    <row r="23" spans="1:9" ht="12.75">
      <c r="A23" s="33">
        <v>4</v>
      </c>
      <c r="B23" s="174" t="s">
        <v>128</v>
      </c>
      <c r="C23" s="171" t="s">
        <v>384</v>
      </c>
      <c r="D23" s="172">
        <v>36657</v>
      </c>
      <c r="E23" s="175" t="s">
        <v>385</v>
      </c>
      <c r="F23" s="479">
        <v>8.3</v>
      </c>
      <c r="G23" s="482"/>
      <c r="H23" s="480" t="str">
        <f>IF(ISBLANK(F23),"",IF(F23&lt;=7.7,"KSM",IF(F23&lt;=8,"I A",IF(F23&lt;=8.44,"II A",IF(F23&lt;=9.04,"III A",IF(F23&lt;=9.64,"I JA",IF(F23&lt;=10.04,"II JA",IF(F23&lt;=10.34,"III JA"))))))))</f>
        <v>II A</v>
      </c>
      <c r="I23" s="175" t="s">
        <v>386</v>
      </c>
    </row>
    <row r="24" spans="1:9" ht="12.75">
      <c r="A24" s="33">
        <v>5</v>
      </c>
      <c r="B24" s="174" t="s">
        <v>387</v>
      </c>
      <c r="C24" s="171" t="s">
        <v>388</v>
      </c>
      <c r="D24" s="172">
        <v>36658</v>
      </c>
      <c r="E24" s="175" t="s">
        <v>227</v>
      </c>
      <c r="F24" s="479" t="s">
        <v>849</v>
      </c>
      <c r="G24" s="482"/>
      <c r="H24" s="480"/>
      <c r="I24" s="175" t="s">
        <v>389</v>
      </c>
    </row>
    <row r="25" spans="1:9" ht="12.75">
      <c r="A25" s="33">
        <v>6</v>
      </c>
      <c r="B25" s="174" t="s">
        <v>126</v>
      </c>
      <c r="C25" s="171" t="s">
        <v>394</v>
      </c>
      <c r="D25" s="172">
        <v>37020</v>
      </c>
      <c r="E25" s="175" t="s">
        <v>340</v>
      </c>
      <c r="F25" s="479">
        <v>10</v>
      </c>
      <c r="G25" s="482"/>
      <c r="H25" s="480" t="str">
        <f>IF(ISBLANK(F25),"",IF(F25&lt;=7.7,"KSM",IF(F25&lt;=8,"I A",IF(F25&lt;=8.44,"II A",IF(F25&lt;=9.04,"III A",IF(F25&lt;=9.64,"I JA",IF(F25&lt;=10.04,"II JA",IF(F25&lt;=10.34,"III JA"))))))))</f>
        <v>II JA</v>
      </c>
      <c r="I25" s="175" t="s">
        <v>395</v>
      </c>
    </row>
    <row r="26" ht="6" customHeight="1"/>
    <row r="27" spans="2:9" ht="12.75" customHeight="1">
      <c r="B27" s="168"/>
      <c r="C27" s="215">
        <v>3</v>
      </c>
      <c r="D27" s="215" t="s">
        <v>41</v>
      </c>
      <c r="E27" s="216">
        <v>8</v>
      </c>
      <c r="I27" s="217"/>
    </row>
    <row r="28" ht="6" customHeight="1"/>
    <row r="29" spans="1:9" ht="12.75">
      <c r="A29" s="33">
        <v>1</v>
      </c>
      <c r="B29" s="174" t="s">
        <v>404</v>
      </c>
      <c r="C29" s="171" t="s">
        <v>405</v>
      </c>
      <c r="D29" s="172">
        <v>36746</v>
      </c>
      <c r="E29" s="175" t="s">
        <v>103</v>
      </c>
      <c r="F29" s="479">
        <v>9.47</v>
      </c>
      <c r="G29" s="482"/>
      <c r="H29" s="480" t="str">
        <f aca="true" t="shared" si="1" ref="H29:H34">IF(ISBLANK(F29),"",IF(F29&lt;=7.7,"KSM",IF(F29&lt;=8,"I A",IF(F29&lt;=8.44,"II A",IF(F29&lt;=9.04,"III A",IF(F29&lt;=9.64,"I JA",IF(F29&lt;=10.04,"II JA",IF(F29&lt;=10.34,"III JA"))))))))</f>
        <v>I JA</v>
      </c>
      <c r="I29" s="175" t="s">
        <v>104</v>
      </c>
    </row>
    <row r="30" spans="1:9" ht="12.75">
      <c r="A30" s="33">
        <v>2</v>
      </c>
      <c r="B30" s="174" t="s">
        <v>45</v>
      </c>
      <c r="C30" s="171" t="s">
        <v>406</v>
      </c>
      <c r="D30" s="172">
        <v>36804</v>
      </c>
      <c r="E30" s="175" t="s">
        <v>53</v>
      </c>
      <c r="F30" s="479">
        <v>8.99</v>
      </c>
      <c r="G30" s="482"/>
      <c r="H30" s="480" t="str">
        <f t="shared" si="1"/>
        <v>III A</v>
      </c>
      <c r="I30" s="175" t="s">
        <v>119</v>
      </c>
    </row>
    <row r="31" spans="1:9" ht="12.75">
      <c r="A31" s="33">
        <v>3</v>
      </c>
      <c r="B31" s="174" t="s">
        <v>969</v>
      </c>
      <c r="C31" s="171" t="s">
        <v>970</v>
      </c>
      <c r="D31" s="172">
        <v>37241</v>
      </c>
      <c r="E31" s="175" t="s">
        <v>336</v>
      </c>
      <c r="F31" s="479">
        <v>9.19</v>
      </c>
      <c r="G31" s="482"/>
      <c r="H31" s="480" t="str">
        <f t="shared" si="1"/>
        <v>I JA</v>
      </c>
      <c r="I31" s="175" t="s">
        <v>416</v>
      </c>
    </row>
    <row r="32" spans="1:9" ht="12.75">
      <c r="A32" s="33">
        <v>4</v>
      </c>
      <c r="B32" s="174" t="s">
        <v>121</v>
      </c>
      <c r="C32" s="171" t="s">
        <v>407</v>
      </c>
      <c r="D32" s="172">
        <v>36813</v>
      </c>
      <c r="E32" s="175" t="s">
        <v>227</v>
      </c>
      <c r="F32" s="479">
        <v>8.94</v>
      </c>
      <c r="G32" s="482"/>
      <c r="H32" s="480" t="str">
        <f t="shared" si="1"/>
        <v>III A</v>
      </c>
      <c r="I32" s="175" t="s">
        <v>389</v>
      </c>
    </row>
    <row r="33" spans="1:9" ht="12.75">
      <c r="A33" s="33">
        <v>5</v>
      </c>
      <c r="B33" s="174" t="s">
        <v>971</v>
      </c>
      <c r="C33" s="171" t="s">
        <v>972</v>
      </c>
      <c r="D33" s="172">
        <v>36925</v>
      </c>
      <c r="E33" s="175" t="s">
        <v>361</v>
      </c>
      <c r="F33" s="479" t="s">
        <v>849</v>
      </c>
      <c r="G33" s="482"/>
      <c r="H33" s="480"/>
      <c r="I33" s="175" t="s">
        <v>51</v>
      </c>
    </row>
    <row r="34" spans="1:9" ht="12.75">
      <c r="A34" s="33">
        <v>6</v>
      </c>
      <c r="B34" s="174" t="s">
        <v>411</v>
      </c>
      <c r="C34" s="171" t="s">
        <v>412</v>
      </c>
      <c r="D34" s="172">
        <v>36877</v>
      </c>
      <c r="E34" s="175" t="s">
        <v>146</v>
      </c>
      <c r="F34" s="479">
        <v>9.44</v>
      </c>
      <c r="G34" s="482"/>
      <c r="H34" s="480" t="str">
        <f t="shared" si="1"/>
        <v>I JA</v>
      </c>
      <c r="I34" s="175" t="s">
        <v>413</v>
      </c>
    </row>
    <row r="35" ht="6" customHeight="1"/>
    <row r="36" spans="2:9" ht="12.75" customHeight="1">
      <c r="B36" s="168"/>
      <c r="C36" s="215">
        <v>4</v>
      </c>
      <c r="D36" s="215" t="s">
        <v>41</v>
      </c>
      <c r="E36" s="216">
        <v>8</v>
      </c>
      <c r="I36" s="217"/>
    </row>
    <row r="37" ht="6" customHeight="1"/>
    <row r="38" spans="1:11" ht="12.75">
      <c r="A38" s="33">
        <v>1</v>
      </c>
      <c r="B38" s="174" t="s">
        <v>432</v>
      </c>
      <c r="C38" s="171" t="s">
        <v>433</v>
      </c>
      <c r="D38" s="172">
        <v>37056</v>
      </c>
      <c r="E38" s="175" t="s">
        <v>361</v>
      </c>
      <c r="F38" s="479">
        <v>8.71</v>
      </c>
      <c r="G38" s="482"/>
      <c r="H38" s="480" t="str">
        <f aca="true" t="shared" si="2" ref="H38:H43">IF(ISBLANK(F38),"",IF(F38&lt;=7.7,"KSM",IF(F38&lt;=8,"I A",IF(F38&lt;=8.44,"II A",IF(F38&lt;=9.04,"III A",IF(F38&lt;=9.64,"I JA",IF(F38&lt;=10.04,"II JA",IF(F38&lt;=10.34,"III JA"))))))))</f>
        <v>III A</v>
      </c>
      <c r="I38" s="175" t="s">
        <v>51</v>
      </c>
      <c r="K38" s="161" t="s">
        <v>936</v>
      </c>
    </row>
    <row r="39" spans="1:9" ht="12.75">
      <c r="A39" s="33">
        <v>2</v>
      </c>
      <c r="B39" s="174" t="s">
        <v>419</v>
      </c>
      <c r="C39" s="171" t="s">
        <v>420</v>
      </c>
      <c r="D39" s="172">
        <v>36972</v>
      </c>
      <c r="E39" s="175" t="s">
        <v>336</v>
      </c>
      <c r="F39" s="479">
        <v>9.42</v>
      </c>
      <c r="G39" s="482"/>
      <c r="H39" s="480" t="str">
        <f t="shared" si="2"/>
        <v>I JA</v>
      </c>
      <c r="I39" s="175" t="s">
        <v>421</v>
      </c>
    </row>
    <row r="40" spans="1:11" ht="12.75">
      <c r="A40" s="33">
        <v>3</v>
      </c>
      <c r="B40" s="174" t="s">
        <v>381</v>
      </c>
      <c r="C40" s="171" t="s">
        <v>382</v>
      </c>
      <c r="D40" s="172">
        <v>36631</v>
      </c>
      <c r="E40" s="175" t="s">
        <v>361</v>
      </c>
      <c r="F40" s="479">
        <v>8.71</v>
      </c>
      <c r="G40" s="482"/>
      <c r="H40" s="480" t="str">
        <f t="shared" si="2"/>
        <v>III A</v>
      </c>
      <c r="I40" s="175" t="s">
        <v>52</v>
      </c>
      <c r="J40" s="161" t="s">
        <v>383</v>
      </c>
      <c r="K40" s="161" t="s">
        <v>937</v>
      </c>
    </row>
    <row r="41" spans="1:10" ht="12.75">
      <c r="A41" s="33">
        <v>4</v>
      </c>
      <c r="B41" s="174" t="s">
        <v>398</v>
      </c>
      <c r="C41" s="171" t="s">
        <v>399</v>
      </c>
      <c r="D41" s="172">
        <v>36693</v>
      </c>
      <c r="E41" s="175" t="s">
        <v>361</v>
      </c>
      <c r="F41" s="479">
        <v>9.07</v>
      </c>
      <c r="G41" s="482"/>
      <c r="H41" s="480" t="str">
        <f t="shared" si="2"/>
        <v>I JA</v>
      </c>
      <c r="I41" s="175" t="s">
        <v>52</v>
      </c>
      <c r="J41" s="161">
        <v>9.17</v>
      </c>
    </row>
    <row r="42" spans="1:9" ht="12.75">
      <c r="A42" s="33">
        <v>5</v>
      </c>
      <c r="B42" s="174" t="s">
        <v>408</v>
      </c>
      <c r="C42" s="171" t="s">
        <v>409</v>
      </c>
      <c r="D42" s="172">
        <v>36843</v>
      </c>
      <c r="E42" s="175" t="s">
        <v>103</v>
      </c>
      <c r="F42" s="479">
        <v>8.7</v>
      </c>
      <c r="G42" s="482"/>
      <c r="H42" s="480" t="str">
        <f t="shared" si="2"/>
        <v>III A</v>
      </c>
      <c r="I42" s="175" t="s">
        <v>104</v>
      </c>
    </row>
    <row r="43" spans="1:9" ht="12.75">
      <c r="A43" s="33">
        <v>6</v>
      </c>
      <c r="B43" s="174" t="s">
        <v>423</v>
      </c>
      <c r="C43" s="171" t="s">
        <v>424</v>
      </c>
      <c r="D43" s="172">
        <v>36990</v>
      </c>
      <c r="E43" s="175" t="s">
        <v>146</v>
      </c>
      <c r="F43" s="479">
        <v>9.28</v>
      </c>
      <c r="G43" s="482"/>
      <c r="H43" s="480" t="str">
        <f t="shared" si="2"/>
        <v>I JA</v>
      </c>
      <c r="I43" s="175" t="s">
        <v>413</v>
      </c>
    </row>
    <row r="44" ht="6" customHeight="1"/>
    <row r="45" spans="2:9" ht="12.75" customHeight="1">
      <c r="B45" s="168"/>
      <c r="C45" s="215">
        <v>5</v>
      </c>
      <c r="D45" s="215" t="s">
        <v>41</v>
      </c>
      <c r="E45" s="216">
        <v>8</v>
      </c>
      <c r="I45" s="217"/>
    </row>
    <row r="46" ht="6" customHeight="1"/>
    <row r="47" spans="1:9" ht="12.75">
      <c r="A47" s="33">
        <v>1</v>
      </c>
      <c r="B47" s="174" t="s">
        <v>439</v>
      </c>
      <c r="C47" s="171" t="s">
        <v>440</v>
      </c>
      <c r="D47" s="172">
        <v>37295</v>
      </c>
      <c r="E47" s="175" t="s">
        <v>227</v>
      </c>
      <c r="F47" s="479" t="s">
        <v>849</v>
      </c>
      <c r="G47" s="482"/>
      <c r="H47" s="480"/>
      <c r="I47" s="175" t="s">
        <v>124</v>
      </c>
    </row>
    <row r="48" spans="1:10" ht="12.75">
      <c r="A48" s="33">
        <v>2</v>
      </c>
      <c r="B48" s="174" t="s">
        <v>34</v>
      </c>
      <c r="C48" s="171" t="s">
        <v>410</v>
      </c>
      <c r="D48" s="172">
        <v>36871</v>
      </c>
      <c r="E48" s="175" t="s">
        <v>361</v>
      </c>
      <c r="F48" s="479">
        <v>9.41</v>
      </c>
      <c r="G48" s="482"/>
      <c r="H48" s="480" t="str">
        <f>IF(ISBLANK(F48),"",IF(F48&lt;=7.7,"KSM",IF(F48&lt;=8,"I A",IF(F48&lt;=8.44,"II A",IF(F48&lt;=9.04,"III A",IF(F48&lt;=9.64,"I JA",IF(F48&lt;=10.04,"II JA",IF(F48&lt;=10.34,"III JA"))))))))</f>
        <v>I JA</v>
      </c>
      <c r="I48" s="175" t="s">
        <v>52</v>
      </c>
      <c r="J48" s="161" t="s">
        <v>973</v>
      </c>
    </row>
    <row r="49" spans="1:9" ht="12.75">
      <c r="A49" s="33">
        <v>3</v>
      </c>
      <c r="B49" s="174" t="s">
        <v>974</v>
      </c>
      <c r="C49" s="171" t="s">
        <v>975</v>
      </c>
      <c r="D49" s="172">
        <v>36957</v>
      </c>
      <c r="E49" s="175" t="s">
        <v>336</v>
      </c>
      <c r="F49" s="479">
        <v>8.85</v>
      </c>
      <c r="G49" s="482"/>
      <c r="H49" s="480" t="str">
        <f>IF(ISBLANK(F49),"",IF(F49&lt;=7.7,"KSM",IF(F49&lt;=8,"I A",IF(F49&lt;=8.44,"II A",IF(F49&lt;=9.04,"III A",IF(F49&lt;=9.64,"I JA",IF(F49&lt;=10.04,"II JA",IF(F49&lt;=10.34,"III JA"))))))))</f>
        <v>III A</v>
      </c>
      <c r="I49" s="175" t="s">
        <v>416</v>
      </c>
    </row>
    <row r="50" spans="1:10" ht="12.75">
      <c r="A50" s="33">
        <v>4</v>
      </c>
      <c r="B50" s="174" t="s">
        <v>401</v>
      </c>
      <c r="C50" s="171" t="s">
        <v>402</v>
      </c>
      <c r="D50" s="172">
        <v>36743</v>
      </c>
      <c r="E50" s="175" t="s">
        <v>371</v>
      </c>
      <c r="F50" s="479">
        <v>8.38</v>
      </c>
      <c r="G50" s="482"/>
      <c r="H50" s="480" t="str">
        <f>IF(ISBLANK(F50),"",IF(F50&lt;=7.7,"KSM",IF(F50&lt;=8,"I A",IF(F50&lt;=8.44,"II A",IF(F50&lt;=9.04,"III A",IF(F50&lt;=9.64,"I JA",IF(F50&lt;=10.04,"II JA",IF(F50&lt;=10.34,"III JA"))))))))</f>
        <v>II A</v>
      </c>
      <c r="I50" s="175" t="s">
        <v>403</v>
      </c>
      <c r="J50" s="161" t="s">
        <v>976</v>
      </c>
    </row>
    <row r="51" spans="1:10" ht="12.75">
      <c r="A51" s="33">
        <v>5</v>
      </c>
      <c r="B51" s="174" t="s">
        <v>373</v>
      </c>
      <c r="C51" s="171" t="s">
        <v>236</v>
      </c>
      <c r="D51" s="172">
        <v>36545</v>
      </c>
      <c r="E51" s="175" t="s">
        <v>361</v>
      </c>
      <c r="F51" s="479">
        <v>8.41</v>
      </c>
      <c r="G51" s="482"/>
      <c r="H51" s="480" t="str">
        <f>IF(ISBLANK(F51),"",IF(F51&lt;=7.7,"KSM",IF(F51&lt;=8,"I A",IF(F51&lt;=8.44,"II A",IF(F51&lt;=9.04,"III A",IF(F51&lt;=9.64,"I JA",IF(F51&lt;=10.04,"II JA",IF(F51&lt;=10.34,"III JA"))))))))</f>
        <v>II A</v>
      </c>
      <c r="I51" s="175" t="s">
        <v>115</v>
      </c>
      <c r="J51" s="161">
        <v>8.19</v>
      </c>
    </row>
    <row r="52" spans="1:9" ht="12.75">
      <c r="A52" s="33">
        <v>6</v>
      </c>
      <c r="B52" s="174" t="s">
        <v>58</v>
      </c>
      <c r="C52" s="171" t="s">
        <v>120</v>
      </c>
      <c r="D52" s="172">
        <v>36948</v>
      </c>
      <c r="E52" s="175" t="s">
        <v>108</v>
      </c>
      <c r="F52" s="479">
        <v>8.82</v>
      </c>
      <c r="G52" s="482"/>
      <c r="H52" s="480" t="str">
        <f>IF(ISBLANK(F52),"",IF(F52&lt;=7.7,"KSM",IF(F52&lt;=8,"I A",IF(F52&lt;=8.44,"II A",IF(F52&lt;=9.04,"III A",IF(F52&lt;=9.64,"I JA",IF(F52&lt;=10.04,"II JA",IF(F52&lt;=10.34,"III JA"))))))))</f>
        <v>III A</v>
      </c>
      <c r="I52" s="175" t="s">
        <v>334</v>
      </c>
    </row>
    <row r="53" ht="6" customHeight="1"/>
    <row r="54" spans="2:9" ht="12.75" customHeight="1">
      <c r="B54" s="168"/>
      <c r="C54" s="215">
        <v>6</v>
      </c>
      <c r="D54" s="215" t="s">
        <v>41</v>
      </c>
      <c r="E54" s="216">
        <v>8</v>
      </c>
      <c r="I54" s="217"/>
    </row>
    <row r="55" spans="1:10" ht="12.75">
      <c r="A55" s="33">
        <v>1</v>
      </c>
      <c r="B55" s="174" t="s">
        <v>425</v>
      </c>
      <c r="C55" s="171" t="s">
        <v>426</v>
      </c>
      <c r="D55" s="172">
        <v>36999</v>
      </c>
      <c r="E55" s="175" t="s">
        <v>361</v>
      </c>
      <c r="F55" s="479">
        <v>8.95</v>
      </c>
      <c r="G55" s="482"/>
      <c r="H55" s="480" t="str">
        <f>IF(ISBLANK(F55),"",IF(F55&lt;=7.7,"KSM",IF(F55&lt;=8,"I A",IF(F55&lt;=8.44,"II A",IF(F55&lt;=9.04,"III A",IF(F55&lt;=9.64,"I JA",IF(F55&lt;=10.04,"II JA",IF(F55&lt;=10.34,"III JA"))))))))</f>
        <v>III A</v>
      </c>
      <c r="I55" s="175" t="s">
        <v>392</v>
      </c>
      <c r="J55" s="161" t="s">
        <v>427</v>
      </c>
    </row>
    <row r="56" spans="1:9" ht="12.75">
      <c r="A56" s="33">
        <v>2</v>
      </c>
      <c r="B56" s="174" t="s">
        <v>441</v>
      </c>
      <c r="C56" s="171" t="s">
        <v>977</v>
      </c>
      <c r="D56" s="172">
        <v>37669</v>
      </c>
      <c r="E56" s="175" t="s">
        <v>336</v>
      </c>
      <c r="F56" s="479">
        <v>9.44</v>
      </c>
      <c r="G56" s="482"/>
      <c r="H56" s="480" t="str">
        <f>IF(ISBLANK(F56),"",IF(F56&lt;=7.7,"KSM",IF(F56&lt;=8,"I A",IF(F56&lt;=8.44,"II A",IF(F56&lt;=9.04,"III A",IF(F56&lt;=9.64,"I JA",IF(F56&lt;=10.04,"II JA",IF(F56&lt;=10.34,"III JA"))))))))</f>
        <v>I JA</v>
      </c>
      <c r="I56" s="175" t="s">
        <v>978</v>
      </c>
    </row>
    <row r="57" spans="1:9" ht="12.75">
      <c r="A57" s="33">
        <v>3</v>
      </c>
      <c r="B57" s="174" t="s">
        <v>979</v>
      </c>
      <c r="C57" s="171" t="s">
        <v>980</v>
      </c>
      <c r="D57" s="172">
        <v>36929</v>
      </c>
      <c r="E57" s="175" t="s">
        <v>100</v>
      </c>
      <c r="F57" s="479" t="s">
        <v>883</v>
      </c>
      <c r="G57" s="482"/>
      <c r="H57" s="480"/>
      <c r="I57" s="175" t="s">
        <v>345</v>
      </c>
    </row>
    <row r="58" spans="1:9" ht="12.75">
      <c r="A58" s="33">
        <v>4</v>
      </c>
      <c r="B58" s="174" t="s">
        <v>378</v>
      </c>
      <c r="C58" s="171" t="s">
        <v>379</v>
      </c>
      <c r="D58" s="172">
        <v>36597</v>
      </c>
      <c r="E58" s="175" t="s">
        <v>371</v>
      </c>
      <c r="F58" s="479">
        <v>8.54</v>
      </c>
      <c r="G58" s="482"/>
      <c r="H58" s="480" t="str">
        <f>IF(ISBLANK(F58),"",IF(F58&lt;=7.7,"KSM",IF(F58&lt;=8,"I A",IF(F58&lt;=8.44,"II A",IF(F58&lt;=9.04,"III A",IF(F58&lt;=9.64,"I JA",IF(F58&lt;=10.04,"II JA",IF(F58&lt;=10.34,"III JA"))))))))</f>
        <v>III A</v>
      </c>
      <c r="I58" s="175" t="s">
        <v>380</v>
      </c>
    </row>
    <row r="59" spans="1:10" ht="12.75">
      <c r="A59" s="33">
        <v>5</v>
      </c>
      <c r="B59" s="174" t="s">
        <v>390</v>
      </c>
      <c r="C59" s="171" t="s">
        <v>391</v>
      </c>
      <c r="D59" s="172">
        <v>36658</v>
      </c>
      <c r="E59" s="175" t="s">
        <v>361</v>
      </c>
      <c r="F59" s="479">
        <v>8.77</v>
      </c>
      <c r="G59" s="482"/>
      <c r="H59" s="480" t="str">
        <f>IF(ISBLANK(F59),"",IF(F59&lt;=7.7,"KSM",IF(F59&lt;=8,"I A",IF(F59&lt;=8.44,"II A",IF(F59&lt;=9.04,"III A",IF(F59&lt;=9.64,"I JA",IF(F59&lt;=10.04,"II JA",IF(F59&lt;=10.34,"III JA"))))))))</f>
        <v>III A</v>
      </c>
      <c r="I59" s="175" t="s">
        <v>392</v>
      </c>
      <c r="J59" s="161">
        <v>8.78</v>
      </c>
    </row>
    <row r="60" ht="6" customHeight="1"/>
    <row r="61" spans="2:9" ht="12.75" customHeight="1">
      <c r="B61" s="168"/>
      <c r="C61" s="215">
        <v>7</v>
      </c>
      <c r="D61" s="215" t="s">
        <v>41</v>
      </c>
      <c r="E61" s="216">
        <v>8</v>
      </c>
      <c r="I61" s="217"/>
    </row>
    <row r="62" spans="1:9" ht="12.75">
      <c r="A62" s="33">
        <v>1</v>
      </c>
      <c r="B62" s="174" t="s">
        <v>417</v>
      </c>
      <c r="C62" s="171" t="s">
        <v>418</v>
      </c>
      <c r="D62" s="172">
        <v>36964</v>
      </c>
      <c r="E62" s="175" t="s">
        <v>361</v>
      </c>
      <c r="F62" s="479">
        <v>8.71</v>
      </c>
      <c r="G62" s="482"/>
      <c r="H62" s="480" t="str">
        <f>IF(ISBLANK(F62),"",IF(F62&lt;=7.7,"KSM",IF(F62&lt;=8,"I A",IF(F62&lt;=8.44,"II A",IF(F62&lt;=9.04,"III A",IF(F62&lt;=9.64,"I JA",IF(F62&lt;=10.04,"II JA",IF(F62&lt;=10.34,"III JA"))))))))</f>
        <v>III A</v>
      </c>
      <c r="I62" s="175" t="s">
        <v>51</v>
      </c>
    </row>
    <row r="63" spans="1:9" ht="12.75">
      <c r="A63" s="33">
        <v>2</v>
      </c>
      <c r="B63" s="174" t="s">
        <v>981</v>
      </c>
      <c r="C63" s="171" t="s">
        <v>970</v>
      </c>
      <c r="D63" s="172">
        <v>37241</v>
      </c>
      <c r="E63" s="175" t="s">
        <v>336</v>
      </c>
      <c r="F63" s="479">
        <v>9.33</v>
      </c>
      <c r="G63" s="482"/>
      <c r="H63" s="480" t="str">
        <f>IF(ISBLANK(F63),"",IF(F63&lt;=7.7,"KSM",IF(F63&lt;=8,"I A",IF(F63&lt;=8.44,"II A",IF(F63&lt;=9.04,"III A",IF(F63&lt;=9.64,"I JA",IF(F63&lt;=10.04,"II JA",IF(F63&lt;=10.34,"III JA"))))))))</f>
        <v>I JA</v>
      </c>
      <c r="I63" s="175" t="s">
        <v>416</v>
      </c>
    </row>
    <row r="64" spans="1:9" ht="12.75">
      <c r="A64" s="33">
        <v>3</v>
      </c>
      <c r="B64" s="174" t="s">
        <v>114</v>
      </c>
      <c r="C64" s="171" t="s">
        <v>261</v>
      </c>
      <c r="D64" s="172">
        <v>36542</v>
      </c>
      <c r="E64" s="175" t="s">
        <v>371</v>
      </c>
      <c r="F64" s="479">
        <v>8.55</v>
      </c>
      <c r="G64" s="482"/>
      <c r="H64" s="480" t="str">
        <f>IF(ISBLANK(F64),"",IF(F64&lt;=7.7,"KSM",IF(F64&lt;=8,"I A",IF(F64&lt;=8.44,"II A",IF(F64&lt;=9.04,"III A",IF(F64&lt;=9.64,"I JA",IF(F64&lt;=10.04,"II JA",IF(F64&lt;=10.34,"III JA"))))))))</f>
        <v>III A</v>
      </c>
      <c r="I64" s="175" t="s">
        <v>372</v>
      </c>
    </row>
    <row r="65" spans="1:10" ht="12.75">
      <c r="A65" s="33">
        <v>4</v>
      </c>
      <c r="B65" s="174" t="s">
        <v>165</v>
      </c>
      <c r="C65" s="171" t="s">
        <v>375</v>
      </c>
      <c r="D65" s="172">
        <v>36594</v>
      </c>
      <c r="E65" s="175" t="s">
        <v>376</v>
      </c>
      <c r="F65" s="479">
        <v>8.35</v>
      </c>
      <c r="G65" s="482"/>
      <c r="H65" s="480" t="str">
        <f>IF(ISBLANK(F65),"",IF(F65&lt;=7.7,"KSM",IF(F65&lt;=8,"I A",IF(F65&lt;=8.44,"II A",IF(F65&lt;=9.04,"III A",IF(F65&lt;=9.64,"I JA",IF(F65&lt;=10.04,"II JA",IF(F65&lt;=10.34,"III JA"))))))))</f>
        <v>II A</v>
      </c>
      <c r="I65" s="175" t="s">
        <v>377</v>
      </c>
      <c r="J65" s="161" t="s">
        <v>982</v>
      </c>
    </row>
    <row r="66" spans="1:9" ht="12.75">
      <c r="A66" s="426"/>
      <c r="B66" s="332"/>
      <c r="C66" s="333"/>
      <c r="D66" s="334"/>
      <c r="E66" s="427"/>
      <c r="F66" s="493"/>
      <c r="G66" s="494"/>
      <c r="H66" s="495"/>
      <c r="I66" s="427"/>
    </row>
    <row r="67" spans="1:9" ht="12.75">
      <c r="A67" s="426"/>
      <c r="B67" s="332"/>
      <c r="C67" s="333"/>
      <c r="D67" s="334"/>
      <c r="E67" s="427"/>
      <c r="F67" s="493"/>
      <c r="G67" s="494"/>
      <c r="H67" s="495"/>
      <c r="I67" s="427"/>
    </row>
    <row r="68" spans="1:9" ht="12.75">
      <c r="A68" s="426"/>
      <c r="B68" s="332"/>
      <c r="C68" s="333"/>
      <c r="D68" s="334"/>
      <c r="E68" s="427"/>
      <c r="F68" s="493"/>
      <c r="G68" s="494"/>
      <c r="H68" s="495"/>
      <c r="I68" s="427"/>
    </row>
    <row r="69" spans="1:9" s="111" customFormat="1" ht="20.25">
      <c r="A69" s="578" t="s">
        <v>308</v>
      </c>
      <c r="B69" s="578"/>
      <c r="C69" s="578"/>
      <c r="D69" s="578"/>
      <c r="E69" s="578"/>
      <c r="F69" s="578"/>
      <c r="G69" s="578"/>
      <c r="H69" s="578"/>
      <c r="I69" s="32" t="s">
        <v>310</v>
      </c>
    </row>
    <row r="70" spans="1:9" s="111" customFormat="1" ht="20.25">
      <c r="A70" s="578" t="s">
        <v>0</v>
      </c>
      <c r="B70" s="578"/>
      <c r="C70" s="578"/>
      <c r="D70" s="578"/>
      <c r="E70" s="578"/>
      <c r="F70" s="578"/>
      <c r="G70" s="578"/>
      <c r="H70" s="578"/>
      <c r="I70" s="31" t="s">
        <v>1</v>
      </c>
    </row>
    <row r="71" spans="1:10" s="111" customFormat="1" ht="20.25">
      <c r="A71" s="578" t="s">
        <v>2</v>
      </c>
      <c r="B71" s="578"/>
      <c r="C71" s="578"/>
      <c r="D71" s="578"/>
      <c r="E71" s="578"/>
      <c r="F71" s="578"/>
      <c r="G71" s="578"/>
      <c r="H71" s="578"/>
      <c r="I71" s="112"/>
      <c r="J71" s="31"/>
    </row>
    <row r="72" spans="1:9" ht="12.75" customHeight="1">
      <c r="A72" s="72"/>
      <c r="B72" s="72"/>
      <c r="C72" s="489" t="s">
        <v>16</v>
      </c>
      <c r="D72" s="119" t="s">
        <v>960</v>
      </c>
      <c r="F72" s="34" t="s">
        <v>961</v>
      </c>
      <c r="G72" s="72"/>
      <c r="H72" s="72"/>
      <c r="I72" s="490" t="s">
        <v>228</v>
      </c>
    </row>
    <row r="73" spans="5:9" s="113" customFormat="1" ht="8.25" customHeight="1">
      <c r="E73" s="114"/>
      <c r="I73" s="115"/>
    </row>
    <row r="74" spans="2:9" ht="15.75">
      <c r="B74" s="17" t="s">
        <v>963</v>
      </c>
      <c r="C74" s="18"/>
      <c r="D74" s="120"/>
      <c r="E74" s="18"/>
      <c r="F74" s="491"/>
      <c r="G74" s="17"/>
      <c r="H74" s="17" t="s">
        <v>23</v>
      </c>
      <c r="I74" s="492"/>
    </row>
    <row r="75" spans="2:9" ht="12.75" customHeight="1">
      <c r="B75" s="168"/>
      <c r="C75" s="215">
        <v>8</v>
      </c>
      <c r="D75" s="215" t="s">
        <v>41</v>
      </c>
      <c r="E75" s="216">
        <v>8</v>
      </c>
      <c r="I75" s="217"/>
    </row>
    <row r="76" spans="1:10" ht="12.75">
      <c r="A76" s="33">
        <v>1</v>
      </c>
      <c r="B76" s="174" t="s">
        <v>101</v>
      </c>
      <c r="C76" s="171" t="s">
        <v>118</v>
      </c>
      <c r="D76" s="172">
        <v>36670</v>
      </c>
      <c r="E76" s="175" t="s">
        <v>53</v>
      </c>
      <c r="F76" s="479">
        <v>8.34</v>
      </c>
      <c r="G76" s="482"/>
      <c r="H76" s="480" t="str">
        <f>IF(ISBLANK(F76),"",IF(F76&lt;=7.7,"KSM",IF(F76&lt;=8,"I A",IF(F76&lt;=8.44,"II A",IF(F76&lt;=9.04,"III A",IF(F76&lt;=9.64,"I JA",IF(F76&lt;=10.04,"II JA",IF(F76&lt;=10.34,"III JA"))))))))</f>
        <v>II A</v>
      </c>
      <c r="I76" s="175" t="s">
        <v>119</v>
      </c>
      <c r="J76" s="161" t="s">
        <v>983</v>
      </c>
    </row>
    <row r="77" spans="1:9" ht="12.75">
      <c r="A77" s="33">
        <v>2</v>
      </c>
      <c r="B77" s="174" t="s">
        <v>133</v>
      </c>
      <c r="C77" s="171" t="s">
        <v>134</v>
      </c>
      <c r="D77" s="172">
        <v>36550</v>
      </c>
      <c r="E77" s="175" t="s">
        <v>371</v>
      </c>
      <c r="F77" s="479">
        <v>9.71</v>
      </c>
      <c r="G77" s="482"/>
      <c r="H77" s="480" t="str">
        <f>IF(ISBLANK(F77),"",IF(F77&lt;=7.7,"KSM",IF(F77&lt;=8,"I A",IF(F77&lt;=8.44,"II A",IF(F77&lt;=9.04,"III A",IF(F77&lt;=9.64,"I JA",IF(F77&lt;=10.04,"II JA",IF(F77&lt;=10.34,"III JA"))))))))</f>
        <v>II JA</v>
      </c>
      <c r="I77" s="175" t="s">
        <v>372</v>
      </c>
    </row>
    <row r="78" spans="1:9" ht="12.75">
      <c r="A78" s="33">
        <v>3</v>
      </c>
      <c r="B78" s="174" t="s">
        <v>422</v>
      </c>
      <c r="C78" s="171" t="s">
        <v>984</v>
      </c>
      <c r="D78" s="172">
        <v>36987</v>
      </c>
      <c r="E78" s="175" t="s">
        <v>100</v>
      </c>
      <c r="F78" s="479">
        <v>8.51</v>
      </c>
      <c r="G78" s="482"/>
      <c r="H78" s="480" t="str">
        <f>IF(ISBLANK(F78),"",IF(F78&lt;=7.7,"KSM",IF(F78&lt;=8,"I A",IF(F78&lt;=8.44,"II A",IF(F78&lt;=9.04,"III A",IF(F78&lt;=9.64,"I JA",IF(F78&lt;=10.04,"II JA",IF(F78&lt;=10.34,"III JA"))))))))</f>
        <v>III A</v>
      </c>
      <c r="I78" s="175" t="s">
        <v>985</v>
      </c>
    </row>
    <row r="79" spans="1:9" ht="12.75">
      <c r="A79" s="33">
        <v>4</v>
      </c>
      <c r="B79" s="174" t="s">
        <v>986</v>
      </c>
      <c r="C79" s="171" t="s">
        <v>987</v>
      </c>
      <c r="D79" s="172" t="s">
        <v>442</v>
      </c>
      <c r="E79" s="175" t="s">
        <v>79</v>
      </c>
      <c r="F79" s="479">
        <v>9.29</v>
      </c>
      <c r="G79" s="482"/>
      <c r="H79" s="480" t="str">
        <f>IF(ISBLANK(F79),"",IF(F79&lt;=7.7,"KSM",IF(F79&lt;=8,"I A",IF(F79&lt;=8.44,"II A",IF(F79&lt;=9.04,"III A",IF(F79&lt;=9.64,"I JA",IF(F79&lt;=10.04,"II JA",IF(F79&lt;=10.34,"III JA"))))))))</f>
        <v>I JA</v>
      </c>
      <c r="I79" s="175" t="s">
        <v>275</v>
      </c>
    </row>
  </sheetData>
  <sheetProtection/>
  <mergeCells count="6">
    <mergeCell ref="A70:H70"/>
    <mergeCell ref="A71:H71"/>
    <mergeCell ref="A1:H1"/>
    <mergeCell ref="A2:H2"/>
    <mergeCell ref="A3:H3"/>
    <mergeCell ref="A69:H6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Steponas</cp:lastModifiedBy>
  <cp:lastPrinted>2015-03-07T14:05:05Z</cp:lastPrinted>
  <dcterms:created xsi:type="dcterms:W3CDTF">1996-10-14T23:33:28Z</dcterms:created>
  <dcterms:modified xsi:type="dcterms:W3CDTF">2015-03-07T14:45:11Z</dcterms:modified>
  <cp:category/>
  <cp:version/>
  <cp:contentType/>
  <cp:contentStatus/>
</cp:coreProperties>
</file>