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omandiniai" sheetId="1" r:id="rId1"/>
    <sheet name="1000m M2002_Suvest" sheetId="2" r:id="rId2"/>
    <sheet name="1000m M2002_1" sheetId="3" r:id="rId3"/>
    <sheet name="1000m M2002_2" sheetId="4" r:id="rId4"/>
    <sheet name="1000m V2002_Suvest" sheetId="5" r:id="rId5"/>
    <sheet name="1000m V2002_1" sheetId="6" r:id="rId6"/>
    <sheet name="1000m V2002_2" sheetId="7" r:id="rId7"/>
    <sheet name="2000m M2000_Suv" sheetId="8" r:id="rId8"/>
    <sheet name="2000m M2000_1" sheetId="9" r:id="rId9"/>
    <sheet name="2000m M2000_2" sheetId="10" r:id="rId10"/>
    <sheet name="2000m V2000_Suv" sheetId="11" r:id="rId11"/>
    <sheet name="2000m V2000_1" sheetId="12" r:id="rId12"/>
    <sheet name="2000m V2000_2" sheetId="13" r:id="rId13"/>
    <sheet name="3000m M1998" sheetId="14" r:id="rId14"/>
    <sheet name="4000m V1998" sheetId="15" r:id="rId15"/>
    <sheet name="4000m M1996" sheetId="16" r:id="rId16"/>
    <sheet name="6000m M, U23" sheetId="17" r:id="rId17"/>
    <sheet name="6000m V1996" sheetId="18" r:id="rId18"/>
    <sheet name="8000m V, U23" sheetId="19" r:id="rId19"/>
    <sheet name="SUVESTINĖ" sheetId="20" state="hidden" r:id="rId20"/>
    <sheet name="finišas" sheetId="21" state="hidden" r:id="rId21"/>
    <sheet name="nbox" sheetId="22" state="hidden" r:id="rId22"/>
    <sheet name="list" sheetId="23" state="hidden" r:id="rId23"/>
  </sheets>
  <definedNames>
    <definedName name="_xlnm._FilterDatabase" localSheetId="4" hidden="1">'1000m V2002_Suvest'!$A$6:$I$6</definedName>
    <definedName name="_xlnm._FilterDatabase" localSheetId="22" hidden="1">'list'!$A$1:$AA$413</definedName>
    <definedName name="_xlnm._FilterDatabase" localSheetId="19" hidden="1">'SUVESTINĖ'!$A$1:$N$153</definedName>
    <definedName name="merg" localSheetId="20">'finišas'!$F$8:$P$31</definedName>
    <definedName name="merg" localSheetId="19">'SUVESTINĖ'!$H$2:$N$17</definedName>
  </definedNames>
  <calcPr fullCalcOnLoad="1"/>
</workbook>
</file>

<file path=xl/sharedStrings.xml><?xml version="1.0" encoding="utf-8"?>
<sst xmlns="http://schemas.openxmlformats.org/spreadsheetml/2006/main" count="5053" uniqueCount="1114">
  <si>
    <t>bėgimas iš</t>
  </si>
  <si>
    <t>2000m Jaunutės</t>
  </si>
  <si>
    <t>Vieta</t>
  </si>
  <si>
    <t>Nr.</t>
  </si>
  <si>
    <t>id</t>
  </si>
  <si>
    <t>t</t>
  </si>
  <si>
    <t xml:space="preserve">Startas: </t>
  </si>
  <si>
    <t>t rank</t>
  </si>
  <si>
    <t>Rank</t>
  </si>
  <si>
    <t>rank2</t>
  </si>
  <si>
    <t>Atletas</t>
  </si>
  <si>
    <t>Gim.data</t>
  </si>
  <si>
    <t>Miestas</t>
  </si>
  <si>
    <t>2000m jaunučiai</t>
  </si>
  <si>
    <t>Klubas</t>
  </si>
  <si>
    <t>stat</t>
  </si>
  <si>
    <t>Treneris</t>
  </si>
  <si>
    <t>Rezultatas</t>
  </si>
  <si>
    <t>Taškai</t>
  </si>
  <si>
    <t>Kv.l.</t>
  </si>
  <si>
    <t>h</t>
  </si>
  <si>
    <t>m</t>
  </si>
  <si>
    <t>ss</t>
  </si>
  <si>
    <t>Lietuvos pavasario kroso čempionatas</t>
  </si>
  <si>
    <t>2015 m.gegužės 8 d., Palanga</t>
  </si>
  <si>
    <t>Eilė</t>
  </si>
  <si>
    <t>Eil</t>
  </si>
  <si>
    <t>beg</t>
  </si>
  <si>
    <t>bg eil nr</t>
  </si>
  <si>
    <t>Lytis</t>
  </si>
  <si>
    <t>Rungtis</t>
  </si>
  <si>
    <t>St NR</t>
  </si>
  <si>
    <t xml:space="preserve"> </t>
  </si>
  <si>
    <t>Julius Kalindra</t>
  </si>
  <si>
    <t>Vieta U23</t>
  </si>
  <si>
    <t>Vieta jn</t>
  </si>
  <si>
    <t>Taškai U23</t>
  </si>
  <si>
    <t>Vilnius</t>
  </si>
  <si>
    <t>I.Krakoviak-Tolstika,A.Tolstiks</t>
  </si>
  <si>
    <t>Justas Budrikas</t>
  </si>
  <si>
    <t>Šilutė</t>
  </si>
  <si>
    <t>NIKĖ</t>
  </si>
  <si>
    <t>L.Leikuvienė</t>
  </si>
  <si>
    <t>Lukas Stašys</t>
  </si>
  <si>
    <t>Pakruojis</t>
  </si>
  <si>
    <t>A.Macevičius</t>
  </si>
  <si>
    <t>Arnas Šitkauskas</t>
  </si>
  <si>
    <t>Vilkaviškis</t>
  </si>
  <si>
    <t>LASK</t>
  </si>
  <si>
    <t>R.Akucevičiūtė</t>
  </si>
  <si>
    <t>Arnas Emilis Hiršas</t>
  </si>
  <si>
    <t>Klaipėda I</t>
  </si>
  <si>
    <t>L.Bružas</t>
  </si>
  <si>
    <t>Dariuš Zabelo</t>
  </si>
  <si>
    <t>Vilniaus r.</t>
  </si>
  <si>
    <t>V. Gražys</t>
  </si>
  <si>
    <t>Tomas Bačiulis</t>
  </si>
  <si>
    <t>Tauragė</t>
  </si>
  <si>
    <t>I.Lasauskienė</t>
  </si>
  <si>
    <t>Ignas Vasiliauskas</t>
  </si>
  <si>
    <t>Rokas Sviderskis</t>
  </si>
  <si>
    <t>Kaunas</t>
  </si>
  <si>
    <t>R.Kančys,I.Juodeškienė</t>
  </si>
  <si>
    <t>Edgaras Žebrauskas</t>
  </si>
  <si>
    <t>M.Krakys</t>
  </si>
  <si>
    <t>Klaidas Vasikonis</t>
  </si>
  <si>
    <t>Kalvarija</t>
  </si>
  <si>
    <t>J.Kasputienė</t>
  </si>
  <si>
    <t>Antanas Butkus</t>
  </si>
  <si>
    <t>Klaipėdos r.</t>
  </si>
  <si>
    <t>G.Ratkus</t>
  </si>
  <si>
    <t>Žygimantas Vaitekaitis</t>
  </si>
  <si>
    <t>Šiaulių r.</t>
  </si>
  <si>
    <t>Lukas</t>
  </si>
  <si>
    <t>A.Lukošaitis</t>
  </si>
  <si>
    <t>Antanas Klapatauskis</t>
  </si>
  <si>
    <t>Kaltinėnai</t>
  </si>
  <si>
    <t>Ind.</t>
  </si>
  <si>
    <t>S.Čėsna</t>
  </si>
  <si>
    <t>ind</t>
  </si>
  <si>
    <t>Kęstutis Jakubonis</t>
  </si>
  <si>
    <t>Modestas Miliūnas</t>
  </si>
  <si>
    <t>D.Jankauskaitė,N.Sabaliauskienė</t>
  </si>
  <si>
    <t>Ernestas Tumas</t>
  </si>
  <si>
    <t>Flamingas</t>
  </si>
  <si>
    <t>R.Juodis</t>
  </si>
  <si>
    <t>Ignas Pučinskas</t>
  </si>
  <si>
    <t>A.Šalčius</t>
  </si>
  <si>
    <t>Nojus Katkauskas</t>
  </si>
  <si>
    <t>Klaipėda</t>
  </si>
  <si>
    <t>Mikas Motvilas</t>
  </si>
  <si>
    <t>Arnas Kasperiūnas</t>
  </si>
  <si>
    <t>Midlongas</t>
  </si>
  <si>
    <t>J.Strumskytė-Razgūnė</t>
  </si>
  <si>
    <t>Egidijus Kazakevičius</t>
  </si>
  <si>
    <t>Jonas Dėdinas</t>
  </si>
  <si>
    <t>Mantas Žiugžda</t>
  </si>
  <si>
    <t>Natanas Žebrauskas</t>
  </si>
  <si>
    <t>Deividas Davydovas</t>
  </si>
  <si>
    <t>N.Krakiene</t>
  </si>
  <si>
    <t>Vardas</t>
  </si>
  <si>
    <t>Mantas Apanavičius</t>
  </si>
  <si>
    <t>Trakai</t>
  </si>
  <si>
    <t>Sostinės Olimpas</t>
  </si>
  <si>
    <t>D.Virbickas</t>
  </si>
  <si>
    <t>Pavardė</t>
  </si>
  <si>
    <t>Gim data</t>
  </si>
  <si>
    <t>Rytis Laurinaitis</t>
  </si>
  <si>
    <t>Statusas</t>
  </si>
  <si>
    <t>ID</t>
  </si>
  <si>
    <t>Liutauras Vaičiulis</t>
  </si>
  <si>
    <t>Vardas, pavardė</t>
  </si>
  <si>
    <t>Gimimo data</t>
  </si>
  <si>
    <t>Statu-sas</t>
  </si>
  <si>
    <t>Emilis Matias</t>
  </si>
  <si>
    <t>bib nr</t>
  </si>
  <si>
    <t>rank</t>
  </si>
  <si>
    <t>Dovydas Stangvilas</t>
  </si>
  <si>
    <t>suma</t>
  </si>
  <si>
    <t>miesto tsk</t>
  </si>
  <si>
    <t>Vilius Pukelis</t>
  </si>
  <si>
    <t>S.Oželis</t>
  </si>
  <si>
    <t>Airidas Giedraitis</t>
  </si>
  <si>
    <t>klb tsk</t>
  </si>
  <si>
    <t>Rimvydas Būras</t>
  </si>
  <si>
    <t>Kristupas Šablevičius</t>
  </si>
  <si>
    <t>1000m</t>
  </si>
  <si>
    <t>Kristina</t>
  </si>
  <si>
    <t>Varnaitė</t>
  </si>
  <si>
    <t>Povilas Žiugžda</t>
  </si>
  <si>
    <t>Jaunius Bružas</t>
  </si>
  <si>
    <t>Titas Yoshino</t>
  </si>
  <si>
    <t>Grąžvydas Ašakas</t>
  </si>
  <si>
    <t>Jonava</t>
  </si>
  <si>
    <t>V. Lebeckienė</t>
  </si>
  <si>
    <t>Dovydas Žurauskas</t>
  </si>
  <si>
    <t>Feliksas Sendzikas</t>
  </si>
  <si>
    <t>Rytis Zaramba</t>
  </si>
  <si>
    <t>Mažeikiai</t>
  </si>
  <si>
    <t>J.Kriaučiūnienė</t>
  </si>
  <si>
    <t>Nojus Žurauskas</t>
  </si>
  <si>
    <t>ind.</t>
  </si>
  <si>
    <t>L. Beresnevičienė</t>
  </si>
  <si>
    <t>v</t>
  </si>
  <si>
    <t>Arnas Emilis</t>
  </si>
  <si>
    <t>Hiršas</t>
  </si>
  <si>
    <t>Edgaras</t>
  </si>
  <si>
    <t>Žebrauskas</t>
  </si>
  <si>
    <t>2000m</t>
  </si>
  <si>
    <t>Kotryna</t>
  </si>
  <si>
    <t>Petrutytė</t>
  </si>
  <si>
    <t>Maratonas</t>
  </si>
  <si>
    <t>J.R.Beržinskai</t>
  </si>
  <si>
    <t>Ugnė</t>
  </si>
  <si>
    <t>Žvinklytė</t>
  </si>
  <si>
    <t>J.R.Beržinskai, M.Krakys</t>
  </si>
  <si>
    <t>Erika</t>
  </si>
  <si>
    <t>Rimkutė</t>
  </si>
  <si>
    <t>Emilija</t>
  </si>
  <si>
    <t>Nevieraitė</t>
  </si>
  <si>
    <t>failu pavadinimai</t>
  </si>
  <si>
    <t>KV l</t>
  </si>
  <si>
    <t>3000m</t>
  </si>
  <si>
    <t>Skaistė</t>
  </si>
  <si>
    <t>Daškevičiūtė</t>
  </si>
  <si>
    <t>500m</t>
  </si>
  <si>
    <t>Varžybų atidarymas</t>
  </si>
  <si>
    <t>bėg sk</t>
  </si>
  <si>
    <t>bėgim</t>
  </si>
  <si>
    <t>1 bėg t</t>
  </si>
  <si>
    <t>st_</t>
  </si>
  <si>
    <t>1b</t>
  </si>
  <si>
    <t>Vilmantė</t>
  </si>
  <si>
    <t>Gruodytė</t>
  </si>
  <si>
    <t>13:00</t>
  </si>
  <si>
    <t>1000m mergaitės I bėgimas</t>
  </si>
  <si>
    <t>0:07</t>
  </si>
  <si>
    <t>Violeta</t>
  </si>
  <si>
    <t>Kuldaitė</t>
  </si>
  <si>
    <t>Klaipėda I, Klaipėdos r.</t>
  </si>
  <si>
    <t>M.Krakys, L.Bloškienė</t>
  </si>
  <si>
    <t>rez_</t>
  </si>
  <si>
    <t>b</t>
  </si>
  <si>
    <t>2b</t>
  </si>
  <si>
    <t>1000m mergaitės II bėgimas</t>
  </si>
  <si>
    <t>vjc</t>
  </si>
  <si>
    <t>3b</t>
  </si>
  <si>
    <t>1000m berniukai I bėgimas</t>
  </si>
  <si>
    <t>bjc</t>
  </si>
  <si>
    <t>4b</t>
  </si>
  <si>
    <t>1000m berniukai II bėgimas</t>
  </si>
  <si>
    <t>Aušra</t>
  </si>
  <si>
    <t>Butkevičiūtė</t>
  </si>
  <si>
    <t>mj</t>
  </si>
  <si>
    <t>II A</t>
  </si>
  <si>
    <t>2000m jaunutės I bėgimas</t>
  </si>
  <si>
    <t>bj</t>
  </si>
  <si>
    <t>III A</t>
  </si>
  <si>
    <t>2000m jaunutės II bėgimas</t>
  </si>
  <si>
    <t>mjn</t>
  </si>
  <si>
    <t>I JA</t>
  </si>
  <si>
    <t>2000m janunučiai I bėgimas</t>
  </si>
  <si>
    <t>vjn</t>
  </si>
  <si>
    <t>4000m</t>
  </si>
  <si>
    <t>Amanda</t>
  </si>
  <si>
    <t>Kirklytė</t>
  </si>
  <si>
    <t>II JA</t>
  </si>
  <si>
    <t>2000m janunučiai II bėgimas</t>
  </si>
  <si>
    <t>III JA</t>
  </si>
  <si>
    <t>3000m jaunės</t>
  </si>
  <si>
    <t>Eglė</t>
  </si>
  <si>
    <t>Morenaitė</t>
  </si>
  <si>
    <t>4000m jauniai</t>
  </si>
  <si>
    <t>4000m jaunuolės</t>
  </si>
  <si>
    <t>6000m moterys, U23</t>
  </si>
  <si>
    <t>1500m</t>
  </si>
  <si>
    <t>6000m jaunuoliai</t>
  </si>
  <si>
    <t>8000m vyrai, U23</t>
  </si>
  <si>
    <t>Saudargaitė</t>
  </si>
  <si>
    <t>KSM</t>
  </si>
  <si>
    <t>I A</t>
  </si>
  <si>
    <t>Komanda</t>
  </si>
  <si>
    <t>Alytus</t>
  </si>
  <si>
    <t>Panevėžys</t>
  </si>
  <si>
    <t>6000m</t>
  </si>
  <si>
    <t>Banga</t>
  </si>
  <si>
    <t>Šiauliai</t>
  </si>
  <si>
    <t>Balnaitė</t>
  </si>
  <si>
    <t>Druskininkai</t>
  </si>
  <si>
    <t>Kėdainiai</t>
  </si>
  <si>
    <t>Kelmės raj.</t>
  </si>
  <si>
    <t>Klapėdos raj.</t>
  </si>
  <si>
    <t>Kretingos raj.</t>
  </si>
  <si>
    <t>Marijampolė</t>
  </si>
  <si>
    <t>Pagėgių raj.</t>
  </si>
  <si>
    <t>Pakruojo raj.</t>
  </si>
  <si>
    <t>Palanga</t>
  </si>
  <si>
    <t>Pasvalio raj.</t>
  </si>
  <si>
    <t>Plungės raj.</t>
  </si>
  <si>
    <t>5000m</t>
  </si>
  <si>
    <t>Šiaulių raj.</t>
  </si>
  <si>
    <t>Šilalės raj.</t>
  </si>
  <si>
    <t>Skuodo raj.</t>
  </si>
  <si>
    <t>Veronika</t>
  </si>
  <si>
    <t>Švenčionių raj.</t>
  </si>
  <si>
    <t>Mišina</t>
  </si>
  <si>
    <t>Vilkaviškio raj.</t>
  </si>
  <si>
    <t>Vilniaus raj.</t>
  </si>
  <si>
    <t>KLUBAI</t>
  </si>
  <si>
    <t>Druskininkų ėjikų klubas</t>
  </si>
  <si>
    <t>Puidokaitė</t>
  </si>
  <si>
    <t>Kauno "Bėgimas"</t>
  </si>
  <si>
    <t>Kėdainių SK "Vaivorykštė"</t>
  </si>
  <si>
    <t>Klaipėdos "Nikė"</t>
  </si>
  <si>
    <t>Klaipėdos raj. SK "Ritmas"</t>
  </si>
  <si>
    <t>Klaipėdos raj. SK "YES"</t>
  </si>
  <si>
    <t>Palangos LASK</t>
  </si>
  <si>
    <t>Panevėžio "El-Eko Sport"</t>
  </si>
  <si>
    <t>Panevėžio SK "Sporto pasaulis"</t>
  </si>
  <si>
    <t>Pasvalio raj. "Lėvuo"</t>
  </si>
  <si>
    <t>Plungės raj. Alsėdžiai</t>
  </si>
  <si>
    <t>Šiaulių "Flamingas"</t>
  </si>
  <si>
    <t>Šiaulių "Stadija"</t>
  </si>
  <si>
    <t>Šiaulių raj "Lukas"</t>
  </si>
  <si>
    <t>Šiaulių raj "Meškuičiai"</t>
  </si>
  <si>
    <t>Švenčionių SK "Aitvaras"</t>
  </si>
  <si>
    <t>Vilkaviškio LASK</t>
  </si>
  <si>
    <t>Mantas</t>
  </si>
  <si>
    <t>Klumbys</t>
  </si>
  <si>
    <t>O.Grybauskienė</t>
  </si>
  <si>
    <t>bk</t>
  </si>
  <si>
    <t>Rolandas</t>
  </si>
  <si>
    <t>Vainora</t>
  </si>
  <si>
    <t>Danielius</t>
  </si>
  <si>
    <t>Matias</t>
  </si>
  <si>
    <t>M.Krakys, D.Šaučikovas</t>
  </si>
  <si>
    <t>Justinas</t>
  </si>
  <si>
    <t>Laurinaitis</t>
  </si>
  <si>
    <t>Rimgaudas</t>
  </si>
  <si>
    <t>Pabiržis</t>
  </si>
  <si>
    <t>Klaipėda I, Kaišiadorys</t>
  </si>
  <si>
    <t>M.Krakys, D.Tamulevičius</t>
  </si>
  <si>
    <t>Benediktas</t>
  </si>
  <si>
    <t>Mickus</t>
  </si>
  <si>
    <t>8000m</t>
  </si>
  <si>
    <t>Dominykas</t>
  </si>
  <si>
    <t>Butkevičius</t>
  </si>
  <si>
    <t>Žilvinas</t>
  </si>
  <si>
    <t>Balna</t>
  </si>
  <si>
    <t>Stalmokaitė</t>
  </si>
  <si>
    <t>Austėja</t>
  </si>
  <si>
    <t>Bučinskaitė</t>
  </si>
  <si>
    <t>Rytis</t>
  </si>
  <si>
    <t>Petras</t>
  </si>
  <si>
    <t>Baltmiškis</t>
  </si>
  <si>
    <t>Nojus</t>
  </si>
  <si>
    <t>Katkauskas</t>
  </si>
  <si>
    <t>Jonas</t>
  </si>
  <si>
    <t>Dėdinas</t>
  </si>
  <si>
    <t>Kasparas</t>
  </si>
  <si>
    <t>Pocevičius</t>
  </si>
  <si>
    <t>Deividas</t>
  </si>
  <si>
    <t>Davydovas</t>
  </si>
  <si>
    <t>Titas</t>
  </si>
  <si>
    <t>Yoshino</t>
  </si>
  <si>
    <t>dnf</t>
  </si>
  <si>
    <t>Emilis</t>
  </si>
  <si>
    <t>Feliksas</t>
  </si>
  <si>
    <t>Sendzikas</t>
  </si>
  <si>
    <t>Indrė</t>
  </si>
  <si>
    <t>Domarkaitė</t>
  </si>
  <si>
    <t>Augustė</t>
  </si>
  <si>
    <t>Endriukaitytė</t>
  </si>
  <si>
    <t>Jurkus</t>
  </si>
  <si>
    <t>Simutis</t>
  </si>
  <si>
    <t>Adomas</t>
  </si>
  <si>
    <t>Šėmys</t>
  </si>
  <si>
    <t>Anastasija</t>
  </si>
  <si>
    <t>Sivakova</t>
  </si>
  <si>
    <t>Vaitkevičiūtė</t>
  </si>
  <si>
    <t>Diana</t>
  </si>
  <si>
    <t>Curikova</t>
  </si>
  <si>
    <t>Kabelis</t>
  </si>
  <si>
    <t>Justina</t>
  </si>
  <si>
    <t>Akvilė</t>
  </si>
  <si>
    <t>Jonauskytė</t>
  </si>
  <si>
    <t>Jankevičius</t>
  </si>
  <si>
    <t>Astrauskas</t>
  </si>
  <si>
    <t>Kornelija</t>
  </si>
  <si>
    <t>Bulauskaitė</t>
  </si>
  <si>
    <t>V.Baronienė</t>
  </si>
  <si>
    <t>Jonė</t>
  </si>
  <si>
    <t>Pociūtė</t>
  </si>
  <si>
    <t>Aistė Stračinskytė</t>
  </si>
  <si>
    <t>Karolina Stagniūnaitė</t>
  </si>
  <si>
    <t>Gerda Bartkutė</t>
  </si>
  <si>
    <t>Meda Repšytė</t>
  </si>
  <si>
    <t>Vija Turulytė</t>
  </si>
  <si>
    <t>Kristina Varnaitė</t>
  </si>
  <si>
    <t>Krištaponytė</t>
  </si>
  <si>
    <t>Vakarė Mozūraitė</t>
  </si>
  <si>
    <t>L.Juchnevičienė</t>
  </si>
  <si>
    <t>Lukrecija Paulikaitė</t>
  </si>
  <si>
    <t>Raistė Vaištaraitė</t>
  </si>
  <si>
    <t>Livija Nasutavičiūtė</t>
  </si>
  <si>
    <t>L.Tichonova</t>
  </si>
  <si>
    <t>Vika Vaitekūnaitė</t>
  </si>
  <si>
    <t>Aistė Seniutaitė</t>
  </si>
  <si>
    <t>Viltė Matuliauskaitė</t>
  </si>
  <si>
    <t>Greitas spurtas</t>
  </si>
  <si>
    <t>A.Sniečkus</t>
  </si>
  <si>
    <t>Juana Motvilaitė</t>
  </si>
  <si>
    <t>Vakarė Matuliauskaitė</t>
  </si>
  <si>
    <t>Luka Arnašiūtė</t>
  </si>
  <si>
    <t>Vakarė Mackonytė</t>
  </si>
  <si>
    <t>Gerda Ališauskaitė</t>
  </si>
  <si>
    <t>Raseiniai</t>
  </si>
  <si>
    <t>A.Pranckevičius</t>
  </si>
  <si>
    <t>Gustė Draugelytė</t>
  </si>
  <si>
    <t>Banga Lieputė</t>
  </si>
  <si>
    <t>Aurimas Bendžius</t>
  </si>
  <si>
    <t>Ieva Pankratavaitė</t>
  </si>
  <si>
    <t>D.Jaukauskaitė</t>
  </si>
  <si>
    <t>Plegevičiūtė</t>
  </si>
  <si>
    <t>E.Krištaponytė</t>
  </si>
  <si>
    <t>Kostas</t>
  </si>
  <si>
    <t>Zenov</t>
  </si>
  <si>
    <t>Savarankiškai</t>
  </si>
  <si>
    <t>Tomas Jankauskis</t>
  </si>
  <si>
    <t>Šiauliai, Pakruojis</t>
  </si>
  <si>
    <t>Stadija</t>
  </si>
  <si>
    <t>P. Šaučikovas A.Macevičius</t>
  </si>
  <si>
    <t>Aleksas Buldygerovas</t>
  </si>
  <si>
    <t>SK Saulė</t>
  </si>
  <si>
    <t>H.Statkus</t>
  </si>
  <si>
    <t>Giedrius Valinčius</t>
  </si>
  <si>
    <t>Marijampolė, Kalvarija</t>
  </si>
  <si>
    <t>A.Šalčius, V.Komisaraitis</t>
  </si>
  <si>
    <t>Konradas Naumčikas</t>
  </si>
  <si>
    <t>Gvidas Tauroza</t>
  </si>
  <si>
    <t>Dovydas Kurtinaitis</t>
  </si>
  <si>
    <t>Algis Dopolskas</t>
  </si>
  <si>
    <t>Arūnas Kavaliauskas</t>
  </si>
  <si>
    <t>Dominykas Smetonis</t>
  </si>
  <si>
    <t>Erikas Martinaitis</t>
  </si>
  <si>
    <t>Panevėžys, Pakruojis</t>
  </si>
  <si>
    <t>K.Sabalytė ,A.Macevičius</t>
  </si>
  <si>
    <t>Tadas Ambraziejus</t>
  </si>
  <si>
    <t>Dovydas Giačas</t>
  </si>
  <si>
    <t>Gabrielius Seniuta</t>
  </si>
  <si>
    <t>Monika</t>
  </si>
  <si>
    <t>Anužutė</t>
  </si>
  <si>
    <t>Ugnius Sadauskas</t>
  </si>
  <si>
    <t>D. Šaučikovas</t>
  </si>
  <si>
    <t>Faustas Marcinkevičius</t>
  </si>
  <si>
    <t>Martynas Čepas</t>
  </si>
  <si>
    <t>Egidijus Balsys</t>
  </si>
  <si>
    <t>Šiauliai, Joniškis</t>
  </si>
  <si>
    <t>P. Šaučikovas, R.Prokopenko</t>
  </si>
  <si>
    <t>Jaunius</t>
  </si>
  <si>
    <t>Bružas</t>
  </si>
  <si>
    <t>Alanas Vyštartas</t>
  </si>
  <si>
    <t>Šilalė</t>
  </si>
  <si>
    <t>R.Bendžius</t>
  </si>
  <si>
    <t>Karolina</t>
  </si>
  <si>
    <t>Syryca</t>
  </si>
  <si>
    <t>Vija</t>
  </si>
  <si>
    <t>Turulytė</t>
  </si>
  <si>
    <t>Stagniūnaitė</t>
  </si>
  <si>
    <t>Arnas</t>
  </si>
  <si>
    <t>Kasperiūnas</t>
  </si>
  <si>
    <t>Gabija Galvydytė</t>
  </si>
  <si>
    <t>Panevėžys, Jonava</t>
  </si>
  <si>
    <t>A.Sniečkus, V.Lebeckienė</t>
  </si>
  <si>
    <t>Ugnė Žvinklytė</t>
  </si>
  <si>
    <t>Kotryna Petrutytė</t>
  </si>
  <si>
    <t>Karolina Syryca</t>
  </si>
  <si>
    <t>Deimantė Leskauskaitė</t>
  </si>
  <si>
    <t>V.Komisaraitis,J.Kasputienė</t>
  </si>
  <si>
    <t>Saida Šiušaitė</t>
  </si>
  <si>
    <t>Karolina Savko</t>
  </si>
  <si>
    <t>Augustė Žikaitė</t>
  </si>
  <si>
    <t>M.Skamarakas</t>
  </si>
  <si>
    <t>Diana Dabrišiūtė</t>
  </si>
  <si>
    <t>Erika Rimkutė</t>
  </si>
  <si>
    <t>Santa Misiulytė</t>
  </si>
  <si>
    <t>Savi</t>
  </si>
  <si>
    <t>J.Savickas</t>
  </si>
  <si>
    <t>Eimantė Ramoškaitė</t>
  </si>
  <si>
    <t>A.Sniečkus,K.Sabalytė</t>
  </si>
  <si>
    <t>Roberta Žikaitė</t>
  </si>
  <si>
    <t>Vita Akelaitytė</t>
  </si>
  <si>
    <t>Augustė Januškevičiūtė</t>
  </si>
  <si>
    <t>Diana Kizlaitytė</t>
  </si>
  <si>
    <t>M.Saldukaitis</t>
  </si>
  <si>
    <t>Giedrė Sudeikytė</t>
  </si>
  <si>
    <t>Milita Vaitkutė</t>
  </si>
  <si>
    <t>R.Norkus</t>
  </si>
  <si>
    <t>Dominyka Raudytė</t>
  </si>
  <si>
    <t>R.Kančys,R.Sadzevičienė</t>
  </si>
  <si>
    <t>Gabrielė Grigaliūnaitė</t>
  </si>
  <si>
    <t>Viktorija Demeško</t>
  </si>
  <si>
    <t>Akvilė Jonauskytė</t>
  </si>
  <si>
    <t>Erika Lukoševičiūtė</t>
  </si>
  <si>
    <t>Miglė Malinauskaitė</t>
  </si>
  <si>
    <t>Samanta Možajevaitė</t>
  </si>
  <si>
    <t>Justina Petrutytė</t>
  </si>
  <si>
    <t>Greta Kliševičiūtė</t>
  </si>
  <si>
    <t>Aurelija Klimašauskaitė</t>
  </si>
  <si>
    <t>Eglė Stundžytė</t>
  </si>
  <si>
    <t>Vesta Macidulskaitė</t>
  </si>
  <si>
    <t>Patricija Jūrevičiūtė</t>
  </si>
  <si>
    <t>D. Šaučkovas</t>
  </si>
  <si>
    <t>Džaneta Lokomskytė</t>
  </si>
  <si>
    <t>Gabija Žalandauskaitė</t>
  </si>
  <si>
    <t>Indrė Domarkaitė</t>
  </si>
  <si>
    <t>Augustė Endriukaitytė</t>
  </si>
  <si>
    <t>Emilė Ulčickaitė</t>
  </si>
  <si>
    <t>Evelina Kozlovskaja</t>
  </si>
  <si>
    <t>L.Sinkevičienė</t>
  </si>
  <si>
    <t>Gabrielė Nevgen</t>
  </si>
  <si>
    <t>R.Razmaitė, A.Kitanov</t>
  </si>
  <si>
    <t>Gabrielė Domineikytė</t>
  </si>
  <si>
    <t>Simona Bružaitė</t>
  </si>
  <si>
    <t>Vydmantė Burbaitė</t>
  </si>
  <si>
    <t>Rokas Spulginas</t>
  </si>
  <si>
    <t>Kamilė Jankutė</t>
  </si>
  <si>
    <t>Gabija Petkevičiūtė</t>
  </si>
  <si>
    <t>Gina Mankutė</t>
  </si>
  <si>
    <t>Kostas Akimovas</t>
  </si>
  <si>
    <t>Rugilė Striokaitė</t>
  </si>
  <si>
    <t>Evelina Bruzgaitė</t>
  </si>
  <si>
    <t>Gerda Šiušaitė</t>
  </si>
  <si>
    <t>Karolis Jankauskas</t>
  </si>
  <si>
    <t>Dovilė Tamašauskaitė</t>
  </si>
  <si>
    <t>Inv.</t>
  </si>
  <si>
    <t>Kelmė</t>
  </si>
  <si>
    <t>L.Balsytė</t>
  </si>
  <si>
    <t>Monika Sachančiukaitė</t>
  </si>
  <si>
    <t>Ugnė Neverdauskytė</t>
  </si>
  <si>
    <t>Aidas Astrauskas</t>
  </si>
  <si>
    <t>Greta Narkevičiūtė</t>
  </si>
  <si>
    <t>L.Tučas</t>
  </si>
  <si>
    <t>Dominykas Rabinovičius</t>
  </si>
  <si>
    <t>Ugnė Montrimaitė</t>
  </si>
  <si>
    <t>Rosita Bertytė</t>
  </si>
  <si>
    <t>Aurijus Sabaitis</t>
  </si>
  <si>
    <t>Jaroslav Semaško</t>
  </si>
  <si>
    <t>Sofija Šaučikovaitė</t>
  </si>
  <si>
    <t>Mantas Jankauskas</t>
  </si>
  <si>
    <t>R. Kergytė</t>
  </si>
  <si>
    <t>L.Gruzdienė</t>
  </si>
  <si>
    <t>Augustinas Vainauskas</t>
  </si>
  <si>
    <t>Vanesa Vanagaitė</t>
  </si>
  <si>
    <t>Vaidas Janonis</t>
  </si>
  <si>
    <t>Sporto pasaulis</t>
  </si>
  <si>
    <t>K.Šaulys</t>
  </si>
  <si>
    <t>Rokas Kasputis</t>
  </si>
  <si>
    <t>Lukas Pušinskas</t>
  </si>
  <si>
    <t>Andrius Blažonis</t>
  </si>
  <si>
    <t>Lukas Čiurlionis</t>
  </si>
  <si>
    <t>Enrika Budrytė</t>
  </si>
  <si>
    <t>Paulius Bertašius</t>
  </si>
  <si>
    <t>Mantas Grigaitis</t>
  </si>
  <si>
    <t>Nojus Butkevičius</t>
  </si>
  <si>
    <t>Kasparas Stonkus</t>
  </si>
  <si>
    <t>Kazimieras Jankauskas</t>
  </si>
  <si>
    <t>Aistė Varnagirytė</t>
  </si>
  <si>
    <t>Egidijus Bertys</t>
  </si>
  <si>
    <t>Eligijus Turauskas</t>
  </si>
  <si>
    <t>L.Beresnevičienė</t>
  </si>
  <si>
    <t>Livija Balsytė</t>
  </si>
  <si>
    <t>Emilija Darginavičiūtė</t>
  </si>
  <si>
    <t>Monika Anužutė</t>
  </si>
  <si>
    <t>Ernest</t>
  </si>
  <si>
    <t>Kolenda</t>
  </si>
  <si>
    <t>Austėja Bučinskaitė</t>
  </si>
  <si>
    <t>Ugnė Stalmokaitė</t>
  </si>
  <si>
    <t>Olivija Smilgytė</t>
  </si>
  <si>
    <t>Aleksas</t>
  </si>
  <si>
    <t>Buldygerovas</t>
  </si>
  <si>
    <t>Vakarė</t>
  </si>
  <si>
    <t>Mackonytė</t>
  </si>
  <si>
    <t>Riškus</t>
  </si>
  <si>
    <t>Mozūraitė</t>
  </si>
  <si>
    <t>Luka</t>
  </si>
  <si>
    <t>Arnašiūtė</t>
  </si>
  <si>
    <t>Elenska</t>
  </si>
  <si>
    <t>Gabrielė</t>
  </si>
  <si>
    <t>Paužaitė</t>
  </si>
  <si>
    <t>Konradas</t>
  </si>
  <si>
    <t>Naumčikas</t>
  </si>
  <si>
    <t>Julius</t>
  </si>
  <si>
    <t>Kalindra</t>
  </si>
  <si>
    <t>Kęstutis</t>
  </si>
  <si>
    <t>Jakubonis</t>
  </si>
  <si>
    <t>Ignas</t>
  </si>
  <si>
    <t>Vasiliauskas</t>
  </si>
  <si>
    <t>Aistė</t>
  </si>
  <si>
    <t>Stračinskytė</t>
  </si>
  <si>
    <t>Vera</t>
  </si>
  <si>
    <t>Djakova</t>
  </si>
  <si>
    <t>J.Armonienė</t>
  </si>
  <si>
    <t>Paulius</t>
  </si>
  <si>
    <t>Bieliūnas</t>
  </si>
  <si>
    <t>Z.Zenkevičius</t>
  </si>
  <si>
    <t>Modestas</t>
  </si>
  <si>
    <t>Dirsė</t>
  </si>
  <si>
    <t>Viktor</t>
  </si>
  <si>
    <t>Grabovskij</t>
  </si>
  <si>
    <t>Zajančkovskaja</t>
  </si>
  <si>
    <t>Z.Tindžiulienė, P.Žukienė</t>
  </si>
  <si>
    <t>Martynas</t>
  </si>
  <si>
    <t>Čepas</t>
  </si>
  <si>
    <t>Ieva</t>
  </si>
  <si>
    <t>Dambrauskaitė</t>
  </si>
  <si>
    <t>Klimantavičius</t>
  </si>
  <si>
    <t>R.Kančys,V.Lebeckienė</t>
  </si>
  <si>
    <t>Lieputė</t>
  </si>
  <si>
    <t>Aušrinė</t>
  </si>
  <si>
    <t>Maurukaitė</t>
  </si>
  <si>
    <t>Miliūnas</t>
  </si>
  <si>
    <t>Rabinovičius</t>
  </si>
  <si>
    <t>Dominyka</t>
  </si>
  <si>
    <t>Raudytė</t>
  </si>
  <si>
    <t>Gabrielius</t>
  </si>
  <si>
    <t>Seniuta</t>
  </si>
  <si>
    <t>Seniutaitė</t>
  </si>
  <si>
    <t>Stundžytė</t>
  </si>
  <si>
    <t>Rokas</t>
  </si>
  <si>
    <t>Sviderskis</t>
  </si>
  <si>
    <t>Švykas</t>
  </si>
  <si>
    <t>Raistė</t>
  </si>
  <si>
    <t>Vaištaraitė</t>
  </si>
  <si>
    <t>Milita</t>
  </si>
  <si>
    <t>Vaitkutė</t>
  </si>
  <si>
    <t>Kristupas</t>
  </si>
  <si>
    <t>Šablevičius</t>
  </si>
  <si>
    <t>Aidas</t>
  </si>
  <si>
    <t>Žygimantė</t>
  </si>
  <si>
    <t>Manleikaitė</t>
  </si>
  <si>
    <t>Evelina</t>
  </si>
  <si>
    <t>Bruzgaitė</t>
  </si>
  <si>
    <t>Vytautė</t>
  </si>
  <si>
    <t>Pabiržytė</t>
  </si>
  <si>
    <t>Kaunas, Kaišiadorys</t>
  </si>
  <si>
    <t>I.Juodeškienė,D.Tamulevičius</t>
  </si>
  <si>
    <t>Tomas</t>
  </si>
  <si>
    <t>Bizimavičius</t>
  </si>
  <si>
    <t>I.Juodeškienė</t>
  </si>
  <si>
    <t>Grodeckas</t>
  </si>
  <si>
    <t>Lukrecija</t>
  </si>
  <si>
    <t>Paulikaitė</t>
  </si>
  <si>
    <t>R.Kančys,A.Skujytė</t>
  </si>
  <si>
    <t>Vasiliauskaitė</t>
  </si>
  <si>
    <t>Čiurlionis</t>
  </si>
  <si>
    <t>Martas</t>
  </si>
  <si>
    <t>Damažeckas</t>
  </si>
  <si>
    <t>Erikas</t>
  </si>
  <si>
    <t>Ivanovas</t>
  </si>
  <si>
    <t>Emilė</t>
  </si>
  <si>
    <t>Ulčickaitė</t>
  </si>
  <si>
    <t>Matulevičius</t>
  </si>
  <si>
    <t>Ramanauskaitė</t>
  </si>
  <si>
    <t>Tadas</t>
  </si>
  <si>
    <t>Ambraziejus</t>
  </si>
  <si>
    <t>Pavolis</t>
  </si>
  <si>
    <t>D. Šaučikovas, Z. Peleckienė</t>
  </si>
  <si>
    <t>Kamilė</t>
  </si>
  <si>
    <t>Vaidžiulytė</t>
  </si>
  <si>
    <t>Matijošaitis</t>
  </si>
  <si>
    <t>Ugnius</t>
  </si>
  <si>
    <t>Sadauskas</t>
  </si>
  <si>
    <t>Aleksandra</t>
  </si>
  <si>
    <t>Šaučikovaitė</t>
  </si>
  <si>
    <t>Patricija</t>
  </si>
  <si>
    <t>Jūrevičiūtė</t>
  </si>
  <si>
    <t>Jankutė</t>
  </si>
  <si>
    <t>Viltė</t>
  </si>
  <si>
    <t>Novikovaitė</t>
  </si>
  <si>
    <t>Lizdenytė</t>
  </si>
  <si>
    <t>Jovita</t>
  </si>
  <si>
    <t>Povilaitytė</t>
  </si>
  <si>
    <t>P. Šaučikovas, D. Šaučikovas</t>
  </si>
  <si>
    <t>Judickas</t>
  </si>
  <si>
    <t>Rimantė</t>
  </si>
  <si>
    <t>Andrulytė</t>
  </si>
  <si>
    <t>P. Šaučikovas, J. Beržanskis</t>
  </si>
  <si>
    <t>Sofija</t>
  </si>
  <si>
    <t>Greta</t>
  </si>
  <si>
    <t>Atkocevičiūtė</t>
  </si>
  <si>
    <t>Gintarė</t>
  </si>
  <si>
    <t>Juknytė</t>
  </si>
  <si>
    <t>V. Žiedienė, J. Spudis</t>
  </si>
  <si>
    <t>Petrauskaitė</t>
  </si>
  <si>
    <t>Henrikas</t>
  </si>
  <si>
    <t>Raudys</t>
  </si>
  <si>
    <t>A. Kitanov, R. Razmaitė</t>
  </si>
  <si>
    <t>Vincas</t>
  </si>
  <si>
    <t>Jatulis</t>
  </si>
  <si>
    <t>Šedaitytė</t>
  </si>
  <si>
    <t>Evaldas</t>
  </si>
  <si>
    <t>Navickas</t>
  </si>
  <si>
    <t>A. Kitanov. R. Razmaitė</t>
  </si>
  <si>
    <t>Tautvydas</t>
  </si>
  <si>
    <t>Baliutavičius</t>
  </si>
  <si>
    <t>Eimantė</t>
  </si>
  <si>
    <t>Babrauskaitė</t>
  </si>
  <si>
    <t>Deimantė</t>
  </si>
  <si>
    <t>Žeglytė</t>
  </si>
  <si>
    <t>Domantas</t>
  </si>
  <si>
    <t>Daknys</t>
  </si>
  <si>
    <t>Uševaitė</t>
  </si>
  <si>
    <t>J. Baikštienė, Č. Kundrotas</t>
  </si>
  <si>
    <t>Magelinskaitė</t>
  </si>
  <si>
    <t>Morkūnaitė</t>
  </si>
  <si>
    <t>COSMA</t>
  </si>
  <si>
    <t>Lina</t>
  </si>
  <si>
    <t>Grišiūtė</t>
  </si>
  <si>
    <t>Babrauskas</t>
  </si>
  <si>
    <t>Morkūnas</t>
  </si>
  <si>
    <t>Nevgen</t>
  </si>
  <si>
    <t>Egidijus</t>
  </si>
  <si>
    <t>Balsys</t>
  </si>
  <si>
    <t>V</t>
  </si>
  <si>
    <t>Armandas</t>
  </si>
  <si>
    <t>Balčius</t>
  </si>
  <si>
    <t>P. Šaučikovas</t>
  </si>
  <si>
    <t>Šerpytis</t>
  </si>
  <si>
    <t>Auksė</t>
  </si>
  <si>
    <t>Linkutė</t>
  </si>
  <si>
    <t>Jankauskis</t>
  </si>
  <si>
    <t>Samanta</t>
  </si>
  <si>
    <t>Baškytė</t>
  </si>
  <si>
    <t>P.Šaučikovas</t>
  </si>
  <si>
    <t>Balsytė</t>
  </si>
  <si>
    <t>P.Šaučikovas, R.Prokopenko</t>
  </si>
  <si>
    <t>Roberta</t>
  </si>
  <si>
    <t>Žikaitė</t>
  </si>
  <si>
    <t>Marijošiūtė</t>
  </si>
  <si>
    <t>Dovydas</t>
  </si>
  <si>
    <t>Čiapas</t>
  </si>
  <si>
    <t>Z.Rajunčius</t>
  </si>
  <si>
    <t>Laimonas</t>
  </si>
  <si>
    <t>Petraitis</t>
  </si>
  <si>
    <t>Algirdas</t>
  </si>
  <si>
    <t>Osinskas</t>
  </si>
  <si>
    <t>Noreika</t>
  </si>
  <si>
    <t>Gerda</t>
  </si>
  <si>
    <t>Ališauskaitė</t>
  </si>
  <si>
    <t>Vidmantas</t>
  </si>
  <si>
    <t>Kulišauskas</t>
  </si>
  <si>
    <t>E.Petrokas</t>
  </si>
  <si>
    <t>Gustė</t>
  </si>
  <si>
    <t>Draugelytė</t>
  </si>
  <si>
    <t>Aleksandravičiūtė</t>
  </si>
  <si>
    <t>Vika</t>
  </si>
  <si>
    <t>Vaitekūnaitė</t>
  </si>
  <si>
    <t>stipresni</t>
  </si>
  <si>
    <t>Kazakevičius</t>
  </si>
  <si>
    <t>Stašys</t>
  </si>
  <si>
    <t>Lukoševičiūtė</t>
  </si>
  <si>
    <t>Domineikytė</t>
  </si>
  <si>
    <t>Smetonis</t>
  </si>
  <si>
    <t>Faustas</t>
  </si>
  <si>
    <t>Marcinkevičius</t>
  </si>
  <si>
    <t>Ramunė</t>
  </si>
  <si>
    <t>Klybaitė</t>
  </si>
  <si>
    <t>Vilma</t>
  </si>
  <si>
    <t>Marcinkevičiūtė</t>
  </si>
  <si>
    <t>Rosvaldas</t>
  </si>
  <si>
    <t>Povilionis</t>
  </si>
  <si>
    <t>Macevičius</t>
  </si>
  <si>
    <t>Plungė</t>
  </si>
  <si>
    <t>Marius</t>
  </si>
  <si>
    <t>Diliūnas</t>
  </si>
  <si>
    <t>Šiušaitė</t>
  </si>
  <si>
    <t>Saida</t>
  </si>
  <si>
    <t>Aurelija</t>
  </si>
  <si>
    <t>Klimašauskaitė</t>
  </si>
  <si>
    <t>Antanas</t>
  </si>
  <si>
    <t>Klapatauskis</t>
  </si>
  <si>
    <t>Gvidas</t>
  </si>
  <si>
    <t>Tauroza</t>
  </si>
  <si>
    <t>Dovilė</t>
  </si>
  <si>
    <t>Tamašauskaitė</t>
  </si>
  <si>
    <t>Gabija</t>
  </si>
  <si>
    <t>Petkevičiūtė</t>
  </si>
  <si>
    <t>Stangvilas</t>
  </si>
  <si>
    <t>Kraulaidytė</t>
  </si>
  <si>
    <t>Romualdas</t>
  </si>
  <si>
    <t>Laurinavičius</t>
  </si>
  <si>
    <t>Apanavičius</t>
  </si>
  <si>
    <t>Eleonora</t>
  </si>
  <si>
    <t>Kišeniova</t>
  </si>
  <si>
    <t>Livija</t>
  </si>
  <si>
    <t>Nasutavičiūtė</t>
  </si>
  <si>
    <t>Arnoldas</t>
  </si>
  <si>
    <t>Gavlas</t>
  </si>
  <si>
    <t>Augustinas</t>
  </si>
  <si>
    <t>Vainauskas</t>
  </si>
  <si>
    <t>Snežana</t>
  </si>
  <si>
    <t>Gibneris</t>
  </si>
  <si>
    <t>Kliševičiūtė</t>
  </si>
  <si>
    <t>Kozlovskaja</t>
  </si>
  <si>
    <t>Andrius</t>
  </si>
  <si>
    <t>Blažonis</t>
  </si>
  <si>
    <t>Enrika</t>
  </si>
  <si>
    <t>Jurjonaitė</t>
  </si>
  <si>
    <t>M.Jonelys</t>
  </si>
  <si>
    <t>Anūpras</t>
  </si>
  <si>
    <t>Ložinskas</t>
  </si>
  <si>
    <t>J.Žukauskienė</t>
  </si>
  <si>
    <t>Butkus</t>
  </si>
  <si>
    <t>Natanas</t>
  </si>
  <si>
    <t>Jankauskas</t>
  </si>
  <si>
    <t>Valdas</t>
  </si>
  <si>
    <t>Antužis</t>
  </si>
  <si>
    <t>B.Ruigienė</t>
  </si>
  <si>
    <t>Varnagirytė</t>
  </si>
  <si>
    <t>Žiugžda</t>
  </si>
  <si>
    <t>Grigaitis</t>
  </si>
  <si>
    <t>Edvinas</t>
  </si>
  <si>
    <t>Andriušis</t>
  </si>
  <si>
    <t>Povilas</t>
  </si>
  <si>
    <t>Airidas</t>
  </si>
  <si>
    <t>Giedraitis</t>
  </si>
  <si>
    <t>Rimvydas</t>
  </si>
  <si>
    <t>Būras</t>
  </si>
  <si>
    <t>Klaidas</t>
  </si>
  <si>
    <t>Vasikonis</t>
  </si>
  <si>
    <t>Pučinskas</t>
  </si>
  <si>
    <t>Liutauras</t>
  </si>
  <si>
    <t>Vaičiulis</t>
  </si>
  <si>
    <t>Dainauskas</t>
  </si>
  <si>
    <t>Gustaitis</t>
  </si>
  <si>
    <t>Marijampolė, Kaunas</t>
  </si>
  <si>
    <t>V.Komisaraitis,R.Ančlauskas,A.Buliuolis</t>
  </si>
  <si>
    <t>Darius</t>
  </si>
  <si>
    <t>Petkevičius</t>
  </si>
  <si>
    <t>V.Komisaraitis</t>
  </si>
  <si>
    <t>Marijampolė, Vilnius</t>
  </si>
  <si>
    <t>Z.Zenkevičius,V.Komisaraitis</t>
  </si>
  <si>
    <t>Akelaitytė</t>
  </si>
  <si>
    <t>Rusevičius</t>
  </si>
  <si>
    <t>Slavickas</t>
  </si>
  <si>
    <t>Renatas</t>
  </si>
  <si>
    <t>Pilipčikas</t>
  </si>
  <si>
    <t>Spevakovas</t>
  </si>
  <si>
    <t>Giedrius</t>
  </si>
  <si>
    <t>Valinčius</t>
  </si>
  <si>
    <t>Leskauskaitė</t>
  </si>
  <si>
    <t>Brundza</t>
  </si>
  <si>
    <t>R.Bindokienė</t>
  </si>
  <si>
    <t>Dariuš</t>
  </si>
  <si>
    <t>Zabelo</t>
  </si>
  <si>
    <t>Savko</t>
  </si>
  <si>
    <t>Januškevičiūtė</t>
  </si>
  <si>
    <t>Viktorija</t>
  </si>
  <si>
    <t>Demeško</t>
  </si>
  <si>
    <t>Algis</t>
  </si>
  <si>
    <t>Dopolskas</t>
  </si>
  <si>
    <t>Jaroslav</t>
  </si>
  <si>
    <t>Semaško</t>
  </si>
  <si>
    <t>Justyna</t>
  </si>
  <si>
    <t>Leščevskaja</t>
  </si>
  <si>
    <t>Julija</t>
  </si>
  <si>
    <t>Gotovski</t>
  </si>
  <si>
    <t>Z. Zenkevičius</t>
  </si>
  <si>
    <t>Denis</t>
  </si>
  <si>
    <t>Savickij</t>
  </si>
  <si>
    <t>Jateiko</t>
  </si>
  <si>
    <t>Edgar</t>
  </si>
  <si>
    <t>Žigis</t>
  </si>
  <si>
    <t>Smolskij</t>
  </si>
  <si>
    <t>Rūta Marija</t>
  </si>
  <si>
    <t>Trimonytė</t>
  </si>
  <si>
    <t>Možajevaitė</t>
  </si>
  <si>
    <t>Vesta</t>
  </si>
  <si>
    <t>Macidulskaitė</t>
  </si>
  <si>
    <t>Miglė</t>
  </si>
  <si>
    <t>Malinauskaitė</t>
  </si>
  <si>
    <t>Žurauskas</t>
  </si>
  <si>
    <t>Vita</t>
  </si>
  <si>
    <t>Pušinskas</t>
  </si>
  <si>
    <t>Kurtinaitis</t>
  </si>
  <si>
    <t>Jurgita</t>
  </si>
  <si>
    <t>Balsiūnaitė</t>
  </si>
  <si>
    <t>Neimantas</t>
  </si>
  <si>
    <t>Jocius</t>
  </si>
  <si>
    <t>Vaškevičius</t>
  </si>
  <si>
    <t>Grąžvydas</t>
  </si>
  <si>
    <t>Ašakas</t>
  </si>
  <si>
    <t>Neda</t>
  </si>
  <si>
    <t>Pušinskaitė</t>
  </si>
  <si>
    <t>V. Lebeckienė ; Kančys</t>
  </si>
  <si>
    <t>Simona</t>
  </si>
  <si>
    <t>Bružaitė</t>
  </si>
  <si>
    <t>Alanas</t>
  </si>
  <si>
    <t>Vyštartas</t>
  </si>
  <si>
    <t>Neverdauskytė</t>
  </si>
  <si>
    <t>Joana</t>
  </si>
  <si>
    <t>Girskytė</t>
  </si>
  <si>
    <t>Vėliūtė</t>
  </si>
  <si>
    <t>Džaneta</t>
  </si>
  <si>
    <t>Lokomskytė</t>
  </si>
  <si>
    <t>Mikas</t>
  </si>
  <si>
    <t>Motvilas</t>
  </si>
  <si>
    <t>Žygimantas</t>
  </si>
  <si>
    <t>Vaitekaitis</t>
  </si>
  <si>
    <t>Ernestas</t>
  </si>
  <si>
    <t>Tumas</t>
  </si>
  <si>
    <t>Juana</t>
  </si>
  <si>
    <t>Motvilaitė</t>
  </si>
  <si>
    <t>Grigaliūnaitė</t>
  </si>
  <si>
    <t>Spulginas</t>
  </si>
  <si>
    <t>Santa</t>
  </si>
  <si>
    <t>Misiulytė</t>
  </si>
  <si>
    <t>Karina</t>
  </si>
  <si>
    <t>Vlasovaitė</t>
  </si>
  <si>
    <t>Veršinskaitė</t>
  </si>
  <si>
    <t>Inga</t>
  </si>
  <si>
    <t>Vaičaitė</t>
  </si>
  <si>
    <t>Rėzgytė</t>
  </si>
  <si>
    <t>Simonas</t>
  </si>
  <si>
    <t>Steponavičius</t>
  </si>
  <si>
    <t>Nikė</t>
  </si>
  <si>
    <t>A.Lukošaitis,K.Verkys</t>
  </si>
  <si>
    <t>Rėzgis</t>
  </si>
  <si>
    <t>Lukošaitis</t>
  </si>
  <si>
    <t>P.Vaitkus</t>
  </si>
  <si>
    <t>Laura</t>
  </si>
  <si>
    <t>Kasputytė</t>
  </si>
  <si>
    <t>Petravičius</t>
  </si>
  <si>
    <t>Karolis</t>
  </si>
  <si>
    <t>Gerybaitė</t>
  </si>
  <si>
    <t>Aurelijus</t>
  </si>
  <si>
    <t>Geryba</t>
  </si>
  <si>
    <t>Mockaitytė</t>
  </si>
  <si>
    <t>M.Norbutas</t>
  </si>
  <si>
    <t>Viktroija</t>
  </si>
  <si>
    <t>Žalpytė</t>
  </si>
  <si>
    <t>Ambrulaitytė</t>
  </si>
  <si>
    <t>Vaigauskis</t>
  </si>
  <si>
    <t>Aurika</t>
  </si>
  <si>
    <t>Norb., Šauč.</t>
  </si>
  <si>
    <t>Rosita</t>
  </si>
  <si>
    <t>Bertytė</t>
  </si>
  <si>
    <t>Kuzaitė</t>
  </si>
  <si>
    <t>Sachančiukaitė</t>
  </si>
  <si>
    <t>Budrytė</t>
  </si>
  <si>
    <t>Akimovas</t>
  </si>
  <si>
    <t>Renata</t>
  </si>
  <si>
    <t>Stonytė</t>
  </si>
  <si>
    <t>Zaramba</t>
  </si>
  <si>
    <t>Montrimaitė</t>
  </si>
  <si>
    <t>Bertys</t>
  </si>
  <si>
    <t>Darginavičiūtė</t>
  </si>
  <si>
    <t>Stonkus</t>
  </si>
  <si>
    <t>Vanesa</t>
  </si>
  <si>
    <t>Vanagaitė</t>
  </si>
  <si>
    <t>Anželika</t>
  </si>
  <si>
    <t>Rogožina</t>
  </si>
  <si>
    <t>Galvydytė</t>
  </si>
  <si>
    <t>Dabrišiūtė</t>
  </si>
  <si>
    <t>Ramoškaitė</t>
  </si>
  <si>
    <t>Matuliauskaitė</t>
  </si>
  <si>
    <t>Martinaitis</t>
  </si>
  <si>
    <t>Vaidas</t>
  </si>
  <si>
    <t>Janonis</t>
  </si>
  <si>
    <t>Vydmantė</t>
  </si>
  <si>
    <t>Burbaitė</t>
  </si>
  <si>
    <t>R.Razmaitė</t>
  </si>
  <si>
    <t>Stankevičiūtė</t>
  </si>
  <si>
    <t>I.Dubickienė</t>
  </si>
  <si>
    <t>Šitkauskas</t>
  </si>
  <si>
    <t>Kizlaitytė</t>
  </si>
  <si>
    <t>Kanapskytė</t>
  </si>
  <si>
    <t>Dulinskaitė</t>
  </si>
  <si>
    <t>Olivija</t>
  </si>
  <si>
    <t>Smilgytė</t>
  </si>
  <si>
    <t>Rugilė</t>
  </si>
  <si>
    <t>Striokaitė</t>
  </si>
  <si>
    <t>Aurimas</t>
  </si>
  <si>
    <t>V.Valiokas</t>
  </si>
  <si>
    <t>Ivonaitytė</t>
  </si>
  <si>
    <t>Dileta</t>
  </si>
  <si>
    <t>Simanavičiūtė</t>
  </si>
  <si>
    <t>Skilčiūtė</t>
  </si>
  <si>
    <t>Marijus</t>
  </si>
  <si>
    <t>Jankaitis</t>
  </si>
  <si>
    <t>Sandra</t>
  </si>
  <si>
    <t>Navickaitė</t>
  </si>
  <si>
    <t>I.Dubickienė, A Buliuolis</t>
  </si>
  <si>
    <t>Nerijus</t>
  </si>
  <si>
    <t>Markauskas</t>
  </si>
  <si>
    <t>Bartkutė</t>
  </si>
  <si>
    <t>Giedrė</t>
  </si>
  <si>
    <t>Sudeikytė</t>
  </si>
  <si>
    <t>Bendžius</t>
  </si>
  <si>
    <t>Gytis</t>
  </si>
  <si>
    <t>Šumalovas</t>
  </si>
  <si>
    <t>Fausta</t>
  </si>
  <si>
    <t>Balodytė</t>
  </si>
  <si>
    <t>Robertas</t>
  </si>
  <si>
    <t>Justas</t>
  </si>
  <si>
    <t>Budrikas</t>
  </si>
  <si>
    <t>Bačiulis</t>
  </si>
  <si>
    <t>Arūnas</t>
  </si>
  <si>
    <t>Kavaliauskas</t>
  </si>
  <si>
    <t>Meda</t>
  </si>
  <si>
    <t>Repšytė</t>
  </si>
  <si>
    <t>Gina</t>
  </si>
  <si>
    <t>Mankutė</t>
  </si>
  <si>
    <t>Žalandauskaitė</t>
  </si>
  <si>
    <t>Bertašius</t>
  </si>
  <si>
    <t>Kazimieras</t>
  </si>
  <si>
    <t>Kasputis</t>
  </si>
  <si>
    <t>Juozas</t>
  </si>
  <si>
    <t>Račkauskas</t>
  </si>
  <si>
    <t>Giačas</t>
  </si>
  <si>
    <t>Narkevičiūtė</t>
  </si>
  <si>
    <t>Šlepetytė</t>
  </si>
  <si>
    <t>Eligijus</t>
  </si>
  <si>
    <t>Turauskas</t>
  </si>
  <si>
    <t>Vilius</t>
  </si>
  <si>
    <t>Pukelis</t>
  </si>
  <si>
    <t>Aurijus</t>
  </si>
  <si>
    <t>Sabaitis</t>
  </si>
  <si>
    <t>Pankratavaitė</t>
  </si>
  <si>
    <t>M2002</t>
  </si>
  <si>
    <t>V2002</t>
  </si>
  <si>
    <t>M2000</t>
  </si>
  <si>
    <t>V2000</t>
  </si>
  <si>
    <t>Kamilė Vaidžiulytė</t>
  </si>
  <si>
    <t>Akvilė Morkūnaitė</t>
  </si>
  <si>
    <t>Jovita Povilaitytė</t>
  </si>
  <si>
    <t>Violeta Kuldaitė</t>
  </si>
  <si>
    <t>Auksė Linkutė</t>
  </si>
  <si>
    <t>Aušrinė Maurukaitė</t>
  </si>
  <si>
    <t>Greta Atkocevičiūtė</t>
  </si>
  <si>
    <t>Skaistė Daškevičiūtė</t>
  </si>
  <si>
    <t>Aušra Butkevičiūtė</t>
  </si>
  <si>
    <t>Gabrielė Magelinskaitė</t>
  </si>
  <si>
    <t>Greta Ambrulaitytė</t>
  </si>
  <si>
    <t>Vilma Marcinkevičiūtė</t>
  </si>
  <si>
    <t>Julija Gotovski</t>
  </si>
  <si>
    <t>Roberta Veršinskaitė</t>
  </si>
  <si>
    <t>Ramunė Klybaitė</t>
  </si>
  <si>
    <t>Žygimantė Manleikaitė</t>
  </si>
  <si>
    <t>Kornelija Bulauskaitė</t>
  </si>
  <si>
    <t>Jurgita Balsiūnaitė</t>
  </si>
  <si>
    <t>Erika Kraulaidytė</t>
  </si>
  <si>
    <t>Justyna Leščevskaja</t>
  </si>
  <si>
    <t>Viktroija Žalpytė</t>
  </si>
  <si>
    <t>Inga Vaičaitė</t>
  </si>
  <si>
    <t>Karina Vlasovaitė</t>
  </si>
  <si>
    <t>Emilija Balsytė</t>
  </si>
  <si>
    <t>Justina Vasiliauskaitė</t>
  </si>
  <si>
    <t>Anastasija Sivakova</t>
  </si>
  <si>
    <t>Samanta Šlepetytė</t>
  </si>
  <si>
    <t>Renata Stonytė</t>
  </si>
  <si>
    <t>Anželika Rogožina</t>
  </si>
  <si>
    <t>M1998</t>
  </si>
  <si>
    <t>V1998</t>
  </si>
  <si>
    <t>Dominykas Matijošaitis</t>
  </si>
  <si>
    <t>Danielius Matias</t>
  </si>
  <si>
    <t>Modestas Šerpytis</t>
  </si>
  <si>
    <t>Ernest Kolenda</t>
  </si>
  <si>
    <t>Tadas Babrauskas</t>
  </si>
  <si>
    <t>Vidmantas Kulišauskas</t>
  </si>
  <si>
    <t>Rolandas Rusevičius</t>
  </si>
  <si>
    <t>Deividas Slavickas</t>
  </si>
  <si>
    <t>Robertas Petraitis</t>
  </si>
  <si>
    <t>Rosvaldas Povilionis</t>
  </si>
  <si>
    <t>Mantas Klumbys</t>
  </si>
  <si>
    <t>Gytis Šumalovas</t>
  </si>
  <si>
    <t>Armandas Balčius</t>
  </si>
  <si>
    <t>Mantas Šitkauskas</t>
  </si>
  <si>
    <t>Rolandas Vainora</t>
  </si>
  <si>
    <t>Rolandas Riškus</t>
  </si>
  <si>
    <t>Arnoldas Gavlas</t>
  </si>
  <si>
    <t>Vincas Jatulis</t>
  </si>
  <si>
    <t>Renatas Pilipčikas</t>
  </si>
  <si>
    <t>Tadas Petravičius</t>
  </si>
  <si>
    <t>Romualdas Laurinavičius</t>
  </si>
  <si>
    <t>Juozas Račkauskas</t>
  </si>
  <si>
    <t>Erikas Vaškevičius</t>
  </si>
  <si>
    <t>Mantas Kabelis</t>
  </si>
  <si>
    <t>Lukas Noreika</t>
  </si>
  <si>
    <t>Neimantas Jocius</t>
  </si>
  <si>
    <t>Kristupas Macevičius</t>
  </si>
  <si>
    <t>M1996</t>
  </si>
  <si>
    <t>Lina Grišiūtė</t>
  </si>
  <si>
    <t>Eglė Morenaitė</t>
  </si>
  <si>
    <t>Monika Elenska</t>
  </si>
  <si>
    <t>Laura Kasputytė</t>
  </si>
  <si>
    <t>Gabrielė Paužaitė</t>
  </si>
  <si>
    <t>Amanda Kirklytė</t>
  </si>
  <si>
    <t>Gintarė Juknytė</t>
  </si>
  <si>
    <t>Emilija Saudargaitė</t>
  </si>
  <si>
    <t>Snežana Gibneris</t>
  </si>
  <si>
    <t>Diana Curikova</t>
  </si>
  <si>
    <t>Vilma Dulinskaitė</t>
  </si>
  <si>
    <t>Emilija Vaitkevičiūtė</t>
  </si>
  <si>
    <t>Karolina Mockaitytė</t>
  </si>
  <si>
    <t>Gintarė Akelaitytė</t>
  </si>
  <si>
    <t>Karolina Vlasovaitė</t>
  </si>
  <si>
    <t>Ieva Kuzaitė</t>
  </si>
  <si>
    <t>Banga Balnaitė</t>
  </si>
  <si>
    <t>Vytautė Pabiržytė</t>
  </si>
  <si>
    <t>Aurika Balsytė</t>
  </si>
  <si>
    <t>Evelina Uševaitė</t>
  </si>
  <si>
    <t>Vera Djakova</t>
  </si>
  <si>
    <t>Eglė Krištaponytė</t>
  </si>
  <si>
    <t>Rūta Marija Trimonytė</t>
  </si>
  <si>
    <t>Kristina Zajančkovskaja</t>
  </si>
  <si>
    <t>Veronika Mišina</t>
  </si>
  <si>
    <t>Sandra Navickaitė</t>
  </si>
  <si>
    <t>M</t>
  </si>
  <si>
    <t>Paulius Bieliūnas</t>
  </si>
  <si>
    <t>Marius Diliūnas</t>
  </si>
  <si>
    <t>Tadas Pavolis</t>
  </si>
  <si>
    <t>Modestas Dirsė</t>
  </si>
  <si>
    <t>Tomas Bizimavičius</t>
  </si>
  <si>
    <t>Evaldas Gustaitis</t>
  </si>
  <si>
    <t>Rimgaudas Morkūnas</t>
  </si>
  <si>
    <t>Dominykas Butkevičius</t>
  </si>
  <si>
    <t>Edgar Žigis</t>
  </si>
  <si>
    <t>Tomas Jateiko</t>
  </si>
  <si>
    <t>Arnas Lukošaitis</t>
  </si>
  <si>
    <t>Nerijus Markauskas</t>
  </si>
  <si>
    <t>Kostas Zenov</t>
  </si>
  <si>
    <t>Denis Savickij</t>
  </si>
  <si>
    <t>Žilvinas Balna</t>
  </si>
  <si>
    <t>Tomas Rėzgis</t>
  </si>
  <si>
    <t>Benediktas Mickus</t>
  </si>
  <si>
    <t>Darius Petkevičius</t>
  </si>
  <si>
    <t>Simonas Steponavičius</t>
  </si>
  <si>
    <t>Rimgaudas Pabiržis</t>
  </si>
  <si>
    <t>Modestas Rusevičius</t>
  </si>
  <si>
    <t>Justinas Laurinaitis</t>
  </si>
  <si>
    <t>Emilis Klimantavičius</t>
  </si>
  <si>
    <t>Tautvydas Baliutavičius</t>
  </si>
  <si>
    <t>Laimonas Petraitis</t>
  </si>
  <si>
    <t>Evaldas Navickas</t>
  </si>
  <si>
    <t>Viktor Grabovskij</t>
  </si>
  <si>
    <t>Tomas Grodeckas</t>
  </si>
  <si>
    <t>Mantas Astrauskas</t>
  </si>
  <si>
    <t>Henrikas Raudys</t>
  </si>
  <si>
    <t>Justinas Vaigauskis</t>
  </si>
  <si>
    <t>Deividas Plungė</t>
  </si>
  <si>
    <t>K O M A N D I N I A I     R E Z U L T A T A I</t>
  </si>
  <si>
    <t>MIESTAI</t>
  </si>
  <si>
    <t>RAJONAI</t>
  </si>
  <si>
    <t>V1996</t>
  </si>
  <si>
    <t xml:space="preserve"> M Taškai</t>
  </si>
  <si>
    <t>Klb Taškai</t>
  </si>
  <si>
    <t>NIKĖ Klaipėda</t>
  </si>
  <si>
    <t>STADIJA Šiauliai</t>
  </si>
  <si>
    <t>MIDLONGAS Vilnius</t>
  </si>
  <si>
    <t>LASK Vilkaviškis</t>
  </si>
  <si>
    <t>GREITAS SPURTAS Panevėžys</t>
  </si>
  <si>
    <t>SK SAULĖ Vilnius</t>
  </si>
  <si>
    <t>LUKAS Šiaulių r.</t>
  </si>
  <si>
    <t>SAVI Šiaulių r.</t>
  </si>
  <si>
    <t>FLAMINGAS Šiaulių r.</t>
  </si>
  <si>
    <t>MARATONAS Klaipėda</t>
  </si>
  <si>
    <t>S. KAŠINSKAS (Palanga)</t>
  </si>
  <si>
    <t>R. BERŽINSKAS (Klaipėda)</t>
  </si>
  <si>
    <t>1000m Mergaitės</t>
  </si>
  <si>
    <t>1000m Berniukai</t>
  </si>
  <si>
    <t>Varžybų vyr. TEISĖJAS</t>
  </si>
  <si>
    <t>Varžybų vyr. SEKRETORIUS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</si>
</sst>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"/>
    <numFmt numFmtId="165" formatCode="yyyy\-mm\-dd"/>
  </numFmts>
  <fonts count="6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FFFFFF"/>
      <name val="Times New Roman"/>
      <family val="1"/>
    </font>
    <font>
      <sz val="10"/>
      <color rgb="FFFFFFFF"/>
      <name val="Arial"/>
      <family val="2"/>
    </font>
    <font>
      <sz val="13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21" fontId="54" fillId="0" borderId="0" xfId="0" applyNumberFormat="1" applyFont="1" applyAlignment="1">
      <alignment/>
    </xf>
    <xf numFmtId="0" fontId="56" fillId="0" borderId="0" xfId="0" applyFont="1" applyAlignment="1">
      <alignment/>
    </xf>
    <xf numFmtId="164" fontId="56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Alignment="1">
      <alignment horizontal="right"/>
    </xf>
    <xf numFmtId="164" fontId="57" fillId="0" borderId="0" xfId="0" applyNumberFormat="1" applyFont="1" applyAlignment="1">
      <alignment horizontal="right"/>
    </xf>
    <xf numFmtId="20" fontId="57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/>
    </xf>
    <xf numFmtId="164" fontId="58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164" fontId="57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164" fontId="57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/>
    </xf>
    <xf numFmtId="1" fontId="57" fillId="0" borderId="11" xfId="0" applyNumberFormat="1" applyFont="1" applyBorder="1" applyAlignment="1">
      <alignment horizontal="center"/>
    </xf>
    <xf numFmtId="1" fontId="57" fillId="0" borderId="11" xfId="0" applyNumberFormat="1" applyFont="1" applyBorder="1" applyAlignment="1">
      <alignment horizontal="center"/>
    </xf>
    <xf numFmtId="164" fontId="57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9" fillId="0" borderId="11" xfId="0" applyFont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60" fillId="33" borderId="11" xfId="0" applyFont="1" applyFill="1" applyBorder="1" applyAlignment="1">
      <alignment vertical="center"/>
    </xf>
    <xf numFmtId="0" fontId="61" fillId="33" borderId="11" xfId="0" applyFont="1" applyFill="1" applyBorder="1" applyAlignment="1">
      <alignment vertical="center"/>
    </xf>
    <xf numFmtId="0" fontId="53" fillId="0" borderId="11" xfId="0" applyFont="1" applyBorder="1" applyAlignment="1">
      <alignment horizontal="left"/>
    </xf>
    <xf numFmtId="165" fontId="53" fillId="0" borderId="11" xfId="0" applyNumberFormat="1" applyFont="1" applyBorder="1" applyAlignment="1">
      <alignment horizontal="center"/>
    </xf>
    <xf numFmtId="45" fontId="53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61" fillId="33" borderId="11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left" vertical="center"/>
    </xf>
    <xf numFmtId="165" fontId="61" fillId="33" borderId="11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vertical="center"/>
    </xf>
    <xf numFmtId="165" fontId="59" fillId="34" borderId="11" xfId="0" applyNumberFormat="1" applyFont="1" applyFill="1" applyBorder="1" applyAlignment="1">
      <alignment vertical="center"/>
    </xf>
    <xf numFmtId="1" fontId="59" fillId="34" borderId="11" xfId="0" applyNumberFormat="1" applyFont="1" applyFill="1" applyBorder="1" applyAlignment="1">
      <alignment vertical="center"/>
    </xf>
    <xf numFmtId="1" fontId="59" fillId="35" borderId="11" xfId="0" applyNumberFormat="1" applyFont="1" applyFill="1" applyBorder="1" applyAlignment="1">
      <alignment vertical="center"/>
    </xf>
    <xf numFmtId="0" fontId="59" fillId="35" borderId="11" xfId="0" applyFont="1" applyFill="1" applyBorder="1" applyAlignment="1">
      <alignment horizontal="left" vertical="center"/>
    </xf>
    <xf numFmtId="1" fontId="62" fillId="33" borderId="11" xfId="0" applyNumberFormat="1" applyFont="1" applyFill="1" applyBorder="1" applyAlignment="1">
      <alignment vertical="center"/>
    </xf>
    <xf numFmtId="0" fontId="59" fillId="33" borderId="11" xfId="0" applyFont="1" applyFill="1" applyBorder="1" applyAlignment="1">
      <alignment horizontal="left" vertical="center"/>
    </xf>
    <xf numFmtId="1" fontId="57" fillId="0" borderId="11" xfId="0" applyNumberFormat="1" applyFont="1" applyBorder="1" applyAlignment="1">
      <alignment horizontal="right"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left"/>
    </xf>
    <xf numFmtId="165" fontId="57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/>
    </xf>
    <xf numFmtId="0" fontId="59" fillId="0" borderId="11" xfId="0" applyFont="1" applyBorder="1" applyAlignment="1">
      <alignment horizontal="left"/>
    </xf>
    <xf numFmtId="165" fontId="63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left"/>
    </xf>
    <xf numFmtId="164" fontId="53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20" fontId="0" fillId="0" borderId="0" xfId="0" applyNumberFormat="1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57" fillId="0" borderId="11" xfId="0" applyFont="1" applyBorder="1" applyAlignment="1">
      <alignment/>
    </xf>
    <xf numFmtId="0" fontId="0" fillId="35" borderId="16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35" borderId="20" xfId="0" applyFont="1" applyFill="1" applyBorder="1" applyAlignment="1">
      <alignment horizontal="center"/>
    </xf>
    <xf numFmtId="0" fontId="57" fillId="0" borderId="13" xfId="0" applyFont="1" applyBorder="1" applyAlignment="1">
      <alignment horizontal="left"/>
    </xf>
    <xf numFmtId="0" fontId="57" fillId="0" borderId="16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 horizontal="left"/>
    </xf>
    <xf numFmtId="0" fontId="57" fillId="0" borderId="18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57" fillId="0" borderId="11" xfId="0" applyFont="1" applyBorder="1" applyAlignment="1">
      <alignment horizontal="center" vertical="center"/>
    </xf>
    <xf numFmtId="20" fontId="53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165" fontId="57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 shrinkToFit="1"/>
    </xf>
    <xf numFmtId="0" fontId="57" fillId="0" borderId="11" xfId="0" applyFont="1" applyBorder="1" applyAlignment="1">
      <alignment vertical="center" shrinkToFit="1"/>
    </xf>
    <xf numFmtId="0" fontId="53" fillId="0" borderId="11" xfId="0" applyFont="1" applyBorder="1" applyAlignment="1">
      <alignment horizontal="left" shrinkToFit="1"/>
    </xf>
    <xf numFmtId="0" fontId="0" fillId="0" borderId="0" xfId="53" applyFont="1" applyAlignment="1">
      <alignment/>
      <protection/>
    </xf>
    <xf numFmtId="0" fontId="0" fillId="0" borderId="0" xfId="53" applyFont="1" applyAlignment="1">
      <alignment horizontal="righ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wrapText="1"/>
      <protection/>
    </xf>
    <xf numFmtId="0" fontId="53" fillId="0" borderId="0" xfId="53" applyFont="1" applyAlignment="1">
      <alignment horizontal="left"/>
      <protection/>
    </xf>
    <xf numFmtId="0" fontId="52" fillId="0" borderId="0" xfId="53" applyFont="1" applyAlignment="1">
      <alignment horizontal="left"/>
      <protection/>
    </xf>
    <xf numFmtId="0" fontId="57" fillId="0" borderId="0" xfId="53" applyFont="1" applyAlignment="1">
      <alignment horizontal="left"/>
      <protection/>
    </xf>
    <xf numFmtId="0" fontId="57" fillId="0" borderId="0" xfId="53" applyFont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3" applyFont="1" applyBorder="1" applyAlignment="1">
      <alignment horizontal="right"/>
      <protection/>
    </xf>
    <xf numFmtId="0" fontId="0" fillId="0" borderId="10" xfId="53" applyFont="1" applyBorder="1" applyAlignment="1">
      <alignment/>
      <protection/>
    </xf>
    <xf numFmtId="0" fontId="0" fillId="0" borderId="10" xfId="53" applyFont="1" applyBorder="1" applyAlignment="1">
      <alignment horizontal="left"/>
      <protection/>
    </xf>
    <xf numFmtId="0" fontId="53" fillId="0" borderId="11" xfId="53" applyFont="1" applyBorder="1" applyAlignment="1">
      <alignment horizontal="center"/>
      <protection/>
    </xf>
    <xf numFmtId="0" fontId="53" fillId="0" borderId="11" xfId="53" applyFont="1" applyBorder="1" applyAlignment="1">
      <alignment horizontal="left"/>
      <protection/>
    </xf>
    <xf numFmtId="0" fontId="53" fillId="0" borderId="13" xfId="53" applyFont="1" applyBorder="1" applyAlignment="1">
      <alignment horizontal="center"/>
      <protection/>
    </xf>
    <xf numFmtId="0" fontId="0" fillId="0" borderId="22" xfId="53" applyFont="1" applyBorder="1" applyAlignment="1">
      <alignment horizontal="center"/>
      <protection/>
    </xf>
    <xf numFmtId="1" fontId="53" fillId="0" borderId="13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0" fontId="53" fillId="0" borderId="0" xfId="53" applyFont="1" applyAlignment="1">
      <alignment/>
      <protection/>
    </xf>
    <xf numFmtId="0" fontId="53" fillId="0" borderId="0" xfId="53" applyFont="1" applyAlignment="1">
      <alignment horizontal="center"/>
      <protection/>
    </xf>
    <xf numFmtId="0" fontId="53" fillId="0" borderId="0" xfId="53" applyFont="1" applyAlignment="1">
      <alignment horizontal="right"/>
      <protection/>
    </xf>
    <xf numFmtId="0" fontId="53" fillId="0" borderId="13" xfId="53" applyFont="1" applyBorder="1" applyAlignment="1">
      <alignment horizontal="left"/>
      <protection/>
    </xf>
    <xf numFmtId="1" fontId="53" fillId="0" borderId="23" xfId="53" applyNumberFormat="1" applyFont="1" applyBorder="1" applyAlignment="1">
      <alignment horizontal="center"/>
      <protection/>
    </xf>
    <xf numFmtId="0" fontId="0" fillId="0" borderId="0" xfId="53" applyFont="1" applyBorder="1" applyAlignment="1">
      <alignment/>
      <protection/>
    </xf>
    <xf numFmtId="0" fontId="53" fillId="0" borderId="23" xfId="53" applyFont="1" applyBorder="1" applyAlignment="1">
      <alignment horizontal="center"/>
      <protection/>
    </xf>
    <xf numFmtId="1" fontId="53" fillId="0" borderId="17" xfId="53" applyNumberFormat="1" applyFont="1" applyBorder="1" applyAlignment="1">
      <alignment horizontal="center"/>
      <protection/>
    </xf>
    <xf numFmtId="0" fontId="51" fillId="0" borderId="0" xfId="53" applyFont="1" applyAlignment="1">
      <alignment horizontal="left"/>
      <protection/>
    </xf>
    <xf numFmtId="164" fontId="57" fillId="0" borderId="13" xfId="0" applyNumberFormat="1" applyFont="1" applyBorder="1" applyAlignment="1">
      <alignment horizontal="center" vertical="center" wrapText="1"/>
    </xf>
    <xf numFmtId="45" fontId="53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7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64" fontId="57" fillId="0" borderId="11" xfId="0" applyNumberFormat="1" applyFont="1" applyBorder="1" applyAlignment="1">
      <alignment horizontal="center" vertical="center" shrinkToFit="1"/>
    </xf>
    <xf numFmtId="165" fontId="53" fillId="0" borderId="11" xfId="0" applyNumberFormat="1" applyFont="1" applyBorder="1" applyAlignment="1">
      <alignment horizontal="center" shrinkToFit="1"/>
    </xf>
    <xf numFmtId="0" fontId="57" fillId="0" borderId="11" xfId="0" applyFont="1" applyBorder="1" applyAlignment="1">
      <alignment horizontal="center" vertical="center" shrinkToFit="1"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Border="1" applyAlignment="1">
      <alignment horizontal="right"/>
      <protection/>
    </xf>
    <xf numFmtId="0" fontId="53" fillId="0" borderId="18" xfId="53" applyFont="1" applyBorder="1" applyAlignment="1">
      <alignment horizontal="center"/>
      <protection/>
    </xf>
    <xf numFmtId="0" fontId="53" fillId="0" borderId="18" xfId="0" applyFont="1" applyBorder="1" applyAlignment="1">
      <alignment horizontal="left"/>
    </xf>
    <xf numFmtId="1" fontId="53" fillId="0" borderId="18" xfId="53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4">
      <selection activeCell="N20" sqref="N20"/>
    </sheetView>
  </sheetViews>
  <sheetFormatPr defaultColWidth="14.421875" defaultRowHeight="12.75" customHeight="1"/>
  <cols>
    <col min="1" max="1" width="5.8515625" style="114" customWidth="1"/>
    <col min="2" max="2" width="16.57421875" style="114" customWidth="1"/>
    <col min="3" max="3" width="8.57421875" style="114" customWidth="1"/>
    <col min="4" max="4" width="5.421875" style="114" customWidth="1"/>
    <col min="5" max="5" width="5.8515625" style="114" customWidth="1"/>
    <col min="6" max="6" width="16.57421875" style="114" customWidth="1"/>
    <col min="7" max="7" width="8.57421875" style="114" customWidth="1"/>
    <col min="8" max="8" width="5.57421875" style="114" customWidth="1"/>
    <col min="9" max="9" width="5.8515625" style="114" customWidth="1"/>
    <col min="10" max="10" width="33.8515625" style="114" customWidth="1"/>
    <col min="11" max="11" width="8.57421875" style="114" customWidth="1"/>
    <col min="12" max="16384" width="14.421875" style="114" customWidth="1"/>
  </cols>
  <sheetData>
    <row r="1" spans="1:11" ht="18.75" customHeight="1">
      <c r="A1" s="137" t="s">
        <v>23</v>
      </c>
      <c r="B1" s="111"/>
      <c r="C1" s="110"/>
      <c r="D1" s="112"/>
      <c r="E1" s="112"/>
      <c r="F1" s="113"/>
      <c r="G1" s="112"/>
      <c r="H1" s="112"/>
      <c r="I1" s="110"/>
      <c r="J1" s="110"/>
      <c r="K1" s="110"/>
    </row>
    <row r="2" spans="1:11" ht="18.75" customHeight="1">
      <c r="A2" s="116" t="s">
        <v>24</v>
      </c>
      <c r="B2" s="111"/>
      <c r="C2" s="110"/>
      <c r="D2" s="112"/>
      <c r="E2" s="112"/>
      <c r="F2" s="113"/>
      <c r="G2" s="112"/>
      <c r="H2" s="112"/>
      <c r="I2" s="110"/>
      <c r="J2" s="110"/>
      <c r="K2" s="110"/>
    </row>
    <row r="3" spans="1:11" ht="6.75" customHeight="1">
      <c r="A3" s="115"/>
      <c r="B3" s="111"/>
      <c r="C3" s="110"/>
      <c r="D3" s="112"/>
      <c r="E3" s="112"/>
      <c r="F3" s="113"/>
      <c r="G3" s="112"/>
      <c r="H3" s="112"/>
      <c r="I3" s="110"/>
      <c r="J3" s="110"/>
      <c r="K3" s="110"/>
    </row>
    <row r="4" spans="1:11" ht="24.75" customHeight="1">
      <c r="A4" s="116" t="s">
        <v>1092</v>
      </c>
      <c r="B4" s="111"/>
      <c r="C4" s="117"/>
      <c r="D4" s="118"/>
      <c r="E4" s="112"/>
      <c r="F4" s="113"/>
      <c r="G4" s="112"/>
      <c r="H4" s="112"/>
      <c r="I4" s="110"/>
      <c r="J4" s="110"/>
      <c r="K4" s="110"/>
    </row>
    <row r="5" spans="1:11" ht="14.25" customHeight="1">
      <c r="A5" s="112"/>
      <c r="B5" s="111"/>
      <c r="C5" s="110"/>
      <c r="D5" s="112"/>
      <c r="E5" s="112"/>
      <c r="F5" s="113"/>
      <c r="G5" s="112"/>
      <c r="H5" s="112"/>
      <c r="I5" s="110"/>
      <c r="J5" s="110"/>
      <c r="K5" s="110"/>
    </row>
    <row r="6" spans="1:11" ht="18.75" customHeight="1">
      <c r="A6" s="112"/>
      <c r="B6" s="115" t="s">
        <v>1093</v>
      </c>
      <c r="C6" s="110"/>
      <c r="D6" s="112"/>
      <c r="E6" s="112"/>
      <c r="F6" s="115" t="s">
        <v>1094</v>
      </c>
      <c r="G6" s="112"/>
      <c r="H6" s="112"/>
      <c r="I6" s="118"/>
      <c r="J6" s="115" t="s">
        <v>248</v>
      </c>
      <c r="K6" s="110"/>
    </row>
    <row r="7" spans="1:11" ht="12.75">
      <c r="A7" s="119"/>
      <c r="B7" s="120"/>
      <c r="C7" s="121"/>
      <c r="D7" s="112"/>
      <c r="E7" s="119"/>
      <c r="F7" s="122"/>
      <c r="G7" s="119"/>
      <c r="H7" s="112"/>
      <c r="I7" s="121"/>
      <c r="J7" s="121"/>
      <c r="K7" s="134"/>
    </row>
    <row r="8" spans="1:11" ht="15.75" customHeight="1">
      <c r="A8" s="123" t="s">
        <v>2</v>
      </c>
      <c r="B8" s="124" t="s">
        <v>221</v>
      </c>
      <c r="C8" s="125" t="s">
        <v>18</v>
      </c>
      <c r="D8" s="126"/>
      <c r="E8" s="123" t="s">
        <v>2</v>
      </c>
      <c r="F8" s="124" t="s">
        <v>221</v>
      </c>
      <c r="G8" s="125" t="s">
        <v>18</v>
      </c>
      <c r="H8" s="126"/>
      <c r="I8" s="123" t="s">
        <v>2</v>
      </c>
      <c r="J8" s="132" t="s">
        <v>221</v>
      </c>
      <c r="K8" s="135" t="s">
        <v>18</v>
      </c>
    </row>
    <row r="9" spans="1:11" ht="16.5" customHeight="1">
      <c r="A9" s="123">
        <v>1</v>
      </c>
      <c r="B9" s="124" t="s">
        <v>89</v>
      </c>
      <c r="C9" s="127">
        <v>273</v>
      </c>
      <c r="D9" s="126"/>
      <c r="E9" s="123">
        <v>1</v>
      </c>
      <c r="F9" s="124" t="s">
        <v>233</v>
      </c>
      <c r="G9" s="127">
        <v>114</v>
      </c>
      <c r="H9" s="126"/>
      <c r="I9" s="123">
        <v>1</v>
      </c>
      <c r="J9" s="132" t="s">
        <v>1098</v>
      </c>
      <c r="K9" s="133">
        <v>178</v>
      </c>
    </row>
    <row r="10" spans="1:11" ht="16.5" customHeight="1">
      <c r="A10" s="123">
        <v>2</v>
      </c>
      <c r="B10" s="124" t="s">
        <v>226</v>
      </c>
      <c r="C10" s="127">
        <v>263</v>
      </c>
      <c r="D10" s="126"/>
      <c r="E10" s="123">
        <v>2</v>
      </c>
      <c r="F10" s="124" t="s">
        <v>44</v>
      </c>
      <c r="G10" s="127">
        <v>96</v>
      </c>
      <c r="H10" s="126"/>
      <c r="I10" s="123">
        <v>2</v>
      </c>
      <c r="J10" s="132" t="s">
        <v>1099</v>
      </c>
      <c r="K10" s="133">
        <v>145</v>
      </c>
    </row>
    <row r="11" spans="1:11" ht="16.5" customHeight="1">
      <c r="A11" s="123">
        <v>3</v>
      </c>
      <c r="B11" s="124" t="s">
        <v>37</v>
      </c>
      <c r="C11" s="127">
        <v>245</v>
      </c>
      <c r="D11" s="126"/>
      <c r="E11" s="123">
        <v>3</v>
      </c>
      <c r="F11" s="124" t="s">
        <v>54</v>
      </c>
      <c r="G11" s="127">
        <v>88</v>
      </c>
      <c r="H11" s="126"/>
      <c r="I11" s="123">
        <v>3</v>
      </c>
      <c r="J11" s="132" t="s">
        <v>1107</v>
      </c>
      <c r="K11" s="133">
        <v>88</v>
      </c>
    </row>
    <row r="12" spans="1:11" ht="16.5" customHeight="1">
      <c r="A12" s="123">
        <v>4</v>
      </c>
      <c r="B12" s="124" t="s">
        <v>61</v>
      </c>
      <c r="C12" s="127">
        <v>117</v>
      </c>
      <c r="D12" s="126"/>
      <c r="E12" s="123">
        <v>4</v>
      </c>
      <c r="F12" s="124" t="s">
        <v>40</v>
      </c>
      <c r="G12" s="127">
        <v>69</v>
      </c>
      <c r="H12" s="126"/>
      <c r="I12" s="123">
        <v>4</v>
      </c>
      <c r="J12" s="132" t="s">
        <v>656</v>
      </c>
      <c r="K12" s="133">
        <v>67</v>
      </c>
    </row>
    <row r="13" spans="1:11" ht="16.5" customHeight="1">
      <c r="A13" s="123">
        <v>5</v>
      </c>
      <c r="B13" s="124" t="s">
        <v>223</v>
      </c>
      <c r="C13" s="127">
        <v>50</v>
      </c>
      <c r="D13" s="126"/>
      <c r="E13" s="123">
        <v>5</v>
      </c>
      <c r="F13" s="124" t="s">
        <v>72</v>
      </c>
      <c r="G13" s="127">
        <v>66</v>
      </c>
      <c r="H13" s="126"/>
      <c r="I13" s="123">
        <v>5</v>
      </c>
      <c r="J13" s="132" t="s">
        <v>1100</v>
      </c>
      <c r="K13" s="133">
        <v>55</v>
      </c>
    </row>
    <row r="14" spans="1:11" ht="16.5" customHeight="1">
      <c r="A14" s="150"/>
      <c r="B14" s="151"/>
      <c r="C14" s="152"/>
      <c r="D14" s="128"/>
      <c r="E14" s="123">
        <v>6</v>
      </c>
      <c r="F14" s="124" t="s">
        <v>66</v>
      </c>
      <c r="G14" s="127">
        <v>61</v>
      </c>
      <c r="H14" s="126"/>
      <c r="I14" s="123">
        <v>6</v>
      </c>
      <c r="J14" s="132" t="s">
        <v>1101</v>
      </c>
      <c r="K14" s="133">
        <v>45</v>
      </c>
    </row>
    <row r="15" spans="1:11" ht="16.5" customHeight="1">
      <c r="A15" s="148"/>
      <c r="B15" s="149"/>
      <c r="C15" s="134"/>
      <c r="D15" s="128"/>
      <c r="E15" s="123">
        <v>7</v>
      </c>
      <c r="F15" s="124" t="s">
        <v>133</v>
      </c>
      <c r="G15" s="127">
        <v>46</v>
      </c>
      <c r="H15" s="126"/>
      <c r="I15" s="123">
        <v>7</v>
      </c>
      <c r="J15" s="132" t="s">
        <v>1102</v>
      </c>
      <c r="K15" s="133">
        <v>43</v>
      </c>
    </row>
    <row r="16" spans="1:11" ht="16.5" customHeight="1">
      <c r="A16" s="112"/>
      <c r="B16" s="111"/>
      <c r="C16" s="110"/>
      <c r="D16" s="128"/>
      <c r="E16" s="123">
        <v>8</v>
      </c>
      <c r="F16" s="124" t="s">
        <v>47</v>
      </c>
      <c r="G16" s="127">
        <v>45</v>
      </c>
      <c r="H16" s="126"/>
      <c r="I16" s="123">
        <v>8</v>
      </c>
      <c r="J16" s="132" t="s">
        <v>1103</v>
      </c>
      <c r="K16" s="133">
        <v>28</v>
      </c>
    </row>
    <row r="17" spans="1:11" ht="16.5" customHeight="1">
      <c r="A17" s="112"/>
      <c r="B17" s="111"/>
      <c r="C17" s="110"/>
      <c r="D17" s="128"/>
      <c r="E17" s="123">
        <v>9</v>
      </c>
      <c r="F17" s="124" t="s">
        <v>476</v>
      </c>
      <c r="G17" s="127">
        <v>42</v>
      </c>
      <c r="H17" s="126"/>
      <c r="I17" s="123">
        <v>9</v>
      </c>
      <c r="J17" s="132" t="s">
        <v>1104</v>
      </c>
      <c r="K17" s="133">
        <v>17</v>
      </c>
    </row>
    <row r="18" spans="1:11" ht="16.5" customHeight="1">
      <c r="A18" s="112"/>
      <c r="B18" s="111"/>
      <c r="C18" s="110"/>
      <c r="D18" s="128"/>
      <c r="E18" s="123">
        <v>10</v>
      </c>
      <c r="F18" s="124" t="s">
        <v>57</v>
      </c>
      <c r="G18" s="127">
        <v>38</v>
      </c>
      <c r="H18" s="126"/>
      <c r="I18" s="123">
        <v>10</v>
      </c>
      <c r="J18" s="132" t="s">
        <v>1105</v>
      </c>
      <c r="K18" s="133">
        <v>13</v>
      </c>
    </row>
    <row r="19" spans="1:11" ht="16.5" customHeight="1">
      <c r="A19" s="112"/>
      <c r="B19" s="111"/>
      <c r="C19" s="110"/>
      <c r="D19" s="128"/>
      <c r="E19" s="123">
        <v>11</v>
      </c>
      <c r="F19" s="124" t="s">
        <v>69</v>
      </c>
      <c r="G19" s="136">
        <v>36</v>
      </c>
      <c r="H19" s="128"/>
      <c r="I19" s="123">
        <v>11</v>
      </c>
      <c r="J19" s="132" t="s">
        <v>1106</v>
      </c>
      <c r="K19" s="133">
        <v>1</v>
      </c>
    </row>
    <row r="20" spans="1:11" ht="16.5" customHeight="1">
      <c r="A20" s="112"/>
      <c r="B20" s="111"/>
      <c r="C20" s="110"/>
      <c r="D20" s="128"/>
      <c r="E20" s="123">
        <v>12</v>
      </c>
      <c r="F20" s="132" t="s">
        <v>356</v>
      </c>
      <c r="G20" s="133">
        <v>33</v>
      </c>
      <c r="H20" s="130"/>
      <c r="I20" s="110"/>
      <c r="J20" s="110"/>
      <c r="K20" s="110"/>
    </row>
    <row r="21" spans="1:11" ht="16.5" customHeight="1">
      <c r="A21" s="112"/>
      <c r="B21" s="111"/>
      <c r="C21" s="110"/>
      <c r="D21" s="130"/>
      <c r="E21" s="123">
        <v>13</v>
      </c>
      <c r="F21" s="132" t="s">
        <v>102</v>
      </c>
      <c r="G21" s="133">
        <v>15</v>
      </c>
      <c r="H21" s="130"/>
      <c r="I21" s="110"/>
      <c r="J21" s="110"/>
      <c r="K21" s="110"/>
    </row>
    <row r="22" spans="1:11" ht="15.75" customHeight="1">
      <c r="A22" s="130"/>
      <c r="B22" s="131"/>
      <c r="C22" s="110"/>
      <c r="D22" s="112"/>
      <c r="E22" s="112"/>
      <c r="F22" s="113"/>
      <c r="G22" s="112"/>
      <c r="H22" s="112"/>
      <c r="I22" s="110"/>
      <c r="J22" s="110"/>
      <c r="K22" s="110"/>
    </row>
    <row r="23" spans="1:11" ht="12.75">
      <c r="A23" s="112"/>
      <c r="B23" s="111"/>
      <c r="C23" s="110"/>
      <c r="D23" s="112"/>
      <c r="E23" s="112"/>
      <c r="F23" s="113"/>
      <c r="G23" s="112"/>
      <c r="H23" s="112"/>
      <c r="I23" s="110"/>
      <c r="J23" s="110"/>
      <c r="K23" s="110"/>
    </row>
    <row r="24" spans="1:11" ht="15.75" customHeight="1">
      <c r="A24" s="112"/>
      <c r="B24" s="111"/>
      <c r="C24" s="110"/>
      <c r="D24" s="130"/>
      <c r="E24" s="130"/>
      <c r="F24" s="113"/>
      <c r="I24" s="110"/>
      <c r="J24" s="110"/>
      <c r="K24" s="110"/>
    </row>
    <row r="25" spans="1:11" ht="22.5" customHeight="1">
      <c r="A25" s="112"/>
      <c r="B25" s="129" t="s">
        <v>1112</v>
      </c>
      <c r="D25" s="112"/>
      <c r="E25" s="112"/>
      <c r="F25" s="115" t="s">
        <v>1108</v>
      </c>
      <c r="H25" s="131"/>
      <c r="J25" s="110"/>
      <c r="K25" s="110"/>
    </row>
    <row r="27" spans="2:6" ht="20.25" customHeight="1">
      <c r="B27" s="129" t="s">
        <v>1113</v>
      </c>
      <c r="D27" s="112"/>
      <c r="E27" s="112"/>
      <c r="F27" s="115" t="s">
        <v>1109</v>
      </c>
    </row>
    <row r="28" ht="12.75" customHeight="1">
      <c r="B28" s="114" t="s">
        <v>32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7.140625" style="0" customWidth="1"/>
    <col min="3" max="3" width="22.140625" style="0" customWidth="1"/>
    <col min="4" max="4" width="17.57421875" style="0" customWidth="1"/>
    <col min="5" max="5" width="21.421875" style="106" customWidth="1"/>
    <col min="6" max="6" width="16.57421875" style="106" customWidth="1"/>
    <col min="7" max="7" width="4.8515625" style="0" customWidth="1"/>
    <col min="8" max="8" width="27.28125" style="106" customWidth="1"/>
    <col min="9" max="9" width="8.8515625" style="0" customWidth="1"/>
  </cols>
  <sheetData>
    <row r="1" spans="1:9" ht="18.75" customHeight="1">
      <c r="A1" s="1" t="s">
        <v>23</v>
      </c>
      <c r="B1" s="2"/>
      <c r="C1" s="4"/>
      <c r="D1" s="5"/>
      <c r="G1" s="6"/>
      <c r="I1" s="5"/>
    </row>
    <row r="2" spans="1:9" ht="17.25" customHeight="1">
      <c r="A2" s="7" t="s">
        <v>24</v>
      </c>
      <c r="B2" s="2"/>
      <c r="C2" s="4"/>
      <c r="D2" s="5"/>
      <c r="G2" s="6"/>
      <c r="I2" s="5"/>
    </row>
    <row r="3" spans="1:9" ht="21" customHeight="1">
      <c r="A3" s="8">
        <v>6</v>
      </c>
      <c r="B3" s="9" t="s">
        <v>21</v>
      </c>
      <c r="C3" s="4"/>
      <c r="D3" s="5"/>
      <c r="G3" s="6"/>
      <c r="I3" s="5"/>
    </row>
    <row r="4" spans="1:9" ht="20.25" customHeight="1">
      <c r="A4" s="21" t="s">
        <v>198</v>
      </c>
      <c r="B4" s="13"/>
      <c r="C4" s="15"/>
      <c r="D4" s="5"/>
      <c r="G4" s="6"/>
      <c r="I4" s="5"/>
    </row>
    <row r="5" spans="1:9" ht="9.75" customHeight="1">
      <c r="A5" s="20"/>
      <c r="B5" s="20"/>
      <c r="C5" s="22"/>
      <c r="D5" s="23"/>
      <c r="E5" s="107"/>
      <c r="F5" s="107"/>
      <c r="G5" s="20"/>
      <c r="H5" s="107"/>
      <c r="I5" s="23"/>
    </row>
    <row r="6" spans="1:9" ht="13.5" customHeight="1">
      <c r="A6" s="24" t="s">
        <v>2</v>
      </c>
      <c r="B6" s="24" t="s">
        <v>3</v>
      </c>
      <c r="C6" s="27" t="s">
        <v>10</v>
      </c>
      <c r="D6" s="28" t="s">
        <v>11</v>
      </c>
      <c r="E6" s="108" t="s">
        <v>12</v>
      </c>
      <c r="F6" s="108" t="s">
        <v>14</v>
      </c>
      <c r="G6" s="29" t="s">
        <v>15</v>
      </c>
      <c r="H6" s="108" t="s">
        <v>16</v>
      </c>
      <c r="I6" s="30" t="s">
        <v>17</v>
      </c>
    </row>
    <row r="7" spans="1:9" ht="16.5" customHeight="1">
      <c r="A7" s="33">
        <v>1</v>
      </c>
      <c r="B7" s="34">
        <v>148</v>
      </c>
      <c r="C7" s="43" t="s">
        <v>411</v>
      </c>
      <c r="D7" s="44">
        <v>36542</v>
      </c>
      <c r="E7" s="109" t="s">
        <v>412</v>
      </c>
      <c r="F7" s="109" t="s">
        <v>349</v>
      </c>
      <c r="G7" s="43"/>
      <c r="H7" s="109" t="s">
        <v>413</v>
      </c>
      <c r="I7" s="45">
        <v>0.005023148148148148</v>
      </c>
    </row>
    <row r="8" spans="1:9" ht="16.5" customHeight="1">
      <c r="A8" s="33">
        <v>2</v>
      </c>
      <c r="B8" s="34">
        <v>3</v>
      </c>
      <c r="C8" s="43" t="s">
        <v>414</v>
      </c>
      <c r="D8" s="44">
        <v>36993</v>
      </c>
      <c r="E8" s="109" t="s">
        <v>51</v>
      </c>
      <c r="F8" s="109" t="s">
        <v>151</v>
      </c>
      <c r="G8" s="43"/>
      <c r="H8" s="109" t="s">
        <v>155</v>
      </c>
      <c r="I8" s="45">
        <v>0.005104166666666667</v>
      </c>
    </row>
    <row r="9" spans="1:9" ht="16.5" customHeight="1">
      <c r="A9" s="33">
        <v>3</v>
      </c>
      <c r="B9" s="34">
        <v>2</v>
      </c>
      <c r="C9" s="43" t="s">
        <v>415</v>
      </c>
      <c r="D9" s="44">
        <v>36861</v>
      </c>
      <c r="E9" s="109" t="s">
        <v>51</v>
      </c>
      <c r="F9" s="109" t="s">
        <v>151</v>
      </c>
      <c r="G9" s="43"/>
      <c r="H9" s="109" t="s">
        <v>152</v>
      </c>
      <c r="I9" s="45">
        <v>0.0051736111111111115</v>
      </c>
    </row>
    <row r="10" spans="1:9" ht="16.5" customHeight="1">
      <c r="A10" s="33">
        <v>4</v>
      </c>
      <c r="B10" s="34">
        <v>30</v>
      </c>
      <c r="C10" s="43" t="s">
        <v>416</v>
      </c>
      <c r="D10" s="44">
        <v>36616</v>
      </c>
      <c r="E10" s="109" t="s">
        <v>37</v>
      </c>
      <c r="F10" s="109" t="s">
        <v>92</v>
      </c>
      <c r="G10" s="43"/>
      <c r="H10" s="109" t="s">
        <v>93</v>
      </c>
      <c r="I10" s="45">
        <v>0.00525462962962963</v>
      </c>
    </row>
    <row r="11" spans="1:9" ht="16.5" customHeight="1">
      <c r="A11" s="33">
        <v>5</v>
      </c>
      <c r="B11" s="34">
        <v>105</v>
      </c>
      <c r="C11" s="43" t="s">
        <v>417</v>
      </c>
      <c r="D11" s="44">
        <v>36649</v>
      </c>
      <c r="E11" s="109" t="s">
        <v>376</v>
      </c>
      <c r="F11" s="109"/>
      <c r="G11" s="43"/>
      <c r="H11" s="109" t="s">
        <v>418</v>
      </c>
      <c r="I11" s="45">
        <v>0.005300925925925925</v>
      </c>
    </row>
    <row r="12" spans="1:9" ht="16.5" customHeight="1">
      <c r="A12" s="33">
        <v>6</v>
      </c>
      <c r="B12" s="34">
        <v>92</v>
      </c>
      <c r="C12" s="43" t="s">
        <v>419</v>
      </c>
      <c r="D12" s="44">
        <v>36775</v>
      </c>
      <c r="E12" s="109" t="s">
        <v>76</v>
      </c>
      <c r="F12" s="109" t="s">
        <v>41</v>
      </c>
      <c r="G12" s="43" t="s">
        <v>77</v>
      </c>
      <c r="H12" s="109" t="s">
        <v>78</v>
      </c>
      <c r="I12" s="45">
        <v>0.0053125</v>
      </c>
    </row>
    <row r="13" spans="1:9" ht="16.5" customHeight="1">
      <c r="A13" s="33">
        <v>7</v>
      </c>
      <c r="B13" s="34">
        <v>106</v>
      </c>
      <c r="C13" s="43" t="s">
        <v>420</v>
      </c>
      <c r="D13" s="44">
        <v>36526</v>
      </c>
      <c r="E13" s="109" t="s">
        <v>54</v>
      </c>
      <c r="F13" s="109"/>
      <c r="G13" s="43"/>
      <c r="H13" s="109" t="s">
        <v>55</v>
      </c>
      <c r="I13" s="45">
        <v>0.005393518518518519</v>
      </c>
    </row>
    <row r="14" spans="1:9" ht="16.5" customHeight="1">
      <c r="A14" s="33">
        <v>8</v>
      </c>
      <c r="B14" s="34">
        <v>81</v>
      </c>
      <c r="C14" s="43" t="s">
        <v>421</v>
      </c>
      <c r="D14" s="44">
        <v>37044</v>
      </c>
      <c r="E14" s="109" t="s">
        <v>356</v>
      </c>
      <c r="F14" s="109"/>
      <c r="G14" s="43"/>
      <c r="H14" s="109" t="s">
        <v>422</v>
      </c>
      <c r="I14" s="45">
        <v>0.005405092592592592</v>
      </c>
    </row>
    <row r="15" spans="1:9" ht="16.5" customHeight="1">
      <c r="A15" s="33">
        <v>9</v>
      </c>
      <c r="B15" s="34">
        <v>149</v>
      </c>
      <c r="C15" s="43" t="s">
        <v>423</v>
      </c>
      <c r="D15" s="44">
        <v>36550</v>
      </c>
      <c r="E15" s="109" t="s">
        <v>412</v>
      </c>
      <c r="F15" s="109" t="s">
        <v>349</v>
      </c>
      <c r="G15" s="43"/>
      <c r="H15" s="109" t="s">
        <v>413</v>
      </c>
      <c r="I15" s="45">
        <v>0.005543981481481482</v>
      </c>
    </row>
    <row r="16" spans="1:9" ht="16.5" customHeight="1">
      <c r="A16" s="33">
        <v>10</v>
      </c>
      <c r="B16" s="34">
        <v>4</v>
      </c>
      <c r="C16" s="43" t="s">
        <v>424</v>
      </c>
      <c r="D16" s="44">
        <v>36892</v>
      </c>
      <c r="E16" s="109" t="s">
        <v>51</v>
      </c>
      <c r="F16" s="109" t="s">
        <v>151</v>
      </c>
      <c r="G16" s="43"/>
      <c r="H16" s="109" t="s">
        <v>152</v>
      </c>
      <c r="I16" s="45">
        <v>0.00556712962962963</v>
      </c>
    </row>
    <row r="17" spans="1:9" ht="16.5" customHeight="1">
      <c r="A17" s="33">
        <v>11</v>
      </c>
      <c r="B17" s="34">
        <v>150</v>
      </c>
      <c r="C17" s="43" t="s">
        <v>428</v>
      </c>
      <c r="D17" s="44">
        <v>37237</v>
      </c>
      <c r="E17" s="109" t="s">
        <v>223</v>
      </c>
      <c r="F17" s="109" t="s">
        <v>349</v>
      </c>
      <c r="G17" s="43"/>
      <c r="H17" s="109" t="s">
        <v>429</v>
      </c>
      <c r="I17" s="45">
        <v>0.005601851851851852</v>
      </c>
    </row>
    <row r="18" spans="1:9" ht="16.5" customHeight="1">
      <c r="A18" s="33">
        <v>12</v>
      </c>
      <c r="B18" s="34">
        <v>80</v>
      </c>
      <c r="C18" s="43" t="s">
        <v>430</v>
      </c>
      <c r="D18" s="44">
        <v>37044</v>
      </c>
      <c r="E18" s="109" t="s">
        <v>356</v>
      </c>
      <c r="F18" s="109"/>
      <c r="G18" s="43"/>
      <c r="H18" s="109" t="s">
        <v>422</v>
      </c>
      <c r="I18" s="45">
        <v>0.005624999999999999</v>
      </c>
    </row>
    <row r="19" spans="1:9" ht="16.5" customHeight="1">
      <c r="A19" s="33">
        <v>13</v>
      </c>
      <c r="B19" s="34">
        <v>273</v>
      </c>
      <c r="C19" s="43" t="s">
        <v>433</v>
      </c>
      <c r="D19" s="44">
        <v>37137</v>
      </c>
      <c r="E19" s="109" t="s">
        <v>47</v>
      </c>
      <c r="F19" s="109" t="s">
        <v>48</v>
      </c>
      <c r="G19" s="43"/>
      <c r="H19" s="109" t="s">
        <v>434</v>
      </c>
      <c r="I19" s="45">
        <v>0.005671296296296296</v>
      </c>
    </row>
    <row r="20" spans="1:9" ht="16.5" customHeight="1">
      <c r="A20" s="33">
        <v>14</v>
      </c>
      <c r="B20" s="34">
        <v>289</v>
      </c>
      <c r="C20" s="43" t="s">
        <v>435</v>
      </c>
      <c r="D20" s="44">
        <v>36641</v>
      </c>
      <c r="E20" s="109" t="s">
        <v>40</v>
      </c>
      <c r="F20" s="109" t="s">
        <v>41</v>
      </c>
      <c r="G20" s="43"/>
      <c r="H20" s="109" t="s">
        <v>121</v>
      </c>
      <c r="I20" s="45">
        <v>0.00568287037037037</v>
      </c>
    </row>
    <row r="21" spans="1:9" ht="16.5" customHeight="1">
      <c r="A21" s="33">
        <v>15</v>
      </c>
      <c r="B21" s="34">
        <v>48</v>
      </c>
      <c r="C21" s="43" t="s">
        <v>436</v>
      </c>
      <c r="D21" s="44">
        <v>36745</v>
      </c>
      <c r="E21" s="109" t="s">
        <v>61</v>
      </c>
      <c r="F21" s="109"/>
      <c r="G21" s="43"/>
      <c r="H21" s="109" t="s">
        <v>437</v>
      </c>
      <c r="I21" s="45">
        <v>0.005694444444444444</v>
      </c>
    </row>
    <row r="22" spans="1:9" ht="16.5" customHeight="1">
      <c r="A22" s="33">
        <v>16</v>
      </c>
      <c r="B22" s="34">
        <v>44</v>
      </c>
      <c r="C22" s="43" t="s">
        <v>438</v>
      </c>
      <c r="D22" s="44">
        <v>37252</v>
      </c>
      <c r="E22" s="109" t="s">
        <v>61</v>
      </c>
      <c r="F22" s="109"/>
      <c r="G22" s="43"/>
      <c r="H22" s="109" t="s">
        <v>439</v>
      </c>
      <c r="I22" s="45">
        <v>0.005706018518518519</v>
      </c>
    </row>
    <row r="23" spans="1:9" ht="16.5" customHeight="1">
      <c r="A23" s="33">
        <v>17</v>
      </c>
      <c r="B23" s="34">
        <v>24</v>
      </c>
      <c r="C23" s="43" t="s">
        <v>442</v>
      </c>
      <c r="D23" s="44">
        <v>36787</v>
      </c>
      <c r="E23" s="109" t="s">
        <v>89</v>
      </c>
      <c r="F23" s="109" t="s">
        <v>41</v>
      </c>
      <c r="G23" s="43"/>
      <c r="H23" s="109" t="s">
        <v>64</v>
      </c>
      <c r="I23" s="45">
        <v>0.005810185185185186</v>
      </c>
    </row>
    <row r="24" spans="1:9" ht="16.5" customHeight="1">
      <c r="A24" s="33">
        <v>18</v>
      </c>
      <c r="B24" s="34">
        <v>87</v>
      </c>
      <c r="C24" s="43" t="s">
        <v>443</v>
      </c>
      <c r="D24" s="44">
        <v>36788</v>
      </c>
      <c r="E24" s="109" t="s">
        <v>44</v>
      </c>
      <c r="F24" s="109"/>
      <c r="G24" s="43"/>
      <c r="H24" s="109" t="s">
        <v>45</v>
      </c>
      <c r="I24" s="45">
        <v>0.005821759259259259</v>
      </c>
    </row>
    <row r="25" spans="1:9" ht="16.5" customHeight="1">
      <c r="A25" s="33">
        <v>19</v>
      </c>
      <c r="B25" s="34">
        <v>100</v>
      </c>
      <c r="C25" s="43" t="s">
        <v>447</v>
      </c>
      <c r="D25" s="44">
        <v>37117</v>
      </c>
      <c r="E25" s="109" t="s">
        <v>102</v>
      </c>
      <c r="F25" s="109"/>
      <c r="G25" s="43"/>
      <c r="H25" s="109" t="s">
        <v>345</v>
      </c>
      <c r="I25" s="45">
        <v>0.005925925925925926</v>
      </c>
    </row>
    <row r="26" spans="1:9" ht="16.5" customHeight="1">
      <c r="A26" s="33">
        <v>20</v>
      </c>
      <c r="B26" s="34">
        <v>59</v>
      </c>
      <c r="C26" s="43" t="s">
        <v>451</v>
      </c>
      <c r="D26" s="44">
        <v>37177</v>
      </c>
      <c r="E26" s="109" t="s">
        <v>226</v>
      </c>
      <c r="F26" s="109" t="s">
        <v>370</v>
      </c>
      <c r="G26" s="43"/>
      <c r="H26" s="109" t="s">
        <v>452</v>
      </c>
      <c r="I26" s="45">
        <v>0.005960648148148149</v>
      </c>
    </row>
  </sheetData>
  <sheetProtection/>
  <printOptions/>
  <pageMargins left="0.7" right="0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7.140625" style="0" customWidth="1"/>
    <col min="3" max="3" width="24.421875" style="0" customWidth="1"/>
    <col min="4" max="4" width="17.57421875" style="0" customWidth="1"/>
    <col min="5" max="5" width="19.28125" style="106" customWidth="1"/>
    <col min="6" max="6" width="14.140625" style="0" customWidth="1"/>
    <col min="7" max="7" width="4.8515625" style="0" customWidth="1"/>
    <col min="8" max="8" width="21.421875" style="106" customWidth="1"/>
    <col min="9" max="9" width="8.8515625" style="0" customWidth="1"/>
    <col min="10" max="10" width="7.7109375" style="0" customWidth="1"/>
  </cols>
  <sheetData>
    <row r="1" spans="1:10" ht="18.75" customHeight="1">
      <c r="A1" s="1" t="s">
        <v>23</v>
      </c>
      <c r="B1" s="2"/>
      <c r="C1" s="4"/>
      <c r="D1" s="5"/>
      <c r="F1" s="6"/>
      <c r="G1" s="6"/>
      <c r="I1" s="5"/>
      <c r="J1" s="5"/>
    </row>
    <row r="2" spans="1:10" ht="17.25" customHeight="1">
      <c r="A2" s="7" t="s">
        <v>24</v>
      </c>
      <c r="B2" s="2"/>
      <c r="C2" s="4"/>
      <c r="D2" s="5"/>
      <c r="F2" s="6"/>
      <c r="G2" s="6"/>
      <c r="I2" s="5"/>
      <c r="J2" s="5"/>
    </row>
    <row r="3" spans="1:10" ht="21" customHeight="1">
      <c r="A3" s="8">
        <v>7</v>
      </c>
      <c r="B3" s="9" t="s">
        <v>143</v>
      </c>
      <c r="C3" s="4"/>
      <c r="D3" s="5"/>
      <c r="F3" s="6"/>
      <c r="G3" s="6"/>
      <c r="I3" s="5"/>
      <c r="J3" s="5"/>
    </row>
    <row r="4" spans="1:10" ht="20.25" customHeight="1">
      <c r="A4" s="1" t="s">
        <v>13</v>
      </c>
      <c r="B4" s="13"/>
      <c r="C4" s="15"/>
      <c r="D4" s="5"/>
      <c r="F4" s="6"/>
      <c r="G4" s="6"/>
      <c r="I4" s="5"/>
      <c r="J4" s="5"/>
    </row>
    <row r="5" spans="1:10" ht="9.75" customHeight="1">
      <c r="A5" s="20"/>
      <c r="B5" s="20"/>
      <c r="C5" s="22"/>
      <c r="D5" s="23"/>
      <c r="E5" s="107"/>
      <c r="F5" s="20"/>
      <c r="G5" s="20"/>
      <c r="H5" s="107"/>
      <c r="I5" s="23"/>
      <c r="J5" s="140"/>
    </row>
    <row r="6" spans="1:10" ht="13.5" customHeight="1">
      <c r="A6" s="24" t="s">
        <v>2</v>
      </c>
      <c r="B6" s="24" t="s">
        <v>3</v>
      </c>
      <c r="C6" s="27" t="s">
        <v>10</v>
      </c>
      <c r="D6" s="28" t="s">
        <v>11</v>
      </c>
      <c r="E6" s="108" t="s">
        <v>12</v>
      </c>
      <c r="F6" s="29" t="s">
        <v>14</v>
      </c>
      <c r="G6" s="29" t="s">
        <v>15</v>
      </c>
      <c r="H6" s="108" t="s">
        <v>16</v>
      </c>
      <c r="I6" s="138" t="s">
        <v>17</v>
      </c>
      <c r="J6" s="141" t="s">
        <v>18</v>
      </c>
    </row>
    <row r="7" spans="1:10" ht="16.5" customHeight="1">
      <c r="A7" s="46">
        <v>1</v>
      </c>
      <c r="B7" s="35">
        <v>235</v>
      </c>
      <c r="C7" s="43" t="s">
        <v>360</v>
      </c>
      <c r="D7" s="44">
        <v>36693</v>
      </c>
      <c r="E7" s="109" t="s">
        <v>40</v>
      </c>
      <c r="F7" s="43" t="s">
        <v>41</v>
      </c>
      <c r="G7" s="43"/>
      <c r="H7" s="109" t="s">
        <v>121</v>
      </c>
      <c r="I7" s="139">
        <v>0.004479166666666667</v>
      </c>
      <c r="J7" s="142">
        <v>22</v>
      </c>
    </row>
    <row r="8" spans="1:10" ht="16.5" customHeight="1">
      <c r="A8" s="46">
        <v>2</v>
      </c>
      <c r="B8" s="35">
        <v>69</v>
      </c>
      <c r="C8" s="43" t="s">
        <v>368</v>
      </c>
      <c r="D8" s="44">
        <v>36725</v>
      </c>
      <c r="E8" s="109" t="s">
        <v>369</v>
      </c>
      <c r="F8" s="43" t="s">
        <v>370</v>
      </c>
      <c r="G8" s="43"/>
      <c r="H8" s="109" t="s">
        <v>371</v>
      </c>
      <c r="I8" s="139">
        <v>0.004571759259259259</v>
      </c>
      <c r="J8" s="142">
        <v>18</v>
      </c>
    </row>
    <row r="9" spans="1:10" ht="16.5" customHeight="1">
      <c r="A9" s="46">
        <v>3</v>
      </c>
      <c r="B9" s="35">
        <v>30</v>
      </c>
      <c r="C9" s="43" t="s">
        <v>372</v>
      </c>
      <c r="D9" s="44">
        <v>36680</v>
      </c>
      <c r="E9" s="109" t="s">
        <v>37</v>
      </c>
      <c r="F9" s="43" t="s">
        <v>373</v>
      </c>
      <c r="G9" s="43"/>
      <c r="H9" s="109" t="s">
        <v>374</v>
      </c>
      <c r="I9" s="139">
        <v>0.0046875</v>
      </c>
      <c r="J9" s="142">
        <v>15</v>
      </c>
    </row>
    <row r="10" spans="1:10" ht="16.5" customHeight="1">
      <c r="A10" s="46">
        <v>4</v>
      </c>
      <c r="B10" s="35">
        <v>114</v>
      </c>
      <c r="C10" s="43" t="s">
        <v>375</v>
      </c>
      <c r="D10" s="44">
        <v>36851</v>
      </c>
      <c r="E10" s="109" t="s">
        <v>376</v>
      </c>
      <c r="F10" s="43"/>
      <c r="G10" s="43"/>
      <c r="H10" s="109" t="s">
        <v>377</v>
      </c>
      <c r="I10" s="139">
        <v>0.004733796296296297</v>
      </c>
      <c r="J10" s="142">
        <v>13</v>
      </c>
    </row>
    <row r="11" spans="1:10" ht="16.5" customHeight="1">
      <c r="A11" s="46">
        <v>5</v>
      </c>
      <c r="B11" s="35">
        <v>32</v>
      </c>
      <c r="C11" s="43" t="s">
        <v>378</v>
      </c>
      <c r="D11" s="44">
        <v>36713</v>
      </c>
      <c r="E11" s="109" t="s">
        <v>37</v>
      </c>
      <c r="F11" s="43"/>
      <c r="G11" s="43"/>
      <c r="H11" s="109" t="s">
        <v>38</v>
      </c>
      <c r="I11" s="139">
        <v>0.004756944444444445</v>
      </c>
      <c r="J11" s="142">
        <v>12</v>
      </c>
    </row>
    <row r="12" spans="1:10" ht="16.5" customHeight="1">
      <c r="A12" s="46">
        <v>6</v>
      </c>
      <c r="B12" s="35">
        <v>84</v>
      </c>
      <c r="C12" s="43" t="s">
        <v>379</v>
      </c>
      <c r="D12" s="44">
        <v>36840</v>
      </c>
      <c r="E12" s="109" t="s">
        <v>76</v>
      </c>
      <c r="F12" s="43" t="s">
        <v>41</v>
      </c>
      <c r="G12" s="43" t="s">
        <v>77</v>
      </c>
      <c r="H12" s="109" t="s">
        <v>78</v>
      </c>
      <c r="I12" s="139">
        <v>0.004768518518518518</v>
      </c>
      <c r="J12" s="142" t="s">
        <v>79</v>
      </c>
    </row>
    <row r="13" spans="1:10" ht="16.5" customHeight="1">
      <c r="A13" s="46">
        <v>7</v>
      </c>
      <c r="B13" s="35">
        <v>126</v>
      </c>
      <c r="C13" s="43" t="s">
        <v>380</v>
      </c>
      <c r="D13" s="44">
        <v>36642</v>
      </c>
      <c r="E13" s="109" t="s">
        <v>133</v>
      </c>
      <c r="F13" s="43"/>
      <c r="G13" s="43"/>
      <c r="H13" s="109" t="s">
        <v>134</v>
      </c>
      <c r="I13" s="139">
        <v>0.004768518518518518</v>
      </c>
      <c r="J13" s="142">
        <v>11</v>
      </c>
    </row>
    <row r="14" spans="1:10" ht="16.5" customHeight="1">
      <c r="A14" s="46">
        <v>8</v>
      </c>
      <c r="B14" s="35">
        <v>117</v>
      </c>
      <c r="C14" s="43" t="s">
        <v>381</v>
      </c>
      <c r="D14" s="44">
        <v>36862</v>
      </c>
      <c r="E14" s="109" t="s">
        <v>54</v>
      </c>
      <c r="F14" s="43"/>
      <c r="G14" s="43"/>
      <c r="H14" s="109" t="s">
        <v>55</v>
      </c>
      <c r="I14" s="139">
        <v>0.004791666666666666</v>
      </c>
      <c r="J14" s="142">
        <v>10</v>
      </c>
    </row>
    <row r="15" spans="1:10" ht="16.5" customHeight="1">
      <c r="A15" s="46">
        <v>9</v>
      </c>
      <c r="B15" s="35">
        <v>274</v>
      </c>
      <c r="C15" s="43" t="s">
        <v>382</v>
      </c>
      <c r="D15" s="44">
        <v>36835</v>
      </c>
      <c r="E15" s="109" t="s">
        <v>57</v>
      </c>
      <c r="F15" s="43"/>
      <c r="G15" s="43"/>
      <c r="H15" s="109" t="s">
        <v>58</v>
      </c>
      <c r="I15" s="139">
        <v>0.004826388888888889</v>
      </c>
      <c r="J15" s="142">
        <v>9</v>
      </c>
    </row>
    <row r="16" spans="1:10" ht="16.5" customHeight="1">
      <c r="A16" s="46">
        <v>10</v>
      </c>
      <c r="B16" s="35">
        <v>77</v>
      </c>
      <c r="C16" s="43" t="s">
        <v>383</v>
      </c>
      <c r="D16" s="44">
        <v>36931</v>
      </c>
      <c r="E16" s="109" t="s">
        <v>44</v>
      </c>
      <c r="F16" s="43"/>
      <c r="G16" s="43"/>
      <c r="H16" s="109" t="s">
        <v>45</v>
      </c>
      <c r="I16" s="139">
        <v>0.004965277777777778</v>
      </c>
      <c r="J16" s="142">
        <v>8</v>
      </c>
    </row>
    <row r="17" spans="1:10" ht="16.5" customHeight="1">
      <c r="A17" s="46">
        <v>11</v>
      </c>
      <c r="B17" s="35">
        <v>146</v>
      </c>
      <c r="C17" s="43" t="s">
        <v>384</v>
      </c>
      <c r="D17" s="44">
        <v>37106</v>
      </c>
      <c r="E17" s="109" t="s">
        <v>385</v>
      </c>
      <c r="F17" s="43"/>
      <c r="G17" s="43"/>
      <c r="H17" s="109" t="s">
        <v>386</v>
      </c>
      <c r="I17" s="139">
        <v>0.004976851851851852</v>
      </c>
      <c r="J17" s="142">
        <v>7</v>
      </c>
    </row>
    <row r="18" spans="1:10" ht="16.5" customHeight="1">
      <c r="A18" s="46">
        <v>12</v>
      </c>
      <c r="B18" s="35">
        <v>54</v>
      </c>
      <c r="C18" s="43" t="s">
        <v>387</v>
      </c>
      <c r="D18" s="44">
        <v>36848</v>
      </c>
      <c r="E18" s="109" t="s">
        <v>61</v>
      </c>
      <c r="F18" s="43"/>
      <c r="G18" s="43" t="s">
        <v>141</v>
      </c>
      <c r="H18" s="109" t="s">
        <v>62</v>
      </c>
      <c r="I18" s="139">
        <v>0.004976851851851852</v>
      </c>
      <c r="J18" s="142" t="s">
        <v>79</v>
      </c>
    </row>
    <row r="19" spans="1:10" ht="16.5" customHeight="1">
      <c r="A19" s="46">
        <v>13</v>
      </c>
      <c r="B19" s="35">
        <v>279</v>
      </c>
      <c r="C19" s="43" t="s">
        <v>388</v>
      </c>
      <c r="D19" s="44">
        <v>36895</v>
      </c>
      <c r="E19" s="109" t="s">
        <v>57</v>
      </c>
      <c r="F19" s="43"/>
      <c r="G19" s="43"/>
      <c r="H19" s="109" t="s">
        <v>58</v>
      </c>
      <c r="I19" s="139">
        <v>0.0050115740740740745</v>
      </c>
      <c r="J19" s="142">
        <v>6</v>
      </c>
    </row>
    <row r="20" spans="1:10" ht="16.5" customHeight="1">
      <c r="A20" s="46">
        <v>14</v>
      </c>
      <c r="B20" s="35">
        <v>43</v>
      </c>
      <c r="C20" s="43" t="s">
        <v>389</v>
      </c>
      <c r="D20" s="44">
        <v>36733</v>
      </c>
      <c r="E20" s="109" t="s">
        <v>61</v>
      </c>
      <c r="F20" s="43"/>
      <c r="G20" s="43"/>
      <c r="H20" s="109" t="s">
        <v>62</v>
      </c>
      <c r="I20" s="139">
        <v>0.0050115740740740745</v>
      </c>
      <c r="J20" s="142">
        <v>5</v>
      </c>
    </row>
    <row r="21" spans="1:10" ht="16.5" customHeight="1">
      <c r="A21" s="46">
        <v>15</v>
      </c>
      <c r="B21" s="35">
        <v>57</v>
      </c>
      <c r="C21" s="43" t="s">
        <v>392</v>
      </c>
      <c r="D21" s="44">
        <v>37015</v>
      </c>
      <c r="E21" s="109" t="s">
        <v>226</v>
      </c>
      <c r="F21" s="43" t="s">
        <v>370</v>
      </c>
      <c r="G21" s="43"/>
      <c r="H21" s="109" t="s">
        <v>393</v>
      </c>
      <c r="I21" s="139">
        <v>0.005023148148148148</v>
      </c>
      <c r="J21" s="142">
        <v>4</v>
      </c>
    </row>
    <row r="22" spans="1:10" ht="16.5" customHeight="1">
      <c r="A22" s="46">
        <v>16</v>
      </c>
      <c r="B22" s="35">
        <v>78</v>
      </c>
      <c r="C22" s="43" t="s">
        <v>394</v>
      </c>
      <c r="D22" s="44">
        <v>36705</v>
      </c>
      <c r="E22" s="109" t="s">
        <v>44</v>
      </c>
      <c r="F22" s="43"/>
      <c r="G22" s="43"/>
      <c r="H22" s="109" t="s">
        <v>45</v>
      </c>
      <c r="I22" s="139">
        <v>0.005046296296296296</v>
      </c>
      <c r="J22" s="142">
        <v>3</v>
      </c>
    </row>
    <row r="23" spans="1:10" ht="16.5" customHeight="1">
      <c r="A23" s="46">
        <v>17</v>
      </c>
      <c r="B23" s="35">
        <v>39</v>
      </c>
      <c r="C23" s="43" t="s">
        <v>395</v>
      </c>
      <c r="D23" s="44">
        <v>37153</v>
      </c>
      <c r="E23" s="109" t="s">
        <v>61</v>
      </c>
      <c r="F23" s="43"/>
      <c r="G23" s="43"/>
      <c r="H23" s="109" t="s">
        <v>82</v>
      </c>
      <c r="I23" s="139">
        <v>0.005046296296296296</v>
      </c>
      <c r="J23" s="142">
        <v>2</v>
      </c>
    </row>
    <row r="24" spans="1:10" ht="16.5" customHeight="1">
      <c r="A24" s="46">
        <v>18</v>
      </c>
      <c r="B24" s="35">
        <v>66</v>
      </c>
      <c r="C24" s="43" t="s">
        <v>396</v>
      </c>
      <c r="D24" s="44">
        <v>37135</v>
      </c>
      <c r="E24" s="109" t="s">
        <v>397</v>
      </c>
      <c r="F24" s="43" t="s">
        <v>370</v>
      </c>
      <c r="G24" s="43"/>
      <c r="H24" s="109" t="s">
        <v>398</v>
      </c>
      <c r="I24" s="139">
        <v>0.005092592592592593</v>
      </c>
      <c r="J24" s="142">
        <v>1</v>
      </c>
    </row>
    <row r="25" spans="1:10" ht="16.5" customHeight="1">
      <c r="A25" s="46">
        <v>19</v>
      </c>
      <c r="B25" s="35">
        <v>130</v>
      </c>
      <c r="C25" s="43" t="s">
        <v>401</v>
      </c>
      <c r="D25" s="44">
        <v>36844</v>
      </c>
      <c r="E25" s="109" t="s">
        <v>402</v>
      </c>
      <c r="F25" s="43"/>
      <c r="G25" s="43"/>
      <c r="H25" s="109" t="s">
        <v>403</v>
      </c>
      <c r="I25" s="139">
        <v>0.005115740740740741</v>
      </c>
      <c r="J25" s="142" t="s">
        <v>32</v>
      </c>
    </row>
    <row r="26" spans="1:10" ht="16.5" customHeight="1">
      <c r="A26" s="46">
        <v>20</v>
      </c>
      <c r="B26" s="35">
        <v>134</v>
      </c>
      <c r="C26" s="43" t="s">
        <v>465</v>
      </c>
      <c r="D26" s="44">
        <v>36559</v>
      </c>
      <c r="E26" s="109" t="s">
        <v>72</v>
      </c>
      <c r="F26" s="43" t="s">
        <v>84</v>
      </c>
      <c r="G26" s="43"/>
      <c r="H26" s="109" t="s">
        <v>85</v>
      </c>
      <c r="I26" s="139">
        <v>0.005150462962962963</v>
      </c>
      <c r="J26" s="142" t="s">
        <v>32</v>
      </c>
    </row>
    <row r="27" spans="1:10" ht="16.5" customHeight="1">
      <c r="A27" s="46">
        <v>21</v>
      </c>
      <c r="B27" s="35">
        <v>142</v>
      </c>
      <c r="C27" s="43" t="s">
        <v>469</v>
      </c>
      <c r="D27" s="44">
        <v>36640</v>
      </c>
      <c r="E27" s="109" t="s">
        <v>138</v>
      </c>
      <c r="F27" s="43"/>
      <c r="G27" s="43"/>
      <c r="H27" s="109" t="s">
        <v>139</v>
      </c>
      <c r="I27" s="139">
        <v>0.005162037037037037</v>
      </c>
      <c r="J27" s="142" t="s">
        <v>32</v>
      </c>
    </row>
    <row r="28" spans="1:10" ht="16.5" customHeight="1">
      <c r="A28" s="46">
        <v>22</v>
      </c>
      <c r="B28" s="35">
        <v>139</v>
      </c>
      <c r="C28" s="43" t="s">
        <v>473</v>
      </c>
      <c r="D28" s="44">
        <v>36812</v>
      </c>
      <c r="E28" s="109" t="s">
        <v>476</v>
      </c>
      <c r="F28" s="43"/>
      <c r="G28" s="43"/>
      <c r="H28" s="109" t="s">
        <v>477</v>
      </c>
      <c r="I28" s="139">
        <v>0.0051736111111111115</v>
      </c>
      <c r="J28" s="142" t="s">
        <v>32</v>
      </c>
    </row>
    <row r="29" spans="1:10" ht="16.5" customHeight="1">
      <c r="A29" s="46">
        <v>23</v>
      </c>
      <c r="B29" s="35">
        <v>47</v>
      </c>
      <c r="C29" s="43" t="s">
        <v>480</v>
      </c>
      <c r="D29" s="44">
        <v>36772</v>
      </c>
      <c r="E29" s="109" t="s">
        <v>61</v>
      </c>
      <c r="F29" s="43"/>
      <c r="G29" s="43"/>
      <c r="H29" s="109" t="s">
        <v>82</v>
      </c>
      <c r="I29" s="139">
        <v>0.0052199074074074075</v>
      </c>
      <c r="J29" s="142" t="s">
        <v>32</v>
      </c>
    </row>
    <row r="30" spans="1:10" ht="16.5" customHeight="1">
      <c r="A30" s="46">
        <v>24</v>
      </c>
      <c r="B30" s="35">
        <v>42</v>
      </c>
      <c r="C30" s="43" t="s">
        <v>483</v>
      </c>
      <c r="D30" s="44">
        <v>36937</v>
      </c>
      <c r="E30" s="109" t="s">
        <v>61</v>
      </c>
      <c r="F30" s="43"/>
      <c r="G30" s="43"/>
      <c r="H30" s="109" t="s">
        <v>62</v>
      </c>
      <c r="I30" s="139">
        <v>0.005231481481481482</v>
      </c>
      <c r="J30" s="142" t="s">
        <v>32</v>
      </c>
    </row>
    <row r="31" spans="1:10" ht="16.5" customHeight="1">
      <c r="A31" s="46">
        <v>25</v>
      </c>
      <c r="B31" s="35">
        <v>70</v>
      </c>
      <c r="C31" s="43" t="s">
        <v>486</v>
      </c>
      <c r="D31" s="44">
        <v>36851</v>
      </c>
      <c r="E31" s="109" t="s">
        <v>57</v>
      </c>
      <c r="F31" s="43"/>
      <c r="G31" s="43"/>
      <c r="H31" s="109" t="s">
        <v>58</v>
      </c>
      <c r="I31" s="139">
        <v>0.0052430555555555555</v>
      </c>
      <c r="J31" s="142"/>
    </row>
    <row r="32" spans="1:10" ht="16.5" customHeight="1">
      <c r="A32" s="46">
        <v>26</v>
      </c>
      <c r="B32" s="35">
        <v>118</v>
      </c>
      <c r="C32" s="43" t="s">
        <v>487</v>
      </c>
      <c r="D32" s="44">
        <v>36699</v>
      </c>
      <c r="E32" s="109" t="s">
        <v>54</v>
      </c>
      <c r="F32" s="43"/>
      <c r="G32" s="43"/>
      <c r="H32" s="109" t="s">
        <v>55</v>
      </c>
      <c r="I32" s="139">
        <v>0.005277777777777778</v>
      </c>
      <c r="J32" s="142"/>
    </row>
    <row r="33" spans="1:10" ht="16.5" customHeight="1">
      <c r="A33" s="46">
        <v>27</v>
      </c>
      <c r="B33" s="35">
        <v>94</v>
      </c>
      <c r="C33" s="43" t="s">
        <v>489</v>
      </c>
      <c r="D33" s="44">
        <v>37181</v>
      </c>
      <c r="E33" s="109" t="s">
        <v>69</v>
      </c>
      <c r="F33" s="43"/>
      <c r="G33" s="43"/>
      <c r="H33" s="109" t="s">
        <v>491</v>
      </c>
      <c r="I33" s="139">
        <v>0.005289351851851852</v>
      </c>
      <c r="J33" s="142"/>
    </row>
    <row r="34" spans="1:10" ht="16.5" customHeight="1">
      <c r="A34" s="46">
        <v>29</v>
      </c>
      <c r="B34" s="35">
        <v>89</v>
      </c>
      <c r="C34" s="43" t="s">
        <v>492</v>
      </c>
      <c r="D34" s="44">
        <v>36977</v>
      </c>
      <c r="E34" s="109" t="s">
        <v>102</v>
      </c>
      <c r="F34" s="43"/>
      <c r="G34" s="43"/>
      <c r="H34" s="109" t="s">
        <v>459</v>
      </c>
      <c r="I34" s="139">
        <v>0.005324074074074074</v>
      </c>
      <c r="J34" s="142"/>
    </row>
    <row r="35" spans="1:10" ht="16.5" customHeight="1">
      <c r="A35" s="46">
        <v>30</v>
      </c>
      <c r="B35" s="35">
        <v>147</v>
      </c>
      <c r="C35" s="43" t="s">
        <v>494</v>
      </c>
      <c r="D35" s="44">
        <v>37238</v>
      </c>
      <c r="E35" s="109" t="s">
        <v>223</v>
      </c>
      <c r="F35" s="43" t="s">
        <v>495</v>
      </c>
      <c r="G35" s="43"/>
      <c r="H35" s="109" t="s">
        <v>496</v>
      </c>
      <c r="I35" s="139">
        <v>0.005324074074074074</v>
      </c>
      <c r="J35" s="142"/>
    </row>
    <row r="36" spans="1:10" ht="16.5" customHeight="1">
      <c r="A36" s="46">
        <v>28</v>
      </c>
      <c r="B36" s="35">
        <v>277</v>
      </c>
      <c r="C36" s="43" t="s">
        <v>497</v>
      </c>
      <c r="D36" s="44">
        <v>36661</v>
      </c>
      <c r="E36" s="109" t="s">
        <v>57</v>
      </c>
      <c r="F36" s="43"/>
      <c r="G36" s="43"/>
      <c r="H36" s="109" t="s">
        <v>58</v>
      </c>
      <c r="I36" s="139">
        <v>0.005324074074074074</v>
      </c>
      <c r="J36" s="142"/>
    </row>
    <row r="37" spans="1:10" ht="16.5" customHeight="1">
      <c r="A37" s="46">
        <v>31</v>
      </c>
      <c r="B37" s="35">
        <v>125</v>
      </c>
      <c r="C37" s="43" t="s">
        <v>498</v>
      </c>
      <c r="D37" s="44">
        <v>36593</v>
      </c>
      <c r="E37" s="109" t="s">
        <v>133</v>
      </c>
      <c r="F37" s="43"/>
      <c r="G37" s="43"/>
      <c r="H37" s="109" t="s">
        <v>134</v>
      </c>
      <c r="I37" s="139">
        <v>0.005416666666666667</v>
      </c>
      <c r="J37" s="142"/>
    </row>
    <row r="38" spans="1:10" ht="16.5" customHeight="1">
      <c r="A38" s="46">
        <v>32</v>
      </c>
      <c r="B38" s="35">
        <v>90</v>
      </c>
      <c r="C38" s="43" t="s">
        <v>499</v>
      </c>
      <c r="D38" s="44">
        <v>37132</v>
      </c>
      <c r="E38" s="109" t="s">
        <v>102</v>
      </c>
      <c r="F38" s="43"/>
      <c r="G38" s="43"/>
      <c r="H38" s="109" t="s">
        <v>459</v>
      </c>
      <c r="I38" s="139">
        <v>0.005462962962962963</v>
      </c>
      <c r="J38" s="142"/>
    </row>
    <row r="39" spans="1:10" ht="16.5" customHeight="1">
      <c r="A39" s="46">
        <v>33</v>
      </c>
      <c r="B39" s="35">
        <v>50</v>
      </c>
      <c r="C39" s="43" t="s">
        <v>500</v>
      </c>
      <c r="D39" s="44">
        <v>36748</v>
      </c>
      <c r="E39" s="109" t="s">
        <v>61</v>
      </c>
      <c r="F39" s="43"/>
      <c r="G39" s="43" t="s">
        <v>141</v>
      </c>
      <c r="H39" s="109" t="s">
        <v>82</v>
      </c>
      <c r="I39" s="139">
        <v>0.005486111111111111</v>
      </c>
      <c r="J39" s="142"/>
    </row>
    <row r="40" spans="1:10" ht="16.5" customHeight="1">
      <c r="A40" s="46">
        <v>34</v>
      </c>
      <c r="B40" s="35">
        <v>275</v>
      </c>
      <c r="C40" s="43" t="s">
        <v>502</v>
      </c>
      <c r="D40" s="44">
        <v>36836</v>
      </c>
      <c r="E40" s="109" t="s">
        <v>57</v>
      </c>
      <c r="F40" s="43"/>
      <c r="G40" s="43"/>
      <c r="H40" s="109" t="s">
        <v>58</v>
      </c>
      <c r="I40" s="139">
        <v>0.005486111111111111</v>
      </c>
      <c r="J40" s="142"/>
    </row>
    <row r="41" spans="1:10" ht="16.5" customHeight="1">
      <c r="A41" s="46">
        <v>35</v>
      </c>
      <c r="B41" s="35">
        <v>97</v>
      </c>
      <c r="C41" s="43" t="s">
        <v>503</v>
      </c>
      <c r="D41" s="44">
        <v>37081</v>
      </c>
      <c r="E41" s="109" t="s">
        <v>66</v>
      </c>
      <c r="F41" s="43"/>
      <c r="G41" s="43"/>
      <c r="H41" s="109" t="s">
        <v>67</v>
      </c>
      <c r="I41" s="139">
        <v>0.005520833333333333</v>
      </c>
      <c r="J41" s="142"/>
    </row>
    <row r="42" spans="1:10" ht="16.5" customHeight="1">
      <c r="A42" s="46">
        <v>36</v>
      </c>
      <c r="B42" s="35">
        <v>230</v>
      </c>
      <c r="C42" s="43" t="s">
        <v>504</v>
      </c>
      <c r="D42" s="44">
        <v>37111</v>
      </c>
      <c r="E42" s="109" t="s">
        <v>47</v>
      </c>
      <c r="F42" s="43" t="s">
        <v>48</v>
      </c>
      <c r="G42" s="43" t="s">
        <v>79</v>
      </c>
      <c r="H42" s="109" t="s">
        <v>434</v>
      </c>
      <c r="I42" s="139">
        <v>0.005543981481481481</v>
      </c>
      <c r="J42" s="142"/>
    </row>
    <row r="43" spans="1:10" ht="16.5" customHeight="1">
      <c r="A43" s="46">
        <v>37</v>
      </c>
      <c r="B43" s="35">
        <v>108</v>
      </c>
      <c r="C43" s="43" t="s">
        <v>505</v>
      </c>
      <c r="D43" s="44">
        <v>36675</v>
      </c>
      <c r="E43" s="109" t="s">
        <v>138</v>
      </c>
      <c r="F43" s="43"/>
      <c r="G43" s="43"/>
      <c r="H43" s="109" t="s">
        <v>142</v>
      </c>
      <c r="I43" s="139">
        <v>0.005659722222222222</v>
      </c>
      <c r="J43" s="142"/>
    </row>
    <row r="44" spans="1:10" ht="16.5" customHeight="1">
      <c r="A44" s="46">
        <v>38</v>
      </c>
      <c r="B44" s="35">
        <v>276</v>
      </c>
      <c r="C44" s="43" t="s">
        <v>506</v>
      </c>
      <c r="D44" s="44">
        <v>36780</v>
      </c>
      <c r="E44" s="109" t="s">
        <v>57</v>
      </c>
      <c r="F44" s="43"/>
      <c r="G44" s="43"/>
      <c r="H44" s="109" t="s">
        <v>58</v>
      </c>
      <c r="I44" s="139">
        <v>0.005844907407407408</v>
      </c>
      <c r="J44" s="142"/>
    </row>
    <row r="45" spans="1:10" ht="16.5" customHeight="1">
      <c r="A45" s="46">
        <v>39</v>
      </c>
      <c r="B45" s="35">
        <v>144</v>
      </c>
      <c r="C45" s="43" t="s">
        <v>508</v>
      </c>
      <c r="D45" s="44">
        <v>36678</v>
      </c>
      <c r="E45" s="109" t="s">
        <v>138</v>
      </c>
      <c r="F45" s="43"/>
      <c r="G45" s="43" t="s">
        <v>141</v>
      </c>
      <c r="H45" s="109" t="s">
        <v>139</v>
      </c>
      <c r="I45" s="139">
        <v>0.006226851851851852</v>
      </c>
      <c r="J45" s="142"/>
    </row>
    <row r="46" spans="1:10" ht="16.5" customHeight="1">
      <c r="A46" s="46">
        <v>40</v>
      </c>
      <c r="B46" s="35">
        <v>72</v>
      </c>
      <c r="C46" s="43" t="s">
        <v>509</v>
      </c>
      <c r="D46" s="44">
        <v>36936</v>
      </c>
      <c r="E46" s="109" t="s">
        <v>138</v>
      </c>
      <c r="F46" s="43"/>
      <c r="G46" s="43"/>
      <c r="H46" s="109" t="s">
        <v>510</v>
      </c>
      <c r="I46" s="139">
        <v>0.006967592592592592</v>
      </c>
      <c r="J46" s="142"/>
    </row>
  </sheetData>
  <sheetProtection/>
  <printOptions/>
  <pageMargins left="0.7" right="0" top="0.5" bottom="0.2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7.140625" style="0" customWidth="1"/>
    <col min="3" max="3" width="24.421875" style="0" customWidth="1"/>
    <col min="4" max="4" width="12.8515625" style="0" customWidth="1"/>
    <col min="5" max="5" width="15.7109375" style="106" customWidth="1"/>
    <col min="6" max="6" width="16.140625" style="106" customWidth="1"/>
    <col min="7" max="7" width="4.8515625" style="0" customWidth="1"/>
    <col min="8" max="8" width="29.28125" style="106" customWidth="1"/>
    <col min="9" max="9" width="8.8515625" style="0" customWidth="1"/>
  </cols>
  <sheetData>
    <row r="1" spans="1:9" ht="18.75" customHeight="1">
      <c r="A1" s="1" t="s">
        <v>23</v>
      </c>
      <c r="B1" s="2"/>
      <c r="C1" s="4"/>
      <c r="D1" s="5"/>
      <c r="G1" s="6"/>
      <c r="I1" s="5"/>
    </row>
    <row r="2" spans="1:9" ht="17.25" customHeight="1">
      <c r="A2" s="7" t="s">
        <v>24</v>
      </c>
      <c r="B2" s="2"/>
      <c r="C2" s="4"/>
      <c r="D2" s="5"/>
      <c r="G2" s="6"/>
      <c r="I2" s="5"/>
    </row>
    <row r="3" spans="1:9" ht="21" customHeight="1">
      <c r="A3" s="8">
        <v>7</v>
      </c>
      <c r="B3" s="9" t="s">
        <v>143</v>
      </c>
      <c r="C3" s="4"/>
      <c r="D3" s="5"/>
      <c r="G3" s="6"/>
      <c r="I3" s="5"/>
    </row>
    <row r="4" spans="1:9" ht="20.25" customHeight="1">
      <c r="A4" s="21" t="s">
        <v>201</v>
      </c>
      <c r="B4" s="13"/>
      <c r="C4" s="15"/>
      <c r="D4" s="5"/>
      <c r="G4" s="6"/>
      <c r="I4" s="5"/>
    </row>
    <row r="5" spans="1:9" ht="9.75" customHeight="1">
      <c r="A5" s="20"/>
      <c r="B5" s="20"/>
      <c r="C5" s="22"/>
      <c r="D5" s="23"/>
      <c r="E5" s="107"/>
      <c r="F5" s="107"/>
      <c r="G5" s="20"/>
      <c r="H5" s="107"/>
      <c r="I5" s="23"/>
    </row>
    <row r="6" spans="1:9" ht="13.5" customHeight="1">
      <c r="A6" s="24" t="s">
        <v>2</v>
      </c>
      <c r="B6" s="24" t="s">
        <v>3</v>
      </c>
      <c r="C6" s="27" t="s">
        <v>10</v>
      </c>
      <c r="D6" s="28" t="s">
        <v>11</v>
      </c>
      <c r="E6" s="108" t="s">
        <v>12</v>
      </c>
      <c r="F6" s="108" t="s">
        <v>14</v>
      </c>
      <c r="G6" s="29" t="s">
        <v>15</v>
      </c>
      <c r="H6" s="108" t="s">
        <v>16</v>
      </c>
      <c r="I6" s="30" t="s">
        <v>17</v>
      </c>
    </row>
    <row r="7" spans="1:9" ht="16.5" customHeight="1">
      <c r="A7" s="33">
        <v>1</v>
      </c>
      <c r="B7" s="34">
        <v>32</v>
      </c>
      <c r="C7" s="43" t="s">
        <v>378</v>
      </c>
      <c r="D7" s="44">
        <v>36713</v>
      </c>
      <c r="E7" s="109" t="s">
        <v>37</v>
      </c>
      <c r="F7" s="109"/>
      <c r="G7" s="43"/>
      <c r="H7" s="109" t="s">
        <v>38</v>
      </c>
      <c r="I7" s="45">
        <v>0.004756944444444445</v>
      </c>
    </row>
    <row r="8" spans="1:9" ht="16.5" customHeight="1">
      <c r="A8" s="33">
        <v>3</v>
      </c>
      <c r="B8" s="34">
        <v>126</v>
      </c>
      <c r="C8" s="43" t="s">
        <v>380</v>
      </c>
      <c r="D8" s="44">
        <v>36642</v>
      </c>
      <c r="E8" s="109" t="s">
        <v>133</v>
      </c>
      <c r="F8" s="109"/>
      <c r="G8" s="43"/>
      <c r="H8" s="109" t="s">
        <v>134</v>
      </c>
      <c r="I8" s="45">
        <v>0.004768518518518518</v>
      </c>
    </row>
    <row r="9" spans="1:9" ht="16.5" customHeight="1">
      <c r="A9" s="33">
        <v>4</v>
      </c>
      <c r="B9" s="34">
        <v>274</v>
      </c>
      <c r="C9" s="43" t="s">
        <v>382</v>
      </c>
      <c r="D9" s="44">
        <v>36835</v>
      </c>
      <c r="E9" s="109" t="s">
        <v>57</v>
      </c>
      <c r="F9" s="109"/>
      <c r="G9" s="43"/>
      <c r="H9" s="109" t="s">
        <v>58</v>
      </c>
      <c r="I9" s="45">
        <v>0.004768518518518518</v>
      </c>
    </row>
    <row r="10" spans="1:9" ht="16.5" customHeight="1">
      <c r="A10" s="33">
        <v>5</v>
      </c>
      <c r="B10" s="34">
        <v>279</v>
      </c>
      <c r="C10" s="43" t="s">
        <v>388</v>
      </c>
      <c r="D10" s="44">
        <v>36895</v>
      </c>
      <c r="E10" s="109" t="s">
        <v>57</v>
      </c>
      <c r="F10" s="109"/>
      <c r="G10" s="43"/>
      <c r="H10" s="109" t="s">
        <v>58</v>
      </c>
      <c r="I10" s="45">
        <v>0.004826388888888889</v>
      </c>
    </row>
    <row r="11" spans="1:9" ht="16.5" customHeight="1">
      <c r="A11" s="33">
        <v>6</v>
      </c>
      <c r="B11" s="34">
        <v>78</v>
      </c>
      <c r="C11" s="43" t="s">
        <v>394</v>
      </c>
      <c r="D11" s="44">
        <v>36705</v>
      </c>
      <c r="E11" s="109" t="s">
        <v>44</v>
      </c>
      <c r="F11" s="109"/>
      <c r="G11" s="43"/>
      <c r="H11" s="109" t="s">
        <v>45</v>
      </c>
      <c r="I11" s="45">
        <v>0.005011574074074074</v>
      </c>
    </row>
    <row r="12" spans="1:9" ht="16.5" customHeight="1">
      <c r="A12" s="33">
        <v>8</v>
      </c>
      <c r="B12" s="34">
        <v>142</v>
      </c>
      <c r="C12" s="43" t="s">
        <v>469</v>
      </c>
      <c r="D12" s="44">
        <v>36640</v>
      </c>
      <c r="E12" s="109" t="s">
        <v>138</v>
      </c>
      <c r="F12" s="109"/>
      <c r="G12" s="43"/>
      <c r="H12" s="109" t="s">
        <v>139</v>
      </c>
      <c r="I12" s="45">
        <v>0.005046296296296296</v>
      </c>
    </row>
    <row r="13" spans="1:9" ht="16.5" customHeight="1">
      <c r="A13" s="33">
        <v>9</v>
      </c>
      <c r="B13" s="34">
        <v>47</v>
      </c>
      <c r="C13" s="43" t="s">
        <v>480</v>
      </c>
      <c r="D13" s="44">
        <v>36772</v>
      </c>
      <c r="E13" s="109" t="s">
        <v>61</v>
      </c>
      <c r="F13" s="109"/>
      <c r="G13" s="43"/>
      <c r="H13" s="109" t="s">
        <v>82</v>
      </c>
      <c r="I13" s="45">
        <v>0.0051504629629629635</v>
      </c>
    </row>
    <row r="14" spans="1:9" ht="16.5" customHeight="1">
      <c r="A14" s="33">
        <v>10</v>
      </c>
      <c r="B14" s="34">
        <v>42</v>
      </c>
      <c r="C14" s="43" t="s">
        <v>483</v>
      </c>
      <c r="D14" s="44">
        <v>36937</v>
      </c>
      <c r="E14" s="109" t="s">
        <v>61</v>
      </c>
      <c r="F14" s="109"/>
      <c r="G14" s="43"/>
      <c r="H14" s="109" t="s">
        <v>62</v>
      </c>
      <c r="I14" s="45">
        <v>0.005162037037037037</v>
      </c>
    </row>
    <row r="15" spans="1:9" ht="16.5" customHeight="1">
      <c r="A15" s="33">
        <v>11</v>
      </c>
      <c r="B15" s="34">
        <v>118</v>
      </c>
      <c r="C15" s="43" t="s">
        <v>487</v>
      </c>
      <c r="D15" s="44">
        <v>36699</v>
      </c>
      <c r="E15" s="109" t="s">
        <v>54</v>
      </c>
      <c r="F15" s="109"/>
      <c r="G15" s="43"/>
      <c r="H15" s="109" t="s">
        <v>55</v>
      </c>
      <c r="I15" s="45">
        <v>0.005219907407407407</v>
      </c>
    </row>
    <row r="16" spans="1:9" ht="16.5" customHeight="1">
      <c r="A16" s="33">
        <v>12</v>
      </c>
      <c r="B16" s="34">
        <v>89</v>
      </c>
      <c r="C16" s="43" t="s">
        <v>492</v>
      </c>
      <c r="D16" s="44">
        <v>36977</v>
      </c>
      <c r="E16" s="109" t="s">
        <v>102</v>
      </c>
      <c r="F16" s="109"/>
      <c r="G16" s="43"/>
      <c r="H16" s="109" t="s">
        <v>459</v>
      </c>
      <c r="I16" s="45">
        <v>0.005231481481481482</v>
      </c>
    </row>
    <row r="17" spans="1:9" ht="16.5" customHeight="1">
      <c r="A17" s="33">
        <v>14</v>
      </c>
      <c r="B17" s="34">
        <v>90</v>
      </c>
      <c r="C17" s="43" t="s">
        <v>499</v>
      </c>
      <c r="D17" s="44">
        <v>37132</v>
      </c>
      <c r="E17" s="109" t="s">
        <v>102</v>
      </c>
      <c r="F17" s="109"/>
      <c r="G17" s="43"/>
      <c r="H17" s="109" t="s">
        <v>459</v>
      </c>
      <c r="I17" s="45">
        <v>0.005277777777777777</v>
      </c>
    </row>
    <row r="18" spans="1:9" ht="16.5" customHeight="1">
      <c r="A18" s="33">
        <v>15</v>
      </c>
      <c r="B18" s="34">
        <v>97</v>
      </c>
      <c r="C18" s="43" t="s">
        <v>503</v>
      </c>
      <c r="D18" s="44">
        <v>37081</v>
      </c>
      <c r="E18" s="109" t="s">
        <v>66</v>
      </c>
      <c r="F18" s="109"/>
      <c r="G18" s="43"/>
      <c r="H18" s="109" t="s">
        <v>67</v>
      </c>
      <c r="I18" s="45">
        <v>0.005324074074074075</v>
      </c>
    </row>
    <row r="19" spans="1:9" ht="16.5" customHeight="1">
      <c r="A19" s="33">
        <v>17</v>
      </c>
      <c r="B19" s="34">
        <v>108</v>
      </c>
      <c r="C19" s="43" t="s">
        <v>505</v>
      </c>
      <c r="D19" s="44">
        <v>36675</v>
      </c>
      <c r="E19" s="109" t="s">
        <v>138</v>
      </c>
      <c r="F19" s="109"/>
      <c r="G19" s="43"/>
      <c r="H19" s="109" t="s">
        <v>142</v>
      </c>
      <c r="I19" s="45">
        <v>0.005324074074074075</v>
      </c>
    </row>
    <row r="20" spans="1:9" ht="16.5" customHeight="1">
      <c r="A20" s="33">
        <v>18</v>
      </c>
      <c r="B20" s="34">
        <v>276</v>
      </c>
      <c r="C20" s="43" t="s">
        <v>506</v>
      </c>
      <c r="D20" s="44">
        <v>36780</v>
      </c>
      <c r="E20" s="109" t="s">
        <v>57</v>
      </c>
      <c r="F20" s="109"/>
      <c r="G20" s="43"/>
      <c r="H20" s="109" t="s">
        <v>58</v>
      </c>
      <c r="I20" s="45">
        <v>0.005462962962962964</v>
      </c>
    </row>
    <row r="21" spans="1:9" ht="16.5" customHeight="1">
      <c r="A21" s="33">
        <v>7</v>
      </c>
      <c r="B21" s="34">
        <v>134</v>
      </c>
      <c r="C21" s="43" t="s">
        <v>465</v>
      </c>
      <c r="D21" s="44">
        <v>36559</v>
      </c>
      <c r="E21" s="109" t="s">
        <v>72</v>
      </c>
      <c r="F21" s="109" t="s">
        <v>84</v>
      </c>
      <c r="G21" s="43"/>
      <c r="H21" s="109" t="s">
        <v>85</v>
      </c>
      <c r="I21" s="45">
        <v>0.005520833333333333</v>
      </c>
    </row>
    <row r="22" spans="1:9" ht="16.5" customHeight="1">
      <c r="A22" s="33">
        <v>16</v>
      </c>
      <c r="B22" s="34">
        <v>230</v>
      </c>
      <c r="C22" s="43" t="s">
        <v>504</v>
      </c>
      <c r="D22" s="44">
        <v>37111</v>
      </c>
      <c r="E22" s="109" t="s">
        <v>47</v>
      </c>
      <c r="F22" s="109" t="s">
        <v>48</v>
      </c>
      <c r="G22" s="43" t="s">
        <v>79</v>
      </c>
      <c r="H22" s="109" t="s">
        <v>434</v>
      </c>
      <c r="I22" s="45">
        <v>0.005543981481481482</v>
      </c>
    </row>
    <row r="23" spans="1:9" ht="16.5" customHeight="1">
      <c r="A23" s="33">
        <v>2</v>
      </c>
      <c r="B23" s="34">
        <v>84</v>
      </c>
      <c r="C23" s="43" t="s">
        <v>379</v>
      </c>
      <c r="D23" s="44">
        <v>36840</v>
      </c>
      <c r="E23" s="109" t="s">
        <v>76</v>
      </c>
      <c r="F23" s="109" t="s">
        <v>41</v>
      </c>
      <c r="G23" s="43" t="s">
        <v>77</v>
      </c>
      <c r="H23" s="109" t="s">
        <v>78</v>
      </c>
      <c r="I23" s="45">
        <v>0.005659722222222222</v>
      </c>
    </row>
    <row r="24" spans="1:9" ht="16.5" customHeight="1">
      <c r="A24" s="33">
        <v>13</v>
      </c>
      <c r="B24" s="34">
        <v>147</v>
      </c>
      <c r="C24" s="43" t="s">
        <v>494</v>
      </c>
      <c r="D24" s="44">
        <v>37238</v>
      </c>
      <c r="E24" s="109" t="s">
        <v>223</v>
      </c>
      <c r="F24" s="109" t="s">
        <v>495</v>
      </c>
      <c r="G24" s="43"/>
      <c r="H24" s="109" t="s">
        <v>496</v>
      </c>
      <c r="I24" s="45">
        <v>0.005844907407407407</v>
      </c>
    </row>
  </sheetData>
  <sheetProtection/>
  <printOptions/>
  <pageMargins left="0.7" right="0" top="0.7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7.140625" style="0" customWidth="1"/>
    <col min="3" max="3" width="24.421875" style="0" customWidth="1"/>
    <col min="4" max="4" width="13.8515625" style="0" customWidth="1"/>
    <col min="5" max="5" width="22.421875" style="106" customWidth="1"/>
    <col min="6" max="6" width="12.7109375" style="106" customWidth="1"/>
    <col min="7" max="7" width="4.8515625" style="0" customWidth="1"/>
    <col min="8" max="8" width="28.28125" style="106" customWidth="1"/>
    <col min="9" max="9" width="8.8515625" style="0" customWidth="1"/>
  </cols>
  <sheetData>
    <row r="1" spans="1:9" ht="18.75" customHeight="1">
      <c r="A1" s="1" t="s">
        <v>23</v>
      </c>
      <c r="B1" s="2"/>
      <c r="C1" s="4"/>
      <c r="D1" s="5"/>
      <c r="G1" s="6"/>
      <c r="I1" s="5"/>
    </row>
    <row r="2" spans="1:9" ht="17.25" customHeight="1">
      <c r="A2" s="7" t="s">
        <v>24</v>
      </c>
      <c r="B2" s="2"/>
      <c r="C2" s="4"/>
      <c r="D2" s="5"/>
      <c r="G2" s="6"/>
      <c r="I2" s="5"/>
    </row>
    <row r="3" spans="1:9" ht="21" customHeight="1">
      <c r="A3" s="8">
        <v>8</v>
      </c>
      <c r="B3" s="9" t="s">
        <v>143</v>
      </c>
      <c r="C3" s="4"/>
      <c r="D3" s="5"/>
      <c r="G3" s="6"/>
      <c r="I3" s="5"/>
    </row>
    <row r="4" spans="1:9" ht="20.25" customHeight="1">
      <c r="A4" s="21" t="s">
        <v>207</v>
      </c>
      <c r="B4" s="13"/>
      <c r="C4" s="15"/>
      <c r="D4" s="5"/>
      <c r="G4" s="6"/>
      <c r="I4" s="5"/>
    </row>
    <row r="5" spans="1:9" ht="9.75" customHeight="1">
      <c r="A5" s="20"/>
      <c r="B5" s="20"/>
      <c r="C5" s="22"/>
      <c r="D5" s="23"/>
      <c r="E5" s="107"/>
      <c r="F5" s="107"/>
      <c r="G5" s="20"/>
      <c r="H5" s="107"/>
      <c r="I5" s="23"/>
    </row>
    <row r="6" spans="1:9" ht="13.5" customHeight="1">
      <c r="A6" s="24" t="s">
        <v>2</v>
      </c>
      <c r="B6" s="24" t="s">
        <v>3</v>
      </c>
      <c r="C6" s="27" t="s">
        <v>10</v>
      </c>
      <c r="D6" s="28" t="s">
        <v>11</v>
      </c>
      <c r="E6" s="108" t="s">
        <v>12</v>
      </c>
      <c r="F6" s="108" t="s">
        <v>14</v>
      </c>
      <c r="G6" s="29" t="s">
        <v>15</v>
      </c>
      <c r="H6" s="108" t="s">
        <v>16</v>
      </c>
      <c r="I6" s="30" t="s">
        <v>17</v>
      </c>
    </row>
    <row r="7" spans="1:9" ht="16.5" customHeight="1">
      <c r="A7" s="33">
        <v>1</v>
      </c>
      <c r="B7" s="34">
        <v>235</v>
      </c>
      <c r="C7" s="43" t="s">
        <v>360</v>
      </c>
      <c r="D7" s="44">
        <v>36693</v>
      </c>
      <c r="E7" s="109" t="s">
        <v>40</v>
      </c>
      <c r="F7" s="109" t="s">
        <v>41</v>
      </c>
      <c r="G7" s="43"/>
      <c r="H7" s="109" t="s">
        <v>121</v>
      </c>
      <c r="I7" s="45">
        <v>0.004479166666666667</v>
      </c>
    </row>
    <row r="8" spans="1:9" ht="16.5" customHeight="1">
      <c r="A8" s="33">
        <v>2</v>
      </c>
      <c r="B8" s="34">
        <v>69</v>
      </c>
      <c r="C8" s="43" t="s">
        <v>368</v>
      </c>
      <c r="D8" s="44">
        <v>36725</v>
      </c>
      <c r="E8" s="109" t="s">
        <v>369</v>
      </c>
      <c r="F8" s="109" t="s">
        <v>370</v>
      </c>
      <c r="G8" s="43"/>
      <c r="H8" s="109" t="s">
        <v>371</v>
      </c>
      <c r="I8" s="45">
        <v>0.004571759259259259</v>
      </c>
    </row>
    <row r="9" spans="1:9" ht="16.5" customHeight="1">
      <c r="A9" s="33">
        <v>3</v>
      </c>
      <c r="B9" s="34">
        <v>30</v>
      </c>
      <c r="C9" s="43" t="s">
        <v>372</v>
      </c>
      <c r="D9" s="44">
        <v>36680</v>
      </c>
      <c r="E9" s="109" t="s">
        <v>37</v>
      </c>
      <c r="F9" s="109" t="s">
        <v>373</v>
      </c>
      <c r="G9" s="43"/>
      <c r="H9" s="109" t="s">
        <v>374</v>
      </c>
      <c r="I9" s="45">
        <v>0.0046875</v>
      </c>
    </row>
    <row r="10" spans="1:9" ht="16.5" customHeight="1">
      <c r="A10" s="33">
        <v>4</v>
      </c>
      <c r="B10" s="34">
        <v>114</v>
      </c>
      <c r="C10" s="43" t="s">
        <v>375</v>
      </c>
      <c r="D10" s="44">
        <v>36851</v>
      </c>
      <c r="E10" s="109" t="s">
        <v>376</v>
      </c>
      <c r="F10" s="109"/>
      <c r="G10" s="43"/>
      <c r="H10" s="109" t="s">
        <v>377</v>
      </c>
      <c r="I10" s="45">
        <v>0.004733796296296296</v>
      </c>
    </row>
    <row r="11" spans="1:9" ht="16.5" customHeight="1">
      <c r="A11" s="33">
        <v>5</v>
      </c>
      <c r="B11" s="34">
        <v>117</v>
      </c>
      <c r="C11" s="43" t="s">
        <v>381</v>
      </c>
      <c r="D11" s="44">
        <v>36862</v>
      </c>
      <c r="E11" s="109" t="s">
        <v>54</v>
      </c>
      <c r="F11" s="109"/>
      <c r="G11" s="43"/>
      <c r="H11" s="109" t="s">
        <v>55</v>
      </c>
      <c r="I11" s="45">
        <v>0.004791666666666667</v>
      </c>
    </row>
    <row r="12" spans="1:9" ht="16.5" customHeight="1">
      <c r="A12" s="33">
        <v>6</v>
      </c>
      <c r="B12" s="34">
        <v>77</v>
      </c>
      <c r="C12" s="43" t="s">
        <v>383</v>
      </c>
      <c r="D12" s="44">
        <v>36931</v>
      </c>
      <c r="E12" s="109" t="s">
        <v>44</v>
      </c>
      <c r="F12" s="109"/>
      <c r="G12" s="43"/>
      <c r="H12" s="109" t="s">
        <v>45</v>
      </c>
      <c r="I12" s="45">
        <v>0.004965277777777778</v>
      </c>
    </row>
    <row r="13" spans="1:9" ht="16.5" customHeight="1">
      <c r="A13" s="33">
        <v>7</v>
      </c>
      <c r="B13" s="34">
        <v>146</v>
      </c>
      <c r="C13" s="43" t="s">
        <v>384</v>
      </c>
      <c r="D13" s="44">
        <v>37106</v>
      </c>
      <c r="E13" s="109" t="s">
        <v>385</v>
      </c>
      <c r="F13" s="109"/>
      <c r="G13" s="43"/>
      <c r="H13" s="109" t="s">
        <v>386</v>
      </c>
      <c r="I13" s="45">
        <v>0.004976851851851852</v>
      </c>
    </row>
    <row r="14" spans="1:9" ht="16.5" customHeight="1">
      <c r="A14" s="33">
        <v>8</v>
      </c>
      <c r="B14" s="34">
        <v>54</v>
      </c>
      <c r="C14" s="43" t="s">
        <v>387</v>
      </c>
      <c r="D14" s="44">
        <v>36848</v>
      </c>
      <c r="E14" s="109" t="s">
        <v>61</v>
      </c>
      <c r="F14" s="109"/>
      <c r="G14" s="43" t="s">
        <v>141</v>
      </c>
      <c r="H14" s="109" t="s">
        <v>62</v>
      </c>
      <c r="I14" s="45">
        <v>0.004976851851851852</v>
      </c>
    </row>
    <row r="15" spans="1:9" ht="16.5" customHeight="1">
      <c r="A15" s="33">
        <v>9</v>
      </c>
      <c r="B15" s="34">
        <v>43</v>
      </c>
      <c r="C15" s="43" t="s">
        <v>389</v>
      </c>
      <c r="D15" s="44">
        <v>36733</v>
      </c>
      <c r="E15" s="109" t="s">
        <v>61</v>
      </c>
      <c r="F15" s="109"/>
      <c r="G15" s="43"/>
      <c r="H15" s="109" t="s">
        <v>62</v>
      </c>
      <c r="I15" s="45">
        <v>0.005011574074074074</v>
      </c>
    </row>
    <row r="16" spans="1:9" ht="16.5" customHeight="1">
      <c r="A16" s="33">
        <v>10</v>
      </c>
      <c r="B16" s="34">
        <v>57</v>
      </c>
      <c r="C16" s="43" t="s">
        <v>392</v>
      </c>
      <c r="D16" s="44">
        <v>37015</v>
      </c>
      <c r="E16" s="109" t="s">
        <v>226</v>
      </c>
      <c r="F16" s="109" t="s">
        <v>370</v>
      </c>
      <c r="G16" s="43"/>
      <c r="H16" s="109" t="s">
        <v>393</v>
      </c>
      <c r="I16" s="45">
        <v>0.005023148148148148</v>
      </c>
    </row>
    <row r="17" spans="1:9" ht="16.5" customHeight="1">
      <c r="A17" s="33">
        <v>11</v>
      </c>
      <c r="B17" s="34">
        <v>39</v>
      </c>
      <c r="C17" s="43" t="s">
        <v>395</v>
      </c>
      <c r="D17" s="44">
        <v>37153</v>
      </c>
      <c r="E17" s="109" t="s">
        <v>61</v>
      </c>
      <c r="F17" s="109"/>
      <c r="G17" s="43"/>
      <c r="H17" s="109" t="s">
        <v>82</v>
      </c>
      <c r="I17" s="45">
        <v>0.005046296296296296</v>
      </c>
    </row>
    <row r="18" spans="1:9" ht="16.5" customHeight="1">
      <c r="A18" s="33">
        <v>12</v>
      </c>
      <c r="B18" s="34">
        <v>66</v>
      </c>
      <c r="C18" s="43" t="s">
        <v>396</v>
      </c>
      <c r="D18" s="44">
        <v>37135</v>
      </c>
      <c r="E18" s="109" t="s">
        <v>397</v>
      </c>
      <c r="F18" s="109" t="s">
        <v>370</v>
      </c>
      <c r="G18" s="43"/>
      <c r="H18" s="109" t="s">
        <v>398</v>
      </c>
      <c r="I18" s="45">
        <v>0.005092592592592592</v>
      </c>
    </row>
    <row r="19" spans="1:9" ht="16.5" customHeight="1">
      <c r="A19" s="33">
        <v>13</v>
      </c>
      <c r="B19" s="34">
        <v>130</v>
      </c>
      <c r="C19" s="43" t="s">
        <v>401</v>
      </c>
      <c r="D19" s="44">
        <v>36844</v>
      </c>
      <c r="E19" s="109" t="s">
        <v>402</v>
      </c>
      <c r="F19" s="109"/>
      <c r="G19" s="43"/>
      <c r="H19" s="109" t="s">
        <v>403</v>
      </c>
      <c r="I19" s="45">
        <v>0.005115740740740741</v>
      </c>
    </row>
    <row r="20" spans="1:9" ht="16.5" customHeight="1">
      <c r="A20" s="33">
        <v>14</v>
      </c>
      <c r="B20" s="34">
        <v>139</v>
      </c>
      <c r="C20" s="43" t="s">
        <v>473</v>
      </c>
      <c r="D20" s="44">
        <v>36812</v>
      </c>
      <c r="E20" s="109" t="s">
        <v>476</v>
      </c>
      <c r="F20" s="109"/>
      <c r="G20" s="43"/>
      <c r="H20" s="109" t="s">
        <v>477</v>
      </c>
      <c r="I20" s="45">
        <v>0.0051736111111111115</v>
      </c>
    </row>
    <row r="21" spans="1:9" ht="16.5" customHeight="1">
      <c r="A21" s="33">
        <v>15</v>
      </c>
      <c r="B21" s="34">
        <v>70</v>
      </c>
      <c r="C21" s="43" t="s">
        <v>486</v>
      </c>
      <c r="D21" s="44">
        <v>36851</v>
      </c>
      <c r="E21" s="109" t="s">
        <v>57</v>
      </c>
      <c r="F21" s="109"/>
      <c r="G21" s="43"/>
      <c r="H21" s="109" t="s">
        <v>58</v>
      </c>
      <c r="I21" s="45">
        <v>0.0052430555555555555</v>
      </c>
    </row>
    <row r="22" spans="1:9" ht="16.5" customHeight="1">
      <c r="A22" s="33">
        <v>16</v>
      </c>
      <c r="B22" s="34">
        <v>94</v>
      </c>
      <c r="C22" s="43" t="s">
        <v>489</v>
      </c>
      <c r="D22" s="44">
        <v>37181</v>
      </c>
      <c r="E22" s="109" t="s">
        <v>69</v>
      </c>
      <c r="F22" s="109"/>
      <c r="G22" s="43"/>
      <c r="H22" s="109" t="s">
        <v>491</v>
      </c>
      <c r="I22" s="45">
        <v>0.0052893518518518515</v>
      </c>
    </row>
    <row r="23" spans="1:9" ht="16.5" customHeight="1">
      <c r="A23" s="33">
        <v>17</v>
      </c>
      <c r="B23" s="34">
        <v>277</v>
      </c>
      <c r="C23" s="43" t="s">
        <v>497</v>
      </c>
      <c r="D23" s="44">
        <v>36661</v>
      </c>
      <c r="E23" s="109" t="s">
        <v>57</v>
      </c>
      <c r="F23" s="109"/>
      <c r="G23" s="43"/>
      <c r="H23" s="109" t="s">
        <v>58</v>
      </c>
      <c r="I23" s="45">
        <v>0.005324074074074075</v>
      </c>
    </row>
    <row r="24" spans="1:9" ht="16.5" customHeight="1">
      <c r="A24" s="33">
        <v>18</v>
      </c>
      <c r="B24" s="34">
        <v>125</v>
      </c>
      <c r="C24" s="43" t="s">
        <v>498</v>
      </c>
      <c r="D24" s="44">
        <v>36593</v>
      </c>
      <c r="E24" s="109" t="s">
        <v>133</v>
      </c>
      <c r="F24" s="109"/>
      <c r="G24" s="43"/>
      <c r="H24" s="109" t="s">
        <v>134</v>
      </c>
      <c r="I24" s="45">
        <v>0.005416666666666667</v>
      </c>
    </row>
    <row r="25" spans="1:9" ht="16.5" customHeight="1">
      <c r="A25" s="33">
        <v>19</v>
      </c>
      <c r="B25" s="34">
        <v>50</v>
      </c>
      <c r="C25" s="43" t="s">
        <v>500</v>
      </c>
      <c r="D25" s="44">
        <v>36748</v>
      </c>
      <c r="E25" s="109" t="s">
        <v>61</v>
      </c>
      <c r="F25" s="109"/>
      <c r="G25" s="43" t="s">
        <v>141</v>
      </c>
      <c r="H25" s="109" t="s">
        <v>82</v>
      </c>
      <c r="I25" s="45">
        <v>0.005486111111111112</v>
      </c>
    </row>
    <row r="26" spans="1:9" ht="16.5" customHeight="1">
      <c r="A26" s="33">
        <v>20</v>
      </c>
      <c r="B26" s="34">
        <v>275</v>
      </c>
      <c r="C26" s="43" t="s">
        <v>502</v>
      </c>
      <c r="D26" s="44">
        <v>36836</v>
      </c>
      <c r="E26" s="109" t="s">
        <v>57</v>
      </c>
      <c r="F26" s="109"/>
      <c r="G26" s="43"/>
      <c r="H26" s="109" t="s">
        <v>58</v>
      </c>
      <c r="I26" s="45">
        <v>0.005486111111111112</v>
      </c>
    </row>
    <row r="27" spans="1:9" ht="16.5" customHeight="1">
      <c r="A27" s="33">
        <v>21</v>
      </c>
      <c r="B27" s="34">
        <v>144</v>
      </c>
      <c r="C27" s="43" t="s">
        <v>508</v>
      </c>
      <c r="D27" s="44">
        <v>36678</v>
      </c>
      <c r="E27" s="109" t="s">
        <v>138</v>
      </c>
      <c r="F27" s="109"/>
      <c r="G27" s="43" t="s">
        <v>141</v>
      </c>
      <c r="H27" s="109" t="s">
        <v>139</v>
      </c>
      <c r="I27" s="45">
        <v>0.0062268518518518515</v>
      </c>
    </row>
    <row r="28" spans="1:9" ht="16.5" customHeight="1">
      <c r="A28" s="33">
        <v>22</v>
      </c>
      <c r="B28" s="34">
        <v>72</v>
      </c>
      <c r="C28" s="43" t="s">
        <v>509</v>
      </c>
      <c r="D28" s="44">
        <v>36936</v>
      </c>
      <c r="E28" s="109" t="s">
        <v>138</v>
      </c>
      <c r="F28" s="109"/>
      <c r="G28" s="43"/>
      <c r="H28" s="109" t="s">
        <v>510</v>
      </c>
      <c r="I28" s="45">
        <v>0.006967592592592592</v>
      </c>
    </row>
  </sheetData>
  <sheetProtection/>
  <printOptions/>
  <pageMargins left="0.7" right="0" top="0.75" bottom="0.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7.140625" style="0" customWidth="1"/>
    <col min="3" max="3" width="21.8515625" style="0" customWidth="1"/>
    <col min="4" max="4" width="17.57421875" style="0" customWidth="1"/>
    <col min="5" max="5" width="18.140625" style="106" customWidth="1"/>
    <col min="6" max="6" width="13.140625" style="106" customWidth="1"/>
    <col min="7" max="7" width="4.8515625" style="0" customWidth="1"/>
    <col min="8" max="8" width="26.7109375" style="106" customWidth="1"/>
    <col min="9" max="9" width="8.8515625" style="0" customWidth="1"/>
    <col min="10" max="10" width="5.8515625" style="0" customWidth="1"/>
  </cols>
  <sheetData>
    <row r="1" spans="1:10" ht="18.75" customHeight="1">
      <c r="A1" s="1" t="s">
        <v>23</v>
      </c>
      <c r="B1" s="2"/>
      <c r="C1" s="4"/>
      <c r="D1" s="5"/>
      <c r="G1" s="6"/>
      <c r="I1" s="5"/>
      <c r="J1" s="5"/>
    </row>
    <row r="2" spans="1:10" ht="17.25" customHeight="1">
      <c r="A2" s="7" t="s">
        <v>24</v>
      </c>
      <c r="B2" s="2"/>
      <c r="C2" s="4"/>
      <c r="D2" s="5"/>
      <c r="G2" s="6"/>
      <c r="I2" s="5"/>
      <c r="J2" s="5"/>
    </row>
    <row r="3" spans="1:10" ht="12.75" customHeight="1">
      <c r="A3" s="8">
        <v>9</v>
      </c>
      <c r="B3" s="9" t="s">
        <v>21</v>
      </c>
      <c r="C3" s="4"/>
      <c r="D3" s="5"/>
      <c r="G3" s="6"/>
      <c r="I3" s="5"/>
      <c r="J3" s="5"/>
    </row>
    <row r="4" spans="1:10" ht="20.25" customHeight="1">
      <c r="A4" s="21" t="s">
        <v>209</v>
      </c>
      <c r="B4" s="13"/>
      <c r="C4" s="15"/>
      <c r="D4" s="5"/>
      <c r="G4" s="6"/>
      <c r="I4" s="5"/>
      <c r="J4" s="5"/>
    </row>
    <row r="5" spans="1:10" ht="9.75" customHeight="1">
      <c r="A5" s="20"/>
      <c r="B5" s="20"/>
      <c r="C5" s="22"/>
      <c r="D5" s="23"/>
      <c r="E5" s="107"/>
      <c r="F5" s="107"/>
      <c r="G5" s="20"/>
      <c r="H5" s="107"/>
      <c r="I5" s="23"/>
      <c r="J5" s="23"/>
    </row>
    <row r="6" spans="1:10" ht="13.5" customHeight="1">
      <c r="A6" s="24" t="s">
        <v>2</v>
      </c>
      <c r="B6" s="24" t="s">
        <v>3</v>
      </c>
      <c r="C6" s="27" t="s">
        <v>10</v>
      </c>
      <c r="D6" s="28" t="s">
        <v>11</v>
      </c>
      <c r="E6" s="108" t="s">
        <v>12</v>
      </c>
      <c r="F6" s="108" t="s">
        <v>14</v>
      </c>
      <c r="G6" s="29" t="s">
        <v>15</v>
      </c>
      <c r="H6" s="108" t="s">
        <v>16</v>
      </c>
      <c r="I6" s="30" t="s">
        <v>17</v>
      </c>
      <c r="J6" s="31" t="s">
        <v>18</v>
      </c>
    </row>
    <row r="7" spans="1:10" ht="16.5" customHeight="1">
      <c r="A7" s="33">
        <v>1</v>
      </c>
      <c r="B7" s="34">
        <v>57</v>
      </c>
      <c r="C7" s="43" t="s">
        <v>974</v>
      </c>
      <c r="D7" s="44">
        <v>35902</v>
      </c>
      <c r="E7" s="109" t="s">
        <v>226</v>
      </c>
      <c r="F7" s="109" t="s">
        <v>370</v>
      </c>
      <c r="G7" s="43"/>
      <c r="H7" s="109" t="s">
        <v>393</v>
      </c>
      <c r="I7" s="45">
        <v>0.007592592592592593</v>
      </c>
      <c r="J7" s="46">
        <v>22</v>
      </c>
    </row>
    <row r="8" spans="1:10" ht="16.5" customHeight="1">
      <c r="A8" s="33">
        <v>2</v>
      </c>
      <c r="B8" s="34">
        <v>74</v>
      </c>
      <c r="C8" s="43" t="s">
        <v>975</v>
      </c>
      <c r="D8" s="44">
        <v>36156</v>
      </c>
      <c r="E8" s="109" t="s">
        <v>226</v>
      </c>
      <c r="F8" s="109" t="s">
        <v>656</v>
      </c>
      <c r="G8" s="43"/>
      <c r="H8" s="109" t="s">
        <v>461</v>
      </c>
      <c r="I8" s="45">
        <v>0.0078125</v>
      </c>
      <c r="J8" s="46">
        <v>18</v>
      </c>
    </row>
    <row r="9" spans="1:10" ht="16.5" customHeight="1">
      <c r="A9" s="33">
        <v>3</v>
      </c>
      <c r="B9" s="34">
        <v>63</v>
      </c>
      <c r="C9" s="43" t="s">
        <v>976</v>
      </c>
      <c r="D9" s="44">
        <v>35886</v>
      </c>
      <c r="E9" s="109" t="s">
        <v>226</v>
      </c>
      <c r="F9" s="109" t="s">
        <v>370</v>
      </c>
      <c r="G9" s="43"/>
      <c r="H9" s="109" t="s">
        <v>623</v>
      </c>
      <c r="I9" s="45">
        <v>0.007951388888888888</v>
      </c>
      <c r="J9" s="46">
        <v>15</v>
      </c>
    </row>
    <row r="10" spans="1:10" ht="16.5" customHeight="1">
      <c r="A10" s="33">
        <v>4</v>
      </c>
      <c r="B10" s="34">
        <v>8</v>
      </c>
      <c r="C10" s="43" t="s">
        <v>977</v>
      </c>
      <c r="D10" s="44">
        <v>36049</v>
      </c>
      <c r="E10" s="109" t="s">
        <v>179</v>
      </c>
      <c r="F10" s="109" t="s">
        <v>41</v>
      </c>
      <c r="G10" s="43"/>
      <c r="H10" s="109" t="s">
        <v>180</v>
      </c>
      <c r="I10" s="45">
        <v>0.007962962962962963</v>
      </c>
      <c r="J10" s="46">
        <v>13</v>
      </c>
    </row>
    <row r="11" spans="1:10" ht="16.5" customHeight="1">
      <c r="A11" s="33">
        <v>5</v>
      </c>
      <c r="B11" s="34">
        <v>77</v>
      </c>
      <c r="C11" s="43" t="s">
        <v>978</v>
      </c>
      <c r="D11" s="44">
        <v>36521</v>
      </c>
      <c r="E11" s="109" t="s">
        <v>226</v>
      </c>
      <c r="F11" s="109" t="s">
        <v>370</v>
      </c>
      <c r="G11" s="43"/>
      <c r="H11" s="109" t="s">
        <v>667</v>
      </c>
      <c r="I11" s="45">
        <v>0.008206018518518519</v>
      </c>
      <c r="J11" s="46">
        <v>12</v>
      </c>
    </row>
    <row r="12" spans="1:10" ht="16.5" customHeight="1">
      <c r="A12" s="33">
        <v>6</v>
      </c>
      <c r="B12" s="34">
        <v>43</v>
      </c>
      <c r="C12" s="43" t="s">
        <v>979</v>
      </c>
      <c r="D12" s="44">
        <v>36129</v>
      </c>
      <c r="E12" s="109" t="s">
        <v>61</v>
      </c>
      <c r="F12" s="109"/>
      <c r="G12" s="43"/>
      <c r="H12" s="109" t="s">
        <v>62</v>
      </c>
      <c r="I12" s="45">
        <v>0.008310185185185186</v>
      </c>
      <c r="J12" s="46">
        <v>11</v>
      </c>
    </row>
    <row r="13" spans="1:10" ht="16.5" customHeight="1">
      <c r="A13" s="33">
        <v>7</v>
      </c>
      <c r="B13" s="34">
        <v>66</v>
      </c>
      <c r="C13" s="43" t="s">
        <v>980</v>
      </c>
      <c r="D13" s="44">
        <v>36355</v>
      </c>
      <c r="E13" s="109" t="s">
        <v>226</v>
      </c>
      <c r="F13" s="109" t="s">
        <v>370</v>
      </c>
      <c r="G13" s="43"/>
      <c r="H13" s="109" t="s">
        <v>490</v>
      </c>
      <c r="I13" s="45">
        <v>0.00835648148148148</v>
      </c>
      <c r="J13" s="46">
        <v>10</v>
      </c>
    </row>
    <row r="14" spans="1:10" ht="16.5" customHeight="1">
      <c r="A14" s="33">
        <v>8</v>
      </c>
      <c r="B14" s="34">
        <v>6</v>
      </c>
      <c r="C14" s="43" t="s">
        <v>981</v>
      </c>
      <c r="D14" s="44">
        <v>36321</v>
      </c>
      <c r="E14" s="109" t="s">
        <v>51</v>
      </c>
      <c r="F14" s="109" t="s">
        <v>151</v>
      </c>
      <c r="G14" s="43"/>
      <c r="H14" s="109" t="s">
        <v>152</v>
      </c>
      <c r="I14" s="45">
        <v>0.008391203703703705</v>
      </c>
      <c r="J14" s="46">
        <v>9</v>
      </c>
    </row>
    <row r="15" spans="1:10" ht="16.5" customHeight="1">
      <c r="A15" s="33">
        <v>9</v>
      </c>
      <c r="B15" s="34">
        <v>9</v>
      </c>
      <c r="C15" s="43" t="s">
        <v>982</v>
      </c>
      <c r="D15" s="44">
        <v>36047</v>
      </c>
      <c r="E15" s="109" t="s">
        <v>51</v>
      </c>
      <c r="F15" s="109" t="s">
        <v>41</v>
      </c>
      <c r="G15" s="43"/>
      <c r="H15" s="109" t="s">
        <v>64</v>
      </c>
      <c r="I15" s="45">
        <v>0.008391203703703705</v>
      </c>
      <c r="J15" s="46">
        <v>8</v>
      </c>
    </row>
    <row r="16" spans="1:10" ht="16.5" customHeight="1">
      <c r="A16" s="33">
        <v>10</v>
      </c>
      <c r="B16" s="34">
        <v>73</v>
      </c>
      <c r="C16" s="43" t="s">
        <v>983</v>
      </c>
      <c r="D16" s="44">
        <v>36061</v>
      </c>
      <c r="E16" s="109" t="s">
        <v>369</v>
      </c>
      <c r="F16" s="109"/>
      <c r="G16" s="43"/>
      <c r="H16" s="109" t="s">
        <v>461</v>
      </c>
      <c r="I16" s="45">
        <v>0.00846064814814815</v>
      </c>
      <c r="J16" s="46">
        <v>7</v>
      </c>
    </row>
    <row r="17" spans="1:10" ht="16.5" customHeight="1">
      <c r="A17" s="33">
        <v>11</v>
      </c>
      <c r="B17" s="34">
        <v>135</v>
      </c>
      <c r="C17" s="43" t="s">
        <v>984</v>
      </c>
      <c r="D17" s="44">
        <v>36334</v>
      </c>
      <c r="E17" s="109" t="s">
        <v>476</v>
      </c>
      <c r="F17" s="109"/>
      <c r="G17" s="43"/>
      <c r="H17" s="109" t="s">
        <v>879</v>
      </c>
      <c r="I17" s="45">
        <v>0.008483796296296297</v>
      </c>
      <c r="J17" s="46">
        <v>6</v>
      </c>
    </row>
    <row r="18" spans="1:10" ht="16.5" customHeight="1">
      <c r="A18" s="33">
        <v>12</v>
      </c>
      <c r="B18" s="34">
        <v>90</v>
      </c>
      <c r="C18" s="43" t="s">
        <v>985</v>
      </c>
      <c r="D18" s="44">
        <v>36171</v>
      </c>
      <c r="E18" s="109" t="s">
        <v>44</v>
      </c>
      <c r="F18" s="109"/>
      <c r="G18" s="43"/>
      <c r="H18" s="109" t="s">
        <v>45</v>
      </c>
      <c r="I18" s="45">
        <v>0.00866898148148148</v>
      </c>
      <c r="J18" s="46">
        <v>5</v>
      </c>
    </row>
    <row r="19" spans="1:10" ht="16.5" customHeight="1">
      <c r="A19" s="33">
        <v>13</v>
      </c>
      <c r="B19" s="34">
        <v>110</v>
      </c>
      <c r="C19" s="43" t="s">
        <v>986</v>
      </c>
      <c r="D19" s="44">
        <v>35796</v>
      </c>
      <c r="E19" s="109" t="s">
        <v>54</v>
      </c>
      <c r="F19" s="109"/>
      <c r="G19" s="43"/>
      <c r="H19" s="109" t="s">
        <v>808</v>
      </c>
      <c r="I19" s="45">
        <v>0.008738425925925926</v>
      </c>
      <c r="J19" s="46">
        <v>4</v>
      </c>
    </row>
    <row r="20" spans="1:10" ht="16.5" customHeight="1">
      <c r="A20" s="33">
        <v>14</v>
      </c>
      <c r="B20" s="34">
        <v>127</v>
      </c>
      <c r="C20" s="43" t="s">
        <v>987</v>
      </c>
      <c r="D20" s="44">
        <v>36185</v>
      </c>
      <c r="E20" s="109" t="s">
        <v>72</v>
      </c>
      <c r="F20" s="109" t="s">
        <v>426</v>
      </c>
      <c r="G20" s="43"/>
      <c r="H20" s="109" t="s">
        <v>427</v>
      </c>
      <c r="I20" s="45">
        <v>0.008773148148148148</v>
      </c>
      <c r="J20" s="46">
        <v>3</v>
      </c>
    </row>
    <row r="21" spans="1:10" ht="16.5" customHeight="1">
      <c r="A21" s="33">
        <v>15</v>
      </c>
      <c r="B21" s="34">
        <v>89</v>
      </c>
      <c r="C21" s="43" t="s">
        <v>988</v>
      </c>
      <c r="D21" s="44">
        <v>36348</v>
      </c>
      <c r="E21" s="109" t="s">
        <v>44</v>
      </c>
      <c r="F21" s="109"/>
      <c r="G21" s="43"/>
      <c r="H21" s="109" t="s">
        <v>45</v>
      </c>
      <c r="I21" s="45">
        <v>0.008912037037037038</v>
      </c>
      <c r="J21" s="46">
        <v>2</v>
      </c>
    </row>
    <row r="22" spans="1:10" ht="16.5" customHeight="1">
      <c r="A22" s="33">
        <v>16</v>
      </c>
      <c r="B22" s="34">
        <v>49</v>
      </c>
      <c r="C22" s="43" t="s">
        <v>989</v>
      </c>
      <c r="D22" s="44">
        <v>36134</v>
      </c>
      <c r="E22" s="109" t="s">
        <v>61</v>
      </c>
      <c r="F22" s="109"/>
      <c r="G22" s="43"/>
      <c r="H22" s="109" t="s">
        <v>437</v>
      </c>
      <c r="I22" s="45">
        <v>0.008946759259259258</v>
      </c>
      <c r="J22" s="46">
        <v>1</v>
      </c>
    </row>
    <row r="23" spans="1:10" ht="16.5" customHeight="1">
      <c r="A23" s="33">
        <v>17</v>
      </c>
      <c r="B23" s="34">
        <v>25</v>
      </c>
      <c r="C23" s="43" t="s">
        <v>990</v>
      </c>
      <c r="D23" s="44">
        <v>36265</v>
      </c>
      <c r="E23" s="109" t="s">
        <v>89</v>
      </c>
      <c r="F23" s="109" t="s">
        <v>41</v>
      </c>
      <c r="G23" s="43"/>
      <c r="H23" s="109" t="s">
        <v>330</v>
      </c>
      <c r="I23" s="45">
        <v>0.0090625</v>
      </c>
      <c r="J23" s="33" t="s">
        <v>32</v>
      </c>
    </row>
    <row r="24" spans="1:10" ht="16.5" customHeight="1">
      <c r="A24" s="33">
        <v>18</v>
      </c>
      <c r="B24" s="34">
        <v>116</v>
      </c>
      <c r="C24" s="43" t="s">
        <v>991</v>
      </c>
      <c r="D24" s="44">
        <v>36477</v>
      </c>
      <c r="E24" s="109" t="s">
        <v>133</v>
      </c>
      <c r="F24" s="109"/>
      <c r="G24" s="43"/>
      <c r="H24" s="109" t="s">
        <v>134</v>
      </c>
      <c r="I24" s="45">
        <v>0.009097222222222222</v>
      </c>
      <c r="J24" s="33" t="s">
        <v>32</v>
      </c>
    </row>
    <row r="25" spans="1:10" ht="16.5" customHeight="1">
      <c r="A25" s="33">
        <v>19</v>
      </c>
      <c r="B25" s="34">
        <v>96</v>
      </c>
      <c r="C25" s="43" t="s">
        <v>992</v>
      </c>
      <c r="D25" s="44">
        <v>36476</v>
      </c>
      <c r="E25" s="109" t="s">
        <v>102</v>
      </c>
      <c r="F25" s="109" t="s">
        <v>103</v>
      </c>
      <c r="G25" s="43"/>
      <c r="H25" s="109" t="s">
        <v>104</v>
      </c>
      <c r="I25" s="45">
        <v>0.009212962962962963</v>
      </c>
      <c r="J25" s="33" t="s">
        <v>32</v>
      </c>
    </row>
    <row r="26" spans="1:10" ht="16.5" customHeight="1">
      <c r="A26" s="33">
        <v>20</v>
      </c>
      <c r="B26" s="34">
        <v>109</v>
      </c>
      <c r="C26" s="43" t="s">
        <v>993</v>
      </c>
      <c r="D26" s="44">
        <v>36171</v>
      </c>
      <c r="E26" s="109" t="s">
        <v>54</v>
      </c>
      <c r="F26" s="109"/>
      <c r="G26" s="43"/>
      <c r="H26" s="109" t="s">
        <v>55</v>
      </c>
      <c r="I26" s="45">
        <v>0.009224537037037036</v>
      </c>
      <c r="J26" s="33" t="s">
        <v>32</v>
      </c>
    </row>
    <row r="27" spans="1:10" ht="16.5" customHeight="1">
      <c r="A27" s="33">
        <v>21</v>
      </c>
      <c r="B27" s="34">
        <v>134</v>
      </c>
      <c r="C27" s="43" t="s">
        <v>994</v>
      </c>
      <c r="D27" s="44">
        <v>36259</v>
      </c>
      <c r="E27" s="109" t="s">
        <v>476</v>
      </c>
      <c r="F27" s="109"/>
      <c r="G27" s="43"/>
      <c r="H27" s="109" t="s">
        <v>879</v>
      </c>
      <c r="I27" s="45">
        <v>0.009236111111111112</v>
      </c>
      <c r="J27" s="33" t="s">
        <v>32</v>
      </c>
    </row>
    <row r="28" spans="1:10" ht="16.5" customHeight="1">
      <c r="A28" s="33">
        <v>22</v>
      </c>
      <c r="B28" s="34">
        <v>128</v>
      </c>
      <c r="C28" s="43" t="s">
        <v>995</v>
      </c>
      <c r="D28" s="44">
        <v>36176</v>
      </c>
      <c r="E28" s="109" t="s">
        <v>72</v>
      </c>
      <c r="F28" s="109" t="s">
        <v>73</v>
      </c>
      <c r="G28" s="43"/>
      <c r="H28" s="109" t="s">
        <v>74</v>
      </c>
      <c r="I28" s="45">
        <v>0.00925925925925926</v>
      </c>
      <c r="J28" s="33" t="s">
        <v>32</v>
      </c>
    </row>
    <row r="29" spans="1:10" ht="16.5" customHeight="1">
      <c r="A29" s="33">
        <v>23</v>
      </c>
      <c r="B29" s="34">
        <v>126</v>
      </c>
      <c r="C29" s="43" t="s">
        <v>996</v>
      </c>
      <c r="D29" s="44">
        <v>36270</v>
      </c>
      <c r="E29" s="109" t="s">
        <v>72</v>
      </c>
      <c r="F29" s="109" t="s">
        <v>426</v>
      </c>
      <c r="G29" s="43"/>
      <c r="H29" s="109" t="s">
        <v>427</v>
      </c>
      <c r="I29" s="45">
        <v>0.009328703703703704</v>
      </c>
      <c r="J29" s="33" t="s">
        <v>32</v>
      </c>
    </row>
    <row r="30" spans="1:10" ht="16.5" customHeight="1">
      <c r="A30" s="33">
        <v>24</v>
      </c>
      <c r="B30" s="34">
        <v>79</v>
      </c>
      <c r="C30" s="43" t="s">
        <v>997</v>
      </c>
      <c r="D30" s="44">
        <v>36341</v>
      </c>
      <c r="E30" s="109" t="s">
        <v>397</v>
      </c>
      <c r="F30" s="109" t="s">
        <v>370</v>
      </c>
      <c r="G30" s="43" t="s">
        <v>141</v>
      </c>
      <c r="H30" s="109" t="s">
        <v>676</v>
      </c>
      <c r="I30" s="45">
        <v>0.009479166666666667</v>
      </c>
      <c r="J30" s="33" t="s">
        <v>32</v>
      </c>
    </row>
    <row r="31" spans="1:10" ht="16.5" customHeight="1">
      <c r="A31" s="46">
        <v>25</v>
      </c>
      <c r="B31" s="34">
        <v>54</v>
      </c>
      <c r="C31" s="43" t="s">
        <v>998</v>
      </c>
      <c r="D31" s="44">
        <v>36236</v>
      </c>
      <c r="E31" s="109" t="s">
        <v>61</v>
      </c>
      <c r="F31" s="109"/>
      <c r="G31" s="43"/>
      <c r="H31" s="109" t="s">
        <v>589</v>
      </c>
      <c r="I31" s="45">
        <v>0.009664351851851851</v>
      </c>
      <c r="J31" s="33"/>
    </row>
    <row r="32" spans="1:10" ht="16.5" customHeight="1">
      <c r="A32" s="46">
        <v>26</v>
      </c>
      <c r="B32" s="34">
        <v>20</v>
      </c>
      <c r="C32" s="43" t="s">
        <v>999</v>
      </c>
      <c r="D32" s="44">
        <v>35851</v>
      </c>
      <c r="E32" s="109" t="s">
        <v>89</v>
      </c>
      <c r="F32" s="109" t="s">
        <v>41</v>
      </c>
      <c r="G32" s="43"/>
      <c r="H32" s="109" t="s">
        <v>64</v>
      </c>
      <c r="I32" s="45">
        <v>0.009756944444444445</v>
      </c>
      <c r="J32" s="33"/>
    </row>
    <row r="33" spans="1:10" ht="16.5" customHeight="1">
      <c r="A33" s="46">
        <v>27</v>
      </c>
      <c r="B33" s="34">
        <v>268</v>
      </c>
      <c r="C33" s="43" t="s">
        <v>1000</v>
      </c>
      <c r="D33" s="44">
        <v>36002</v>
      </c>
      <c r="E33" s="109" t="s">
        <v>69</v>
      </c>
      <c r="F33" s="109"/>
      <c r="G33" s="43"/>
      <c r="H33" s="109" t="s">
        <v>482</v>
      </c>
      <c r="I33" s="45">
        <v>0.011099537037037038</v>
      </c>
      <c r="J33" s="33"/>
    </row>
    <row r="34" spans="1:10" ht="16.5" customHeight="1">
      <c r="A34" s="46">
        <v>28</v>
      </c>
      <c r="B34" s="34">
        <v>141</v>
      </c>
      <c r="C34" s="43" t="s">
        <v>1001</v>
      </c>
      <c r="D34" s="44">
        <v>36217</v>
      </c>
      <c r="E34" s="109" t="s">
        <v>138</v>
      </c>
      <c r="F34" s="109"/>
      <c r="G34" s="43"/>
      <c r="H34" s="109" t="s">
        <v>139</v>
      </c>
      <c r="I34" s="45">
        <v>0.011423611111111112</v>
      </c>
      <c r="J34" s="33"/>
    </row>
    <row r="35" spans="1:10" ht="16.5" customHeight="1">
      <c r="A35" s="46"/>
      <c r="B35" s="34">
        <v>147</v>
      </c>
      <c r="C35" s="43" t="s">
        <v>1002</v>
      </c>
      <c r="D35" s="44">
        <v>36176</v>
      </c>
      <c r="E35" s="109" t="s">
        <v>138</v>
      </c>
      <c r="F35" s="109"/>
      <c r="G35" s="43"/>
      <c r="H35" s="109" t="s">
        <v>142</v>
      </c>
      <c r="I35" s="46" t="s">
        <v>305</v>
      </c>
      <c r="J35" s="33"/>
    </row>
  </sheetData>
  <sheetProtection/>
  <printOptions/>
  <pageMargins left="0.7" right="0" top="0.5" bottom="0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" width="5.7109375" style="0" customWidth="1"/>
    <col min="3" max="3" width="24.421875" style="0" customWidth="1"/>
    <col min="4" max="4" width="14.8515625" style="0" customWidth="1"/>
    <col min="5" max="5" width="20.00390625" style="106" customWidth="1"/>
    <col min="6" max="6" width="15.7109375" style="0" customWidth="1"/>
    <col min="7" max="7" width="4.8515625" style="0" customWidth="1"/>
    <col min="8" max="8" width="23.8515625" style="106" customWidth="1"/>
    <col min="9" max="9" width="8.8515625" style="0" customWidth="1"/>
    <col min="10" max="10" width="7.421875" style="0" customWidth="1"/>
  </cols>
  <sheetData>
    <row r="1" spans="1:10" ht="18.75" customHeight="1">
      <c r="A1" s="1" t="s">
        <v>23</v>
      </c>
      <c r="B1" s="2"/>
      <c r="C1" s="4"/>
      <c r="D1" s="5"/>
      <c r="F1" s="6"/>
      <c r="G1" s="6"/>
      <c r="I1" s="5"/>
      <c r="J1" s="5"/>
    </row>
    <row r="2" spans="1:10" ht="17.25" customHeight="1">
      <c r="A2" s="7" t="s">
        <v>24</v>
      </c>
      <c r="B2" s="2"/>
      <c r="C2" s="4"/>
      <c r="D2" s="5"/>
      <c r="F2" s="6"/>
      <c r="G2" s="6"/>
      <c r="I2" s="5"/>
      <c r="J2" s="5"/>
    </row>
    <row r="3" spans="1:10" ht="14.25" customHeight="1">
      <c r="A3" s="8">
        <v>10</v>
      </c>
      <c r="B3" s="9" t="s">
        <v>143</v>
      </c>
      <c r="C3" s="4"/>
      <c r="D3" s="5"/>
      <c r="F3" s="6"/>
      <c r="G3" s="6"/>
      <c r="I3" s="5"/>
      <c r="J3" s="5"/>
    </row>
    <row r="4" spans="1:10" ht="20.25" customHeight="1">
      <c r="A4" s="21" t="s">
        <v>212</v>
      </c>
      <c r="B4" s="13"/>
      <c r="C4" s="15"/>
      <c r="D4" s="5"/>
      <c r="F4" s="6"/>
      <c r="G4" s="6"/>
      <c r="I4" s="5"/>
      <c r="J4" s="5"/>
    </row>
    <row r="5" spans="1:10" ht="9.75" customHeight="1">
      <c r="A5" s="20"/>
      <c r="B5" s="20"/>
      <c r="C5" s="22"/>
      <c r="D5" s="23"/>
      <c r="E5" s="107"/>
      <c r="F5" s="20"/>
      <c r="G5" s="20"/>
      <c r="H5" s="107"/>
      <c r="I5" s="23"/>
      <c r="J5" s="23"/>
    </row>
    <row r="6" spans="1:10" ht="13.5" customHeight="1">
      <c r="A6" s="24" t="s">
        <v>2</v>
      </c>
      <c r="B6" s="24" t="s">
        <v>3</v>
      </c>
      <c r="C6" s="27" t="s">
        <v>10</v>
      </c>
      <c r="D6" s="28" t="s">
        <v>11</v>
      </c>
      <c r="E6" s="108" t="s">
        <v>12</v>
      </c>
      <c r="F6" s="29" t="s">
        <v>14</v>
      </c>
      <c r="G6" s="29" t="s">
        <v>15</v>
      </c>
      <c r="H6" s="108" t="s">
        <v>16</v>
      </c>
      <c r="I6" s="30" t="s">
        <v>17</v>
      </c>
      <c r="J6" s="31" t="s">
        <v>18</v>
      </c>
    </row>
    <row r="7" spans="1:10" ht="16.5" customHeight="1">
      <c r="A7" s="33">
        <v>1</v>
      </c>
      <c r="B7" s="34">
        <v>56</v>
      </c>
      <c r="C7" s="43" t="s">
        <v>1005</v>
      </c>
      <c r="D7" s="44">
        <v>36187</v>
      </c>
      <c r="E7" s="109" t="s">
        <v>226</v>
      </c>
      <c r="F7" s="43" t="s">
        <v>370</v>
      </c>
      <c r="G7" s="43"/>
      <c r="H7" s="109" t="s">
        <v>393</v>
      </c>
      <c r="I7" s="45">
        <v>0.009097222222222222</v>
      </c>
      <c r="J7" s="46">
        <v>22</v>
      </c>
    </row>
    <row r="8" spans="1:10" ht="16.5" customHeight="1">
      <c r="A8" s="33">
        <v>2</v>
      </c>
      <c r="B8" s="34">
        <v>5</v>
      </c>
      <c r="C8" s="43" t="s">
        <v>1006</v>
      </c>
      <c r="D8" s="44">
        <v>35811</v>
      </c>
      <c r="E8" s="109" t="s">
        <v>51</v>
      </c>
      <c r="F8" s="43" t="s">
        <v>41</v>
      </c>
      <c r="G8" s="43"/>
      <c r="H8" s="109" t="s">
        <v>275</v>
      </c>
      <c r="I8" s="45">
        <v>0.009166666666666667</v>
      </c>
      <c r="J8" s="46">
        <v>18</v>
      </c>
    </row>
    <row r="9" spans="1:10" ht="16.5" customHeight="1">
      <c r="A9" s="33">
        <v>3</v>
      </c>
      <c r="B9" s="34">
        <v>68</v>
      </c>
      <c r="C9" s="43" t="s">
        <v>1007</v>
      </c>
      <c r="D9" s="44">
        <v>35985</v>
      </c>
      <c r="E9" s="109" t="s">
        <v>226</v>
      </c>
      <c r="F9" s="43" t="s">
        <v>370</v>
      </c>
      <c r="G9" s="43"/>
      <c r="H9" s="109" t="s">
        <v>667</v>
      </c>
      <c r="I9" s="45">
        <v>0.009282407407407408</v>
      </c>
      <c r="J9" s="46">
        <v>15</v>
      </c>
    </row>
    <row r="10" spans="1:10" ht="16.5" customHeight="1">
      <c r="A10" s="33">
        <v>4</v>
      </c>
      <c r="B10" s="34">
        <v>29</v>
      </c>
      <c r="C10" s="43" t="s">
        <v>1008</v>
      </c>
      <c r="D10" s="44">
        <v>35827</v>
      </c>
      <c r="E10" s="109" t="s">
        <v>37</v>
      </c>
      <c r="F10" s="43" t="s">
        <v>373</v>
      </c>
      <c r="G10" s="43"/>
      <c r="H10" s="109" t="s">
        <v>374</v>
      </c>
      <c r="I10" s="45">
        <v>0.009456018518518518</v>
      </c>
      <c r="J10" s="46">
        <v>13</v>
      </c>
    </row>
    <row r="11" spans="1:10" ht="16.5" customHeight="1">
      <c r="A11" s="33">
        <v>5</v>
      </c>
      <c r="B11" s="34">
        <v>64</v>
      </c>
      <c r="C11" s="43" t="s">
        <v>1009</v>
      </c>
      <c r="D11" s="44">
        <v>36270</v>
      </c>
      <c r="E11" s="109" t="s">
        <v>226</v>
      </c>
      <c r="F11" s="43" t="s">
        <v>656</v>
      </c>
      <c r="G11" s="43"/>
      <c r="H11" s="109" t="s">
        <v>461</v>
      </c>
      <c r="I11" s="45">
        <v>0.00951388888888889</v>
      </c>
      <c r="J11" s="46">
        <v>12</v>
      </c>
    </row>
    <row r="12" spans="1:10" ht="16.5" customHeight="1">
      <c r="A12" s="33">
        <v>6</v>
      </c>
      <c r="B12" s="34">
        <v>74</v>
      </c>
      <c r="C12" s="43" t="s">
        <v>1010</v>
      </c>
      <c r="D12" s="44">
        <v>35937</v>
      </c>
      <c r="E12" s="109" t="s">
        <v>356</v>
      </c>
      <c r="F12" s="43"/>
      <c r="G12" s="43"/>
      <c r="H12" s="109" t="s">
        <v>692</v>
      </c>
      <c r="I12" s="45">
        <v>0.009571759259259259</v>
      </c>
      <c r="J12" s="46">
        <v>11</v>
      </c>
    </row>
    <row r="13" spans="1:10" ht="16.5" customHeight="1">
      <c r="A13" s="33">
        <v>7</v>
      </c>
      <c r="B13" s="34">
        <v>110</v>
      </c>
      <c r="C13" s="43" t="s">
        <v>1011</v>
      </c>
      <c r="D13" s="44">
        <v>35808</v>
      </c>
      <c r="E13" s="109" t="s">
        <v>376</v>
      </c>
      <c r="F13" s="43"/>
      <c r="G13" s="43"/>
      <c r="H13" s="109" t="s">
        <v>418</v>
      </c>
      <c r="I13" s="45">
        <v>0.009594907407407408</v>
      </c>
      <c r="J13" s="46">
        <v>10</v>
      </c>
    </row>
    <row r="14" spans="1:10" ht="16.5" customHeight="1">
      <c r="A14" s="33">
        <v>8</v>
      </c>
      <c r="B14" s="34">
        <v>111</v>
      </c>
      <c r="C14" s="43" t="s">
        <v>1012</v>
      </c>
      <c r="D14" s="44">
        <v>36094</v>
      </c>
      <c r="E14" s="109" t="s">
        <v>376</v>
      </c>
      <c r="F14" s="43"/>
      <c r="G14" s="43"/>
      <c r="H14" s="109" t="s">
        <v>418</v>
      </c>
      <c r="I14" s="45">
        <v>0.009618055555555555</v>
      </c>
      <c r="J14" s="46">
        <v>9</v>
      </c>
    </row>
    <row r="15" spans="1:10" ht="16.5" customHeight="1">
      <c r="A15" s="33">
        <v>9</v>
      </c>
      <c r="B15" s="34">
        <v>237</v>
      </c>
      <c r="C15" s="43" t="s">
        <v>1013</v>
      </c>
      <c r="D15" s="44">
        <v>36016</v>
      </c>
      <c r="E15" s="109" t="s">
        <v>40</v>
      </c>
      <c r="F15" s="43" t="s">
        <v>41</v>
      </c>
      <c r="G15" s="43"/>
      <c r="H15" s="109" t="s">
        <v>42</v>
      </c>
      <c r="I15" s="45">
        <v>0.009722222222222222</v>
      </c>
      <c r="J15" s="46">
        <v>8</v>
      </c>
    </row>
    <row r="16" spans="1:10" ht="16.5" customHeight="1">
      <c r="A16" s="33">
        <v>10</v>
      </c>
      <c r="B16" s="34">
        <v>79</v>
      </c>
      <c r="C16" s="43" t="s">
        <v>1014</v>
      </c>
      <c r="D16" s="44">
        <v>36415</v>
      </c>
      <c r="E16" s="109" t="s">
        <v>44</v>
      </c>
      <c r="F16" s="43"/>
      <c r="G16" s="43"/>
      <c r="H16" s="109" t="s">
        <v>45</v>
      </c>
      <c r="I16" s="45">
        <v>0.009745370370370371</v>
      </c>
      <c r="J16" s="46">
        <v>7</v>
      </c>
    </row>
    <row r="17" spans="1:10" ht="16.5" customHeight="1">
      <c r="A17" s="33">
        <v>11</v>
      </c>
      <c r="B17" s="34">
        <v>3</v>
      </c>
      <c r="C17" s="43" t="s">
        <v>1015</v>
      </c>
      <c r="D17" s="44">
        <v>35991</v>
      </c>
      <c r="E17" s="109" t="s">
        <v>51</v>
      </c>
      <c r="F17" s="43"/>
      <c r="G17" s="43"/>
      <c r="H17" s="109" t="s">
        <v>269</v>
      </c>
      <c r="I17" s="45">
        <v>0.009791666666666666</v>
      </c>
      <c r="J17" s="46">
        <v>6</v>
      </c>
    </row>
    <row r="18" spans="1:10" ht="16.5" customHeight="1">
      <c r="A18" s="33">
        <v>12</v>
      </c>
      <c r="B18" s="34">
        <v>236</v>
      </c>
      <c r="C18" s="43" t="s">
        <v>1016</v>
      </c>
      <c r="D18" s="44">
        <v>35999</v>
      </c>
      <c r="E18" s="109" t="s">
        <v>40</v>
      </c>
      <c r="F18" s="43" t="s">
        <v>41</v>
      </c>
      <c r="G18" s="43"/>
      <c r="H18" s="109" t="s">
        <v>121</v>
      </c>
      <c r="I18" s="45">
        <v>0.009907407407407408</v>
      </c>
      <c r="J18" s="46">
        <v>5</v>
      </c>
    </row>
    <row r="19" spans="1:10" ht="16.5" customHeight="1">
      <c r="A19" s="33">
        <v>13</v>
      </c>
      <c r="B19" s="34">
        <v>67</v>
      </c>
      <c r="C19" s="43" t="s">
        <v>1017</v>
      </c>
      <c r="D19" s="44">
        <v>36393</v>
      </c>
      <c r="E19" s="109" t="s">
        <v>226</v>
      </c>
      <c r="F19" s="43" t="s">
        <v>370</v>
      </c>
      <c r="G19" s="43"/>
      <c r="H19" s="109" t="s">
        <v>667</v>
      </c>
      <c r="I19" s="45">
        <v>0.009918981481481482</v>
      </c>
      <c r="J19" s="46">
        <v>4</v>
      </c>
    </row>
    <row r="20" spans="1:10" ht="16.5" customHeight="1">
      <c r="A20" s="33">
        <v>14</v>
      </c>
      <c r="B20" s="34">
        <v>149</v>
      </c>
      <c r="C20" s="43" t="s">
        <v>1018</v>
      </c>
      <c r="D20" s="44">
        <v>35946</v>
      </c>
      <c r="E20" s="109" t="s">
        <v>47</v>
      </c>
      <c r="F20" s="43" t="s">
        <v>48</v>
      </c>
      <c r="G20" s="43"/>
      <c r="H20" s="109" t="s">
        <v>434</v>
      </c>
      <c r="I20" s="45">
        <v>0.010011574074074074</v>
      </c>
      <c r="J20" s="46">
        <v>3</v>
      </c>
    </row>
    <row r="21" spans="1:10" ht="16.5" customHeight="1">
      <c r="A21" s="33">
        <v>15</v>
      </c>
      <c r="B21" s="34">
        <v>4</v>
      </c>
      <c r="C21" s="43" t="s">
        <v>1019</v>
      </c>
      <c r="D21" s="44">
        <v>36032</v>
      </c>
      <c r="E21" s="109" t="s">
        <v>51</v>
      </c>
      <c r="F21" s="43"/>
      <c r="G21" s="43"/>
      <c r="H21" s="109" t="s">
        <v>269</v>
      </c>
      <c r="I21" s="45">
        <v>0.010023148148148147</v>
      </c>
      <c r="J21" s="46">
        <v>2</v>
      </c>
    </row>
    <row r="22" spans="1:10" ht="16.5" customHeight="1">
      <c r="A22" s="33">
        <v>16</v>
      </c>
      <c r="B22" s="34">
        <v>31</v>
      </c>
      <c r="C22" s="43" t="s">
        <v>1020</v>
      </c>
      <c r="D22" s="44">
        <v>36439</v>
      </c>
      <c r="E22" s="109" t="s">
        <v>37</v>
      </c>
      <c r="F22" s="43" t="s">
        <v>92</v>
      </c>
      <c r="G22" s="43"/>
      <c r="H22" s="109" t="s">
        <v>341</v>
      </c>
      <c r="I22" s="45">
        <v>0.010023148148148147</v>
      </c>
      <c r="J22" s="46">
        <v>1</v>
      </c>
    </row>
    <row r="23" spans="1:10" ht="16.5" customHeight="1">
      <c r="A23" s="33">
        <v>17</v>
      </c>
      <c r="B23" s="34">
        <v>88</v>
      </c>
      <c r="C23" s="43" t="s">
        <v>1021</v>
      </c>
      <c r="D23" s="44">
        <v>36290</v>
      </c>
      <c r="E23" s="109" t="s">
        <v>102</v>
      </c>
      <c r="F23" s="43"/>
      <c r="G23" s="43"/>
      <c r="H23" s="109" t="s">
        <v>459</v>
      </c>
      <c r="I23" s="45">
        <v>0.010046296296296296</v>
      </c>
      <c r="J23" s="33" t="s">
        <v>32</v>
      </c>
    </row>
    <row r="24" spans="1:10" ht="16.5" customHeight="1">
      <c r="A24" s="33">
        <v>18</v>
      </c>
      <c r="B24" s="34">
        <v>60</v>
      </c>
      <c r="C24" s="43" t="s">
        <v>1022</v>
      </c>
      <c r="D24" s="44">
        <v>36254</v>
      </c>
      <c r="E24" s="109" t="s">
        <v>226</v>
      </c>
      <c r="F24" s="43"/>
      <c r="G24" s="43"/>
      <c r="H24" s="109" t="s">
        <v>637</v>
      </c>
      <c r="I24" s="45">
        <v>0.010335648148148148</v>
      </c>
      <c r="J24" s="33" t="s">
        <v>32</v>
      </c>
    </row>
    <row r="25" spans="1:10" ht="16.5" customHeight="1">
      <c r="A25" s="33">
        <v>19</v>
      </c>
      <c r="B25" s="34">
        <v>112</v>
      </c>
      <c r="C25" s="43" t="s">
        <v>1023</v>
      </c>
      <c r="D25" s="44">
        <v>36465</v>
      </c>
      <c r="E25" s="109" t="s">
        <v>376</v>
      </c>
      <c r="F25" s="43"/>
      <c r="G25" s="43"/>
      <c r="H25" s="109" t="s">
        <v>418</v>
      </c>
      <c r="I25" s="45">
        <v>0.010347222222222223</v>
      </c>
      <c r="J25" s="33" t="s">
        <v>32</v>
      </c>
    </row>
    <row r="26" spans="1:10" ht="16.5" customHeight="1">
      <c r="A26" s="33">
        <v>20</v>
      </c>
      <c r="B26" s="34">
        <v>138</v>
      </c>
      <c r="C26" s="43" t="s">
        <v>1024</v>
      </c>
      <c r="D26" s="44">
        <v>36310</v>
      </c>
      <c r="E26" s="109" t="s">
        <v>476</v>
      </c>
      <c r="F26" s="43"/>
      <c r="G26" s="43"/>
      <c r="H26" s="109" t="s">
        <v>477</v>
      </c>
      <c r="I26" s="45">
        <v>0.010405092592592593</v>
      </c>
      <c r="J26" s="33" t="s">
        <v>32</v>
      </c>
    </row>
    <row r="27" spans="1:10" ht="16.5" customHeight="1">
      <c r="A27" s="33">
        <v>21</v>
      </c>
      <c r="B27" s="34">
        <v>86</v>
      </c>
      <c r="C27" s="43" t="s">
        <v>1025</v>
      </c>
      <c r="D27" s="44">
        <v>36339</v>
      </c>
      <c r="E27" s="109" t="s">
        <v>102</v>
      </c>
      <c r="F27" s="43" t="s">
        <v>103</v>
      </c>
      <c r="G27" s="43"/>
      <c r="H27" s="109" t="s">
        <v>104</v>
      </c>
      <c r="I27" s="45">
        <v>0.010439814814814813</v>
      </c>
      <c r="J27" s="33" t="s">
        <v>32</v>
      </c>
    </row>
    <row r="28" spans="1:10" ht="16.5" customHeight="1">
      <c r="A28" s="33">
        <v>22</v>
      </c>
      <c r="B28" s="34">
        <v>278</v>
      </c>
      <c r="C28" s="43" t="s">
        <v>1026</v>
      </c>
      <c r="D28" s="44">
        <v>36220</v>
      </c>
      <c r="E28" s="109" t="s">
        <v>57</v>
      </c>
      <c r="F28" s="43"/>
      <c r="G28" s="43"/>
      <c r="H28" s="109" t="s">
        <v>58</v>
      </c>
      <c r="I28" s="45">
        <v>0.010532407407407407</v>
      </c>
      <c r="J28" s="33" t="s">
        <v>32</v>
      </c>
    </row>
    <row r="29" spans="1:10" ht="16.5" customHeight="1">
      <c r="A29" s="33">
        <v>23</v>
      </c>
      <c r="B29" s="34">
        <v>128</v>
      </c>
      <c r="C29" s="43" t="s">
        <v>1027</v>
      </c>
      <c r="D29" s="44">
        <v>36475</v>
      </c>
      <c r="E29" s="109" t="s">
        <v>133</v>
      </c>
      <c r="F29" s="43"/>
      <c r="G29" s="43"/>
      <c r="H29" s="109" t="s">
        <v>134</v>
      </c>
      <c r="I29" s="45">
        <v>0.01068287037037037</v>
      </c>
      <c r="J29" s="33" t="s">
        <v>32</v>
      </c>
    </row>
    <row r="30" spans="1:10" ht="16.5" customHeight="1">
      <c r="A30" s="33">
        <v>24</v>
      </c>
      <c r="B30" s="34">
        <v>23</v>
      </c>
      <c r="C30" s="43" t="s">
        <v>1028</v>
      </c>
      <c r="D30" s="44">
        <v>35960</v>
      </c>
      <c r="E30" s="109" t="s">
        <v>89</v>
      </c>
      <c r="F30" s="43" t="s">
        <v>41</v>
      </c>
      <c r="G30" s="43"/>
      <c r="H30" s="109" t="s">
        <v>64</v>
      </c>
      <c r="I30" s="45">
        <v>0.010775462962962964</v>
      </c>
      <c r="J30" s="33" t="s">
        <v>32</v>
      </c>
    </row>
    <row r="31" spans="1:10" ht="16.5" customHeight="1">
      <c r="A31" s="33">
        <v>25</v>
      </c>
      <c r="B31" s="34">
        <v>73</v>
      </c>
      <c r="C31" s="43" t="s">
        <v>1029</v>
      </c>
      <c r="D31" s="44">
        <v>36256</v>
      </c>
      <c r="E31" s="109" t="s">
        <v>356</v>
      </c>
      <c r="F31" s="43"/>
      <c r="G31" s="43"/>
      <c r="H31" s="109" t="s">
        <v>357</v>
      </c>
      <c r="I31" s="45">
        <v>0.010798611111111111</v>
      </c>
      <c r="J31" s="33" t="s">
        <v>32</v>
      </c>
    </row>
    <row r="32" spans="1:10" ht="16.5" customHeight="1">
      <c r="A32" s="33">
        <v>26</v>
      </c>
      <c r="B32" s="34">
        <v>127</v>
      </c>
      <c r="C32" s="43" t="s">
        <v>1030</v>
      </c>
      <c r="D32" s="44">
        <v>36290</v>
      </c>
      <c r="E32" s="109" t="s">
        <v>133</v>
      </c>
      <c r="F32" s="43"/>
      <c r="G32" s="43"/>
      <c r="H32" s="109" t="s">
        <v>134</v>
      </c>
      <c r="I32" s="45">
        <v>0.010810185185185185</v>
      </c>
      <c r="J32" s="33" t="s">
        <v>32</v>
      </c>
    </row>
    <row r="33" spans="1:10" ht="16.5" customHeight="1">
      <c r="A33" s="33">
        <v>27</v>
      </c>
      <c r="B33" s="34">
        <v>80</v>
      </c>
      <c r="C33" s="43" t="s">
        <v>1031</v>
      </c>
      <c r="D33" s="44">
        <v>35898</v>
      </c>
      <c r="E33" s="109" t="s">
        <v>44</v>
      </c>
      <c r="F33" s="43"/>
      <c r="G33" s="43" t="s">
        <v>141</v>
      </c>
      <c r="H33" s="109" t="s">
        <v>45</v>
      </c>
      <c r="I33" s="45">
        <v>0.01099537037037037</v>
      </c>
      <c r="J33" s="33" t="s">
        <v>32</v>
      </c>
    </row>
  </sheetData>
  <sheetProtection/>
  <printOptions/>
  <pageMargins left="0.7" right="0" top="0.75" bottom="0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7.140625" style="0" customWidth="1"/>
    <col min="3" max="3" width="20.140625" style="0" customWidth="1"/>
    <col min="4" max="4" width="13.7109375" style="0" customWidth="1"/>
    <col min="5" max="5" width="22.8515625" style="0" customWidth="1"/>
    <col min="6" max="6" width="9.140625" style="0" customWidth="1"/>
    <col min="7" max="7" width="4.8515625" style="0" customWidth="1"/>
    <col min="8" max="8" width="30.421875" style="0" customWidth="1"/>
    <col min="9" max="9" width="8.8515625" style="0" customWidth="1"/>
    <col min="10" max="10" width="7.421875" style="0" customWidth="1"/>
  </cols>
  <sheetData>
    <row r="1" spans="1:10" ht="18.75" customHeight="1">
      <c r="A1" s="1" t="s">
        <v>23</v>
      </c>
      <c r="B1" s="2"/>
      <c r="C1" s="4"/>
      <c r="D1" s="5"/>
      <c r="E1" s="6"/>
      <c r="F1" s="6"/>
      <c r="G1" s="6"/>
      <c r="H1" s="6"/>
      <c r="I1" s="5"/>
      <c r="J1" s="5"/>
    </row>
    <row r="2" spans="1:10" ht="17.25" customHeight="1">
      <c r="A2" s="7" t="s">
        <v>24</v>
      </c>
      <c r="B2" s="2"/>
      <c r="C2" s="4"/>
      <c r="D2" s="5"/>
      <c r="E2" s="6"/>
      <c r="F2" s="6"/>
      <c r="G2" s="6"/>
      <c r="H2" s="6"/>
      <c r="I2" s="5"/>
      <c r="J2" s="5"/>
    </row>
    <row r="3" spans="1:10" ht="21" customHeight="1">
      <c r="A3" s="8">
        <v>11</v>
      </c>
      <c r="B3" s="9" t="s">
        <v>21</v>
      </c>
      <c r="C3" s="4"/>
      <c r="D3" s="5"/>
      <c r="E3" s="6"/>
      <c r="F3" s="6"/>
      <c r="G3" s="6"/>
      <c r="H3" s="6"/>
      <c r="I3" s="5"/>
      <c r="J3" s="5"/>
    </row>
    <row r="4" spans="1:10" ht="20.25" customHeight="1">
      <c r="A4" s="21" t="s">
        <v>213</v>
      </c>
      <c r="B4" s="13"/>
      <c r="C4" s="15"/>
      <c r="D4" s="5"/>
      <c r="E4" s="6"/>
      <c r="F4" s="6"/>
      <c r="G4" s="6"/>
      <c r="H4" s="6"/>
      <c r="I4" s="5"/>
      <c r="J4" s="5"/>
    </row>
    <row r="5" spans="1:10" ht="9.75" customHeight="1">
      <c r="A5" s="20"/>
      <c r="B5" s="20"/>
      <c r="C5" s="22"/>
      <c r="D5" s="23"/>
      <c r="E5" s="20"/>
      <c r="F5" s="20"/>
      <c r="G5" s="20"/>
      <c r="H5" s="20"/>
      <c r="I5" s="23"/>
      <c r="J5" s="23"/>
    </row>
    <row r="6" spans="1:10" ht="13.5" customHeight="1">
      <c r="A6" s="24" t="s">
        <v>2</v>
      </c>
      <c r="B6" s="24" t="s">
        <v>3</v>
      </c>
      <c r="C6" s="27" t="s">
        <v>10</v>
      </c>
      <c r="D6" s="28" t="s">
        <v>11</v>
      </c>
      <c r="E6" s="29" t="s">
        <v>12</v>
      </c>
      <c r="F6" s="29" t="s">
        <v>14</v>
      </c>
      <c r="G6" s="29" t="s">
        <v>15</v>
      </c>
      <c r="H6" s="29" t="s">
        <v>16</v>
      </c>
      <c r="I6" s="30" t="s">
        <v>17</v>
      </c>
      <c r="J6" s="31" t="s">
        <v>18</v>
      </c>
    </row>
    <row r="7" spans="1:10" ht="16.5" customHeight="1">
      <c r="A7" s="33">
        <v>1</v>
      </c>
      <c r="B7" s="34">
        <v>75</v>
      </c>
      <c r="C7" s="43" t="s">
        <v>1033</v>
      </c>
      <c r="D7" s="44">
        <v>35252</v>
      </c>
      <c r="E7" s="43" t="s">
        <v>226</v>
      </c>
      <c r="F7" s="43" t="s">
        <v>656</v>
      </c>
      <c r="G7" s="43"/>
      <c r="H7" s="43" t="s">
        <v>461</v>
      </c>
      <c r="I7" s="45">
        <v>0.00982638888888889</v>
      </c>
      <c r="J7" s="46">
        <v>22</v>
      </c>
    </row>
    <row r="8" spans="1:10" ht="16.5" customHeight="1">
      <c r="A8" s="33">
        <v>2</v>
      </c>
      <c r="B8" s="34">
        <v>11</v>
      </c>
      <c r="C8" s="43" t="s">
        <v>1034</v>
      </c>
      <c r="D8" s="44">
        <v>35748</v>
      </c>
      <c r="E8" s="43" t="s">
        <v>179</v>
      </c>
      <c r="F8" s="43" t="s">
        <v>41</v>
      </c>
      <c r="G8" s="43"/>
      <c r="H8" s="43" t="s">
        <v>180</v>
      </c>
      <c r="I8" s="45">
        <v>0.01017361111111111</v>
      </c>
      <c r="J8" s="46">
        <v>18</v>
      </c>
    </row>
    <row r="9" spans="1:10" ht="16.5" customHeight="1">
      <c r="A9" s="33">
        <v>3</v>
      </c>
      <c r="B9" s="34">
        <v>36</v>
      </c>
      <c r="C9" s="43" t="s">
        <v>1035</v>
      </c>
      <c r="D9" s="44">
        <v>35112</v>
      </c>
      <c r="E9" s="43" t="s">
        <v>37</v>
      </c>
      <c r="F9" s="43"/>
      <c r="G9" s="43"/>
      <c r="H9" s="43" t="s">
        <v>38</v>
      </c>
      <c r="I9" s="45">
        <v>0.010405092592592593</v>
      </c>
      <c r="J9" s="46">
        <v>15</v>
      </c>
    </row>
    <row r="10" spans="1:10" ht="16.5" customHeight="1">
      <c r="A10" s="33">
        <v>4</v>
      </c>
      <c r="B10" s="34">
        <v>131</v>
      </c>
      <c r="C10" s="43" t="s">
        <v>1036</v>
      </c>
      <c r="D10" s="44">
        <v>35192</v>
      </c>
      <c r="E10" s="43" t="s">
        <v>476</v>
      </c>
      <c r="F10" s="43"/>
      <c r="G10" s="43"/>
      <c r="H10" s="43" t="s">
        <v>477</v>
      </c>
      <c r="I10" s="45">
        <v>0.010937500000000001</v>
      </c>
      <c r="J10" s="46">
        <v>13</v>
      </c>
    </row>
    <row r="11" spans="1:10" ht="16.5" customHeight="1">
      <c r="A11" s="33">
        <v>5</v>
      </c>
      <c r="B11" s="34">
        <v>37</v>
      </c>
      <c r="C11" s="43" t="s">
        <v>1037</v>
      </c>
      <c r="D11" s="44">
        <v>35710</v>
      </c>
      <c r="E11" s="43" t="s">
        <v>37</v>
      </c>
      <c r="F11" s="43"/>
      <c r="G11" s="43"/>
      <c r="H11" s="43" t="s">
        <v>38</v>
      </c>
      <c r="I11" s="45">
        <v>0.010972222222222223</v>
      </c>
      <c r="J11" s="46">
        <v>12</v>
      </c>
    </row>
    <row r="12" spans="1:10" ht="16.5" customHeight="1">
      <c r="A12" s="33">
        <v>6</v>
      </c>
      <c r="B12" s="34">
        <v>10</v>
      </c>
      <c r="C12" s="43" t="s">
        <v>1038</v>
      </c>
      <c r="D12" s="44">
        <v>35609</v>
      </c>
      <c r="E12" s="43" t="s">
        <v>51</v>
      </c>
      <c r="F12" s="43" t="s">
        <v>41</v>
      </c>
      <c r="G12" s="43"/>
      <c r="H12" s="43" t="s">
        <v>52</v>
      </c>
      <c r="I12" s="45">
        <v>0.01119212962962963</v>
      </c>
      <c r="J12" s="46">
        <v>11</v>
      </c>
    </row>
    <row r="13" spans="1:10" ht="16.5" customHeight="1">
      <c r="A13" s="33">
        <v>7</v>
      </c>
      <c r="B13" s="34">
        <v>67</v>
      </c>
      <c r="C13" s="43" t="s">
        <v>1039</v>
      </c>
      <c r="D13" s="44">
        <v>35521</v>
      </c>
      <c r="E13" s="43" t="s">
        <v>226</v>
      </c>
      <c r="F13" s="43"/>
      <c r="G13" s="43"/>
      <c r="H13" s="43" t="s">
        <v>633</v>
      </c>
      <c r="I13" s="45">
        <v>0.011226851851851854</v>
      </c>
      <c r="J13" s="46">
        <v>10</v>
      </c>
    </row>
    <row r="14" spans="1:10" ht="16.5" customHeight="1">
      <c r="A14" s="33">
        <v>8</v>
      </c>
      <c r="B14" s="34">
        <v>12</v>
      </c>
      <c r="C14" s="43" t="s">
        <v>1040</v>
      </c>
      <c r="D14" s="44">
        <v>35709</v>
      </c>
      <c r="E14" s="43" t="s">
        <v>51</v>
      </c>
      <c r="F14" s="43" t="s">
        <v>41</v>
      </c>
      <c r="G14" s="43"/>
      <c r="H14" s="43" t="s">
        <v>64</v>
      </c>
      <c r="I14" s="45">
        <v>0.011585648148148149</v>
      </c>
      <c r="J14" s="46">
        <v>9</v>
      </c>
    </row>
    <row r="15" spans="1:10" ht="16.5" customHeight="1">
      <c r="A15" s="33">
        <v>9</v>
      </c>
      <c r="B15" s="34">
        <v>99</v>
      </c>
      <c r="C15" s="43" t="s">
        <v>1041</v>
      </c>
      <c r="D15" s="44">
        <v>35765</v>
      </c>
      <c r="E15" s="43" t="s">
        <v>102</v>
      </c>
      <c r="F15" s="43"/>
      <c r="G15" s="43"/>
      <c r="H15" s="43" t="s">
        <v>459</v>
      </c>
      <c r="I15" s="45">
        <v>0.011747685185185186</v>
      </c>
      <c r="J15" s="46">
        <v>8</v>
      </c>
    </row>
    <row r="16" spans="1:10" ht="16.5" customHeight="1">
      <c r="A16" s="33">
        <v>10</v>
      </c>
      <c r="B16" s="34">
        <v>22</v>
      </c>
      <c r="C16" s="43" t="s">
        <v>1042</v>
      </c>
      <c r="D16" s="44">
        <v>35543</v>
      </c>
      <c r="E16" s="43" t="s">
        <v>51</v>
      </c>
      <c r="F16" s="43" t="s">
        <v>41</v>
      </c>
      <c r="G16" s="43"/>
      <c r="H16" s="43" t="s">
        <v>64</v>
      </c>
      <c r="I16" s="45">
        <v>0.011932870370370371</v>
      </c>
      <c r="J16" s="46">
        <v>7</v>
      </c>
    </row>
    <row r="17" spans="1:10" ht="16.5" customHeight="1">
      <c r="A17" s="33">
        <v>11</v>
      </c>
      <c r="B17" s="34">
        <v>281</v>
      </c>
      <c r="C17" s="43" t="s">
        <v>1043</v>
      </c>
      <c r="D17" s="44">
        <v>35500</v>
      </c>
      <c r="E17" s="43" t="s">
        <v>47</v>
      </c>
      <c r="F17" s="43" t="s">
        <v>48</v>
      </c>
      <c r="G17" s="43"/>
      <c r="H17" s="43" t="s">
        <v>49</v>
      </c>
      <c r="I17" s="45">
        <v>0.012048611111111112</v>
      </c>
      <c r="J17" s="46">
        <v>6</v>
      </c>
    </row>
    <row r="18" spans="1:10" ht="16.5" customHeight="1">
      <c r="A18" s="33">
        <v>12</v>
      </c>
      <c r="B18" s="34">
        <v>21</v>
      </c>
      <c r="C18" s="43" t="s">
        <v>1044</v>
      </c>
      <c r="D18" s="44">
        <v>35666</v>
      </c>
      <c r="E18" s="43" t="s">
        <v>89</v>
      </c>
      <c r="F18" s="43" t="s">
        <v>41</v>
      </c>
      <c r="G18" s="43"/>
      <c r="H18" s="43" t="s">
        <v>52</v>
      </c>
      <c r="I18" s="45">
        <v>0.012187500000000002</v>
      </c>
      <c r="J18" s="46" t="s">
        <v>79</v>
      </c>
    </row>
    <row r="19" spans="1:10" ht="16.5" customHeight="1">
      <c r="A19" s="33">
        <v>13</v>
      </c>
      <c r="B19" s="34">
        <v>133</v>
      </c>
      <c r="C19" s="43" t="s">
        <v>1045</v>
      </c>
      <c r="D19" s="44">
        <v>35400</v>
      </c>
      <c r="E19" s="43" t="s">
        <v>476</v>
      </c>
      <c r="F19" s="43"/>
      <c r="G19" s="43"/>
      <c r="H19" s="43" t="s">
        <v>879</v>
      </c>
      <c r="I19" s="45">
        <v>0.012685185185185183</v>
      </c>
      <c r="J19" s="46">
        <v>5</v>
      </c>
    </row>
    <row r="20" spans="1:10" ht="16.5" customHeight="1">
      <c r="A20" s="33">
        <v>14</v>
      </c>
      <c r="B20" s="34">
        <v>104</v>
      </c>
      <c r="C20" s="43" t="s">
        <v>1046</v>
      </c>
      <c r="D20" s="44">
        <v>35203</v>
      </c>
      <c r="E20" s="43" t="s">
        <v>233</v>
      </c>
      <c r="F20" s="43"/>
      <c r="G20" s="43"/>
      <c r="H20" s="43" t="s">
        <v>780</v>
      </c>
      <c r="I20" s="45">
        <v>0.012858796296296297</v>
      </c>
      <c r="J20" s="46">
        <v>4</v>
      </c>
    </row>
    <row r="21" spans="1:10" ht="16.5" customHeight="1">
      <c r="A21" s="33">
        <v>15</v>
      </c>
      <c r="B21" s="34">
        <v>130</v>
      </c>
      <c r="C21" s="43" t="s">
        <v>1047</v>
      </c>
      <c r="D21" s="44">
        <v>35578</v>
      </c>
      <c r="E21" s="43" t="s">
        <v>72</v>
      </c>
      <c r="F21" s="43" t="s">
        <v>426</v>
      </c>
      <c r="G21" s="43"/>
      <c r="H21" s="43" t="s">
        <v>427</v>
      </c>
      <c r="I21" s="45">
        <v>0.013229166666666667</v>
      </c>
      <c r="J21" s="46">
        <v>3</v>
      </c>
    </row>
    <row r="22" spans="1:10" ht="16.5" customHeight="1">
      <c r="A22" s="33">
        <v>16</v>
      </c>
      <c r="B22" s="34">
        <v>138</v>
      </c>
      <c r="C22" s="43" t="s">
        <v>1048</v>
      </c>
      <c r="D22" s="44">
        <v>35634</v>
      </c>
      <c r="E22" s="43" t="s">
        <v>138</v>
      </c>
      <c r="F22" s="43"/>
      <c r="G22" s="43"/>
      <c r="H22" s="43" t="s">
        <v>139</v>
      </c>
      <c r="I22" s="46" t="s">
        <v>305</v>
      </c>
      <c r="J22" s="46"/>
    </row>
  </sheetData>
  <sheetProtection/>
  <printOptions/>
  <pageMargins left="0.7" right="0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3" width="5.8515625" style="0" customWidth="1"/>
    <col min="4" max="4" width="24.421875" style="0" customWidth="1"/>
    <col min="5" max="5" width="14.7109375" style="0" customWidth="1"/>
    <col min="6" max="6" width="17.421875" style="106" customWidth="1"/>
    <col min="7" max="7" width="10.8515625" style="0" customWidth="1"/>
    <col min="8" max="8" width="4.8515625" style="0" customWidth="1"/>
    <col min="9" max="9" width="25.00390625" style="106" customWidth="1"/>
    <col min="10" max="10" width="8.7109375" style="0" customWidth="1"/>
    <col min="11" max="11" width="7.421875" style="0" customWidth="1"/>
  </cols>
  <sheetData>
    <row r="1" spans="1:11" ht="18.75" customHeight="1">
      <c r="A1" s="1" t="s">
        <v>23</v>
      </c>
      <c r="B1" s="7"/>
      <c r="C1" s="7"/>
      <c r="D1" s="4"/>
      <c r="E1" s="86"/>
      <c r="G1" s="6"/>
      <c r="H1" s="6"/>
      <c r="J1" s="86"/>
      <c r="K1" s="86"/>
    </row>
    <row r="2" spans="1:11" ht="17.25" customHeight="1">
      <c r="A2" s="7" t="s">
        <v>24</v>
      </c>
      <c r="B2" s="7"/>
      <c r="C2" s="7"/>
      <c r="D2" s="4"/>
      <c r="E2" s="86"/>
      <c r="G2" s="6"/>
      <c r="H2" s="6"/>
      <c r="J2" s="86"/>
      <c r="K2" s="86"/>
    </row>
    <row r="3" spans="1:11" ht="21" customHeight="1">
      <c r="A3" s="8">
        <v>12</v>
      </c>
      <c r="B3" s="10"/>
      <c r="C3" s="10" t="s">
        <v>21</v>
      </c>
      <c r="D3" s="4"/>
      <c r="E3" s="86"/>
      <c r="G3" s="6"/>
      <c r="H3" s="6"/>
      <c r="J3" s="86"/>
      <c r="K3" s="86"/>
    </row>
    <row r="4" spans="1:11" ht="20.25" customHeight="1">
      <c r="A4" s="21" t="s">
        <v>214</v>
      </c>
      <c r="B4" s="13"/>
      <c r="C4" s="13"/>
      <c r="D4" s="15"/>
      <c r="E4" s="86"/>
      <c r="G4" s="6"/>
      <c r="H4" s="6"/>
      <c r="J4" s="86"/>
      <c r="K4" s="86"/>
    </row>
    <row r="5" spans="1:11" ht="9.75" customHeight="1">
      <c r="A5" s="20"/>
      <c r="B5" s="20"/>
      <c r="C5" s="20"/>
      <c r="D5" s="22"/>
      <c r="E5" s="23"/>
      <c r="F5" s="107"/>
      <c r="G5" s="20"/>
      <c r="H5" s="20"/>
      <c r="I5" s="107"/>
      <c r="J5" s="23"/>
      <c r="K5" s="23"/>
    </row>
    <row r="6" spans="1:11" ht="25.5">
      <c r="A6" s="99" t="s">
        <v>2</v>
      </c>
      <c r="B6" s="99" t="s">
        <v>35</v>
      </c>
      <c r="C6" s="99" t="s">
        <v>3</v>
      </c>
      <c r="D6" s="27" t="s">
        <v>10</v>
      </c>
      <c r="E6" s="28" t="s">
        <v>11</v>
      </c>
      <c r="F6" s="108" t="s">
        <v>12</v>
      </c>
      <c r="G6" s="29" t="s">
        <v>14</v>
      </c>
      <c r="H6" s="29" t="s">
        <v>15</v>
      </c>
      <c r="I6" s="108" t="s">
        <v>16</v>
      </c>
      <c r="J6" s="30" t="s">
        <v>17</v>
      </c>
      <c r="K6" s="32" t="s">
        <v>18</v>
      </c>
    </row>
    <row r="7" spans="1:11" ht="16.5" customHeight="1">
      <c r="A7" s="46">
        <v>1</v>
      </c>
      <c r="B7" s="35"/>
      <c r="C7" s="35">
        <v>13</v>
      </c>
      <c r="D7" s="43" t="s">
        <v>1049</v>
      </c>
      <c r="E7" s="44">
        <v>33458</v>
      </c>
      <c r="F7" s="109" t="s">
        <v>51</v>
      </c>
      <c r="G7" s="43" t="s">
        <v>41</v>
      </c>
      <c r="H7" s="43"/>
      <c r="I7" s="109" t="s">
        <v>64</v>
      </c>
      <c r="J7" s="100">
        <v>0.9270833333333334</v>
      </c>
      <c r="K7" s="46">
        <v>22</v>
      </c>
    </row>
    <row r="8" spans="1:11" ht="16.5" customHeight="1">
      <c r="A8" s="46">
        <v>2</v>
      </c>
      <c r="B8" s="35">
        <v>1</v>
      </c>
      <c r="C8" s="35">
        <v>51</v>
      </c>
      <c r="D8" s="43" t="s">
        <v>1050</v>
      </c>
      <c r="E8" s="44">
        <v>34718</v>
      </c>
      <c r="F8" s="109" t="s">
        <v>585</v>
      </c>
      <c r="G8" s="43"/>
      <c r="H8" s="43"/>
      <c r="I8" s="109" t="s">
        <v>586</v>
      </c>
      <c r="J8" s="100">
        <v>0.9395833333333333</v>
      </c>
      <c r="K8" s="46">
        <v>22</v>
      </c>
    </row>
    <row r="9" spans="1:11" ht="16.5" customHeight="1">
      <c r="A9" s="46">
        <v>3</v>
      </c>
      <c r="B9" s="35">
        <v>2</v>
      </c>
      <c r="C9" s="35">
        <v>136</v>
      </c>
      <c r="D9" s="43" t="s">
        <v>1051</v>
      </c>
      <c r="E9" s="44">
        <v>34594</v>
      </c>
      <c r="F9" s="109" t="s">
        <v>476</v>
      </c>
      <c r="G9" s="43"/>
      <c r="H9" s="43"/>
      <c r="I9" s="109" t="s">
        <v>885</v>
      </c>
      <c r="J9" s="100">
        <v>0.9430555555555555</v>
      </c>
      <c r="K9" s="46">
        <v>18</v>
      </c>
    </row>
    <row r="10" spans="1:11" ht="16.5" customHeight="1">
      <c r="A10" s="46">
        <v>4</v>
      </c>
      <c r="B10" s="35"/>
      <c r="C10" s="35">
        <v>72</v>
      </c>
      <c r="D10" s="43" t="s">
        <v>1052</v>
      </c>
      <c r="E10" s="44">
        <v>32781</v>
      </c>
      <c r="F10" s="109" t="s">
        <v>226</v>
      </c>
      <c r="G10" s="43"/>
      <c r="H10" s="43"/>
      <c r="I10" s="109" t="s">
        <v>653</v>
      </c>
      <c r="J10" s="100">
        <v>0.9520833333333333</v>
      </c>
      <c r="K10" s="46">
        <v>18</v>
      </c>
    </row>
    <row r="11" spans="1:11" ht="16.5" customHeight="1">
      <c r="A11" s="46">
        <v>5</v>
      </c>
      <c r="B11" s="35"/>
      <c r="C11" s="35">
        <v>39</v>
      </c>
      <c r="D11" s="43" t="s">
        <v>1053</v>
      </c>
      <c r="E11" s="44">
        <v>32934</v>
      </c>
      <c r="F11" s="109" t="s">
        <v>37</v>
      </c>
      <c r="G11" s="43"/>
      <c r="H11" s="43"/>
      <c r="I11" s="109" t="s">
        <v>542</v>
      </c>
      <c r="J11" s="100">
        <v>0.9666666666666667</v>
      </c>
      <c r="K11" s="46">
        <v>15</v>
      </c>
    </row>
    <row r="12" spans="1:11" ht="16.5" customHeight="1">
      <c r="A12" s="46">
        <v>6</v>
      </c>
      <c r="B12" s="35"/>
      <c r="C12" s="35">
        <v>27</v>
      </c>
      <c r="D12" s="43" t="s">
        <v>1054</v>
      </c>
      <c r="E12" s="44">
        <v>31537</v>
      </c>
      <c r="F12" s="109" t="s">
        <v>51</v>
      </c>
      <c r="G12" s="43" t="s">
        <v>151</v>
      </c>
      <c r="H12" s="43"/>
      <c r="I12" s="109" t="s">
        <v>152</v>
      </c>
      <c r="J12" s="100">
        <v>0.9694444444444444</v>
      </c>
      <c r="K12" s="46">
        <v>13</v>
      </c>
    </row>
    <row r="13" spans="1:11" ht="16.5" customHeight="1">
      <c r="A13" s="46">
        <v>7</v>
      </c>
      <c r="B13" s="35"/>
      <c r="C13" s="35">
        <v>111</v>
      </c>
      <c r="D13" s="43" t="s">
        <v>1055</v>
      </c>
      <c r="E13" s="44">
        <v>33453</v>
      </c>
      <c r="F13" s="109" t="s">
        <v>54</v>
      </c>
      <c r="G13" s="43"/>
      <c r="H13" s="43"/>
      <c r="I13" s="109" t="s">
        <v>55</v>
      </c>
      <c r="J13" s="100">
        <v>0.9777777777777777</v>
      </c>
      <c r="K13" s="46">
        <v>12</v>
      </c>
    </row>
    <row r="14" spans="1:11" ht="16.5" customHeight="1">
      <c r="A14" s="46">
        <v>8</v>
      </c>
      <c r="B14" s="35">
        <v>3</v>
      </c>
      <c r="C14" s="35">
        <v>40</v>
      </c>
      <c r="D14" s="43" t="s">
        <v>1056</v>
      </c>
      <c r="E14" s="44">
        <v>34005</v>
      </c>
      <c r="F14" s="109" t="s">
        <v>37</v>
      </c>
      <c r="G14" s="43"/>
      <c r="H14" s="43"/>
      <c r="I14" s="109" t="s">
        <v>551</v>
      </c>
      <c r="J14" s="45">
        <v>0.018229166666666668</v>
      </c>
      <c r="K14" s="46">
        <v>15</v>
      </c>
    </row>
    <row r="15" spans="1:11" ht="16.5" customHeight="1">
      <c r="A15" s="46">
        <v>9</v>
      </c>
      <c r="B15" s="35">
        <v>4</v>
      </c>
      <c r="C15" s="35">
        <v>14</v>
      </c>
      <c r="D15" s="43" t="s">
        <v>1057</v>
      </c>
      <c r="E15" s="44">
        <v>34405</v>
      </c>
      <c r="F15" s="109" t="s">
        <v>51</v>
      </c>
      <c r="G15" s="43" t="s">
        <v>151</v>
      </c>
      <c r="H15" s="43"/>
      <c r="I15" s="109" t="s">
        <v>152</v>
      </c>
      <c r="J15" s="45">
        <v>0.018460648148148146</v>
      </c>
      <c r="K15" s="46">
        <v>13</v>
      </c>
    </row>
    <row r="16" spans="1:11" ht="16.5" customHeight="1">
      <c r="A16" s="46">
        <v>10</v>
      </c>
      <c r="B16" s="35">
        <v>5</v>
      </c>
      <c r="C16" s="35">
        <v>287</v>
      </c>
      <c r="D16" s="43" t="s">
        <v>1058</v>
      </c>
      <c r="E16" s="44">
        <v>34908</v>
      </c>
      <c r="F16" s="109" t="s">
        <v>47</v>
      </c>
      <c r="G16" s="43" t="s">
        <v>48</v>
      </c>
      <c r="H16" s="43"/>
      <c r="I16" s="109" t="s">
        <v>933</v>
      </c>
      <c r="J16" s="45">
        <v>0.021909722222222223</v>
      </c>
      <c r="K16" s="46">
        <v>12</v>
      </c>
    </row>
  </sheetData>
  <sheetProtection/>
  <printOptions/>
  <pageMargins left="0.7" right="0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7.140625" style="0" customWidth="1"/>
    <col min="3" max="3" width="24.421875" style="0" customWidth="1"/>
    <col min="4" max="4" width="17.57421875" style="0" customWidth="1"/>
    <col min="5" max="5" width="22.7109375" style="0" customWidth="1"/>
    <col min="6" max="6" width="6.421875" style="0" customWidth="1"/>
    <col min="7" max="7" width="4.8515625" style="0" customWidth="1"/>
    <col min="8" max="8" width="27.28125" style="0" customWidth="1"/>
    <col min="9" max="9" width="8.8515625" style="0" customWidth="1"/>
    <col min="10" max="10" width="7.421875" style="0" customWidth="1"/>
  </cols>
  <sheetData>
    <row r="1" spans="1:10" ht="18.75" customHeight="1">
      <c r="A1" s="1" t="s">
        <v>23</v>
      </c>
      <c r="B1" s="2"/>
      <c r="C1" s="4"/>
      <c r="D1" s="5"/>
      <c r="E1" s="6"/>
      <c r="F1" s="6"/>
      <c r="G1" s="6"/>
      <c r="H1" s="6"/>
      <c r="I1" s="5"/>
      <c r="J1" s="5"/>
    </row>
    <row r="2" spans="1:10" ht="17.25" customHeight="1">
      <c r="A2" s="7" t="s">
        <v>24</v>
      </c>
      <c r="B2" s="2"/>
      <c r="C2" s="4"/>
      <c r="D2" s="5"/>
      <c r="E2" s="6"/>
      <c r="F2" s="6"/>
      <c r="G2" s="6"/>
      <c r="H2" s="6"/>
      <c r="I2" s="5"/>
      <c r="J2" s="5"/>
    </row>
    <row r="3" spans="1:10" ht="21" customHeight="1">
      <c r="A3" s="8">
        <v>13</v>
      </c>
      <c r="B3" s="9" t="s">
        <v>143</v>
      </c>
      <c r="C3" s="4"/>
      <c r="D3" s="5"/>
      <c r="E3" s="6"/>
      <c r="F3" s="6"/>
      <c r="G3" s="6"/>
      <c r="H3" s="6"/>
      <c r="I3" s="5"/>
      <c r="J3" s="5"/>
    </row>
    <row r="4" spans="1:10" ht="20.25" customHeight="1">
      <c r="A4" s="21" t="s">
        <v>216</v>
      </c>
      <c r="B4" s="13"/>
      <c r="C4" s="15"/>
      <c r="D4" s="5"/>
      <c r="E4" s="6"/>
      <c r="F4" s="6"/>
      <c r="G4" s="6"/>
      <c r="H4" s="6"/>
      <c r="I4" s="5"/>
      <c r="J4" s="5"/>
    </row>
    <row r="5" spans="1:10" ht="13.5" customHeight="1">
      <c r="A5" s="6"/>
      <c r="B5" s="13"/>
      <c r="C5" s="17"/>
      <c r="D5" s="18"/>
      <c r="E5" s="19"/>
      <c r="F5" s="6"/>
      <c r="G5" s="6"/>
      <c r="H5" s="6"/>
      <c r="I5" s="5"/>
      <c r="J5" s="5"/>
    </row>
    <row r="6" spans="1:10" ht="13.5" customHeight="1">
      <c r="A6" s="24" t="s">
        <v>2</v>
      </c>
      <c r="B6" s="24" t="s">
        <v>3</v>
      </c>
      <c r="C6" s="27" t="s">
        <v>10</v>
      </c>
      <c r="D6" s="28" t="s">
        <v>11</v>
      </c>
      <c r="E6" s="29" t="s">
        <v>12</v>
      </c>
      <c r="F6" s="29" t="s">
        <v>14</v>
      </c>
      <c r="G6" s="29" t="s">
        <v>15</v>
      </c>
      <c r="H6" s="29" t="s">
        <v>16</v>
      </c>
      <c r="I6" s="30" t="s">
        <v>17</v>
      </c>
      <c r="J6" s="31" t="s">
        <v>18</v>
      </c>
    </row>
    <row r="7" spans="1:10" ht="16.5" customHeight="1">
      <c r="A7" s="33">
        <v>1</v>
      </c>
      <c r="B7" s="34">
        <v>136</v>
      </c>
      <c r="C7" s="43" t="s">
        <v>1075</v>
      </c>
      <c r="D7" s="44">
        <v>35104</v>
      </c>
      <c r="E7" s="43" t="s">
        <v>72</v>
      </c>
      <c r="F7" s="43" t="s">
        <v>41</v>
      </c>
      <c r="G7" s="43"/>
      <c r="H7" s="43" t="s">
        <v>74</v>
      </c>
      <c r="I7" s="45">
        <v>0.013506944444444445</v>
      </c>
      <c r="J7" s="46">
        <v>22</v>
      </c>
    </row>
    <row r="8" spans="1:10" ht="16.5" customHeight="1">
      <c r="A8" s="33">
        <v>2</v>
      </c>
      <c r="B8" s="34">
        <v>8</v>
      </c>
      <c r="C8" s="43" t="s">
        <v>1076</v>
      </c>
      <c r="D8" s="44">
        <v>35515</v>
      </c>
      <c r="E8" s="43" t="s">
        <v>51</v>
      </c>
      <c r="F8" s="43" t="s">
        <v>41</v>
      </c>
      <c r="G8" s="43"/>
      <c r="H8" s="43" t="s">
        <v>64</v>
      </c>
      <c r="I8" s="45">
        <v>0.013796296296296298</v>
      </c>
      <c r="J8" s="46">
        <v>18</v>
      </c>
    </row>
    <row r="9" spans="1:10" ht="16.5" customHeight="1">
      <c r="A9" s="33">
        <v>3</v>
      </c>
      <c r="B9" s="34">
        <v>107</v>
      </c>
      <c r="C9" s="43" t="s">
        <v>1077</v>
      </c>
      <c r="D9" s="44">
        <v>35263</v>
      </c>
      <c r="E9" s="43" t="s">
        <v>233</v>
      </c>
      <c r="F9" s="43"/>
      <c r="G9" s="43"/>
      <c r="H9" s="43" t="s">
        <v>780</v>
      </c>
      <c r="I9" s="45">
        <v>0.013958333333333335</v>
      </c>
      <c r="J9" s="46">
        <v>15</v>
      </c>
    </row>
    <row r="10" spans="1:10" ht="16.5" customHeight="1">
      <c r="A10" s="33">
        <v>4</v>
      </c>
      <c r="B10" s="34">
        <v>135</v>
      </c>
      <c r="C10" s="43" t="s">
        <v>1078</v>
      </c>
      <c r="D10" s="44">
        <v>35228</v>
      </c>
      <c r="E10" s="43" t="s">
        <v>72</v>
      </c>
      <c r="F10" s="43" t="s">
        <v>41</v>
      </c>
      <c r="G10" s="43"/>
      <c r="H10" s="43" t="s">
        <v>867</v>
      </c>
      <c r="I10" s="45">
        <v>0.014259259259259261</v>
      </c>
      <c r="J10" s="46">
        <v>13</v>
      </c>
    </row>
    <row r="11" spans="1:10" ht="16.5" customHeight="1">
      <c r="A11" s="33">
        <v>5</v>
      </c>
      <c r="B11" s="34">
        <v>7</v>
      </c>
      <c r="C11" s="43" t="s">
        <v>1079</v>
      </c>
      <c r="D11" s="44">
        <v>35705</v>
      </c>
      <c r="E11" s="43" t="s">
        <v>280</v>
      </c>
      <c r="F11" s="43" t="s">
        <v>41</v>
      </c>
      <c r="G11" s="43"/>
      <c r="H11" s="43" t="s">
        <v>281</v>
      </c>
      <c r="I11" s="45">
        <v>0.014351851851851852</v>
      </c>
      <c r="J11" s="46">
        <v>12</v>
      </c>
    </row>
    <row r="12" spans="1:10" ht="16.5" customHeight="1">
      <c r="A12" s="33">
        <v>6</v>
      </c>
      <c r="B12" s="34">
        <v>109</v>
      </c>
      <c r="C12" s="43" t="s">
        <v>1080</v>
      </c>
      <c r="D12" s="44">
        <v>35627</v>
      </c>
      <c r="E12" s="43" t="s">
        <v>376</v>
      </c>
      <c r="F12" s="43"/>
      <c r="G12" s="43"/>
      <c r="H12" s="43" t="s">
        <v>418</v>
      </c>
      <c r="I12" s="45">
        <v>0.014432870370370372</v>
      </c>
      <c r="J12" s="46">
        <v>11</v>
      </c>
    </row>
    <row r="13" spans="1:10" ht="16.5" customHeight="1">
      <c r="A13" s="33">
        <v>7</v>
      </c>
      <c r="B13" s="34">
        <v>6</v>
      </c>
      <c r="C13" s="43" t="s">
        <v>1081</v>
      </c>
      <c r="D13" s="44">
        <v>35201</v>
      </c>
      <c r="E13" s="43" t="s">
        <v>51</v>
      </c>
      <c r="F13" s="43" t="s">
        <v>41</v>
      </c>
      <c r="G13" s="43"/>
      <c r="H13" s="43" t="s">
        <v>52</v>
      </c>
      <c r="I13" s="45">
        <v>0.014571759259259258</v>
      </c>
      <c r="J13" s="46">
        <v>10</v>
      </c>
    </row>
    <row r="14" spans="1:10" ht="16.5" customHeight="1">
      <c r="A14" s="33">
        <v>8</v>
      </c>
      <c r="B14" s="34">
        <v>40</v>
      </c>
      <c r="C14" s="43" t="s">
        <v>1082</v>
      </c>
      <c r="D14" s="44">
        <v>35622</v>
      </c>
      <c r="E14" s="43" t="s">
        <v>61</v>
      </c>
      <c r="F14" s="43"/>
      <c r="G14" s="43"/>
      <c r="H14" s="43" t="s">
        <v>557</v>
      </c>
      <c r="I14" s="45">
        <v>0.01476851851851852</v>
      </c>
      <c r="J14" s="46">
        <v>9</v>
      </c>
    </row>
    <row r="15" spans="1:10" ht="16.5" customHeight="1">
      <c r="A15" s="33">
        <v>9</v>
      </c>
      <c r="B15" s="34">
        <v>62</v>
      </c>
      <c r="C15" s="43" t="s">
        <v>1083</v>
      </c>
      <c r="D15" s="44">
        <v>35735</v>
      </c>
      <c r="E15" s="43" t="s">
        <v>226</v>
      </c>
      <c r="F15" s="43"/>
      <c r="G15" s="43"/>
      <c r="H15" s="43" t="s">
        <v>637</v>
      </c>
      <c r="I15" s="45">
        <v>0.014837962962962963</v>
      </c>
      <c r="J15" s="46">
        <v>8</v>
      </c>
    </row>
    <row r="16" spans="1:10" ht="16.5" customHeight="1">
      <c r="A16" s="33">
        <v>10</v>
      </c>
      <c r="B16" s="34">
        <v>71</v>
      </c>
      <c r="C16" s="43" t="s">
        <v>1084</v>
      </c>
      <c r="D16" s="44">
        <v>35493</v>
      </c>
      <c r="E16" s="43" t="s">
        <v>356</v>
      </c>
      <c r="F16" s="43"/>
      <c r="G16" s="43"/>
      <c r="H16" s="43" t="s">
        <v>682</v>
      </c>
      <c r="I16" s="45">
        <v>0.014918981481481483</v>
      </c>
      <c r="J16" s="46">
        <v>7</v>
      </c>
    </row>
    <row r="17" spans="1:10" ht="16.5" customHeight="1">
      <c r="A17" s="33">
        <v>11</v>
      </c>
      <c r="B17" s="34">
        <v>61</v>
      </c>
      <c r="C17" s="43" t="s">
        <v>1085</v>
      </c>
      <c r="D17" s="44">
        <v>35572</v>
      </c>
      <c r="E17" s="43" t="s">
        <v>226</v>
      </c>
      <c r="F17" s="43"/>
      <c r="G17" s="43"/>
      <c r="H17" s="43" t="s">
        <v>643</v>
      </c>
      <c r="I17" s="45">
        <v>0.015046296296296295</v>
      </c>
      <c r="J17" s="46">
        <v>6</v>
      </c>
    </row>
    <row r="18" spans="1:10" ht="16.5" customHeight="1">
      <c r="A18" s="33">
        <v>12</v>
      </c>
      <c r="B18" s="34">
        <v>119</v>
      </c>
      <c r="C18" s="43" t="s">
        <v>1086</v>
      </c>
      <c r="D18" s="44">
        <v>35639</v>
      </c>
      <c r="E18" s="43" t="s">
        <v>54</v>
      </c>
      <c r="F18" s="43"/>
      <c r="G18" s="43"/>
      <c r="H18" s="43" t="s">
        <v>808</v>
      </c>
      <c r="I18" s="45">
        <v>0.01525462962962963</v>
      </c>
      <c r="J18" s="46">
        <v>5</v>
      </c>
    </row>
    <row r="19" spans="1:10" ht="16.5" customHeight="1">
      <c r="A19" s="33">
        <v>13</v>
      </c>
      <c r="B19" s="34">
        <v>49</v>
      </c>
      <c r="C19" s="43" t="s">
        <v>1087</v>
      </c>
      <c r="D19" s="44">
        <v>35495</v>
      </c>
      <c r="E19" s="43" t="s">
        <v>61</v>
      </c>
      <c r="F19" s="43"/>
      <c r="G19" s="43"/>
      <c r="H19" s="43" t="s">
        <v>62</v>
      </c>
      <c r="I19" s="45">
        <v>0.015520833333333333</v>
      </c>
      <c r="J19" s="46">
        <v>4</v>
      </c>
    </row>
    <row r="20" spans="1:10" ht="16.5" customHeight="1">
      <c r="A20" s="33">
        <v>14</v>
      </c>
      <c r="B20" s="34">
        <v>25</v>
      </c>
      <c r="C20" s="43" t="s">
        <v>1088</v>
      </c>
      <c r="D20" s="44">
        <v>35524</v>
      </c>
      <c r="E20" s="43" t="s">
        <v>89</v>
      </c>
      <c r="F20" s="43" t="s">
        <v>41</v>
      </c>
      <c r="G20" s="43"/>
      <c r="H20" s="43" t="s">
        <v>64</v>
      </c>
      <c r="I20" s="45">
        <v>0.015729166666666666</v>
      </c>
      <c r="J20" s="46">
        <v>3</v>
      </c>
    </row>
    <row r="21" spans="1:10" ht="16.5" customHeight="1">
      <c r="A21" s="33">
        <v>15</v>
      </c>
      <c r="B21" s="34">
        <v>59</v>
      </c>
      <c r="C21" s="43" t="s">
        <v>1089</v>
      </c>
      <c r="D21" s="44">
        <v>35657</v>
      </c>
      <c r="E21" s="43" t="s">
        <v>226</v>
      </c>
      <c r="F21" s="43"/>
      <c r="G21" s="43"/>
      <c r="H21" s="43" t="s">
        <v>637</v>
      </c>
      <c r="I21" s="45">
        <v>0.01628472222222222</v>
      </c>
      <c r="J21" s="46">
        <v>2</v>
      </c>
    </row>
    <row r="22" spans="1:10" ht="16.5" customHeight="1">
      <c r="A22" s="33">
        <v>16</v>
      </c>
      <c r="B22" s="34">
        <v>141</v>
      </c>
      <c r="C22" s="43" t="s">
        <v>1090</v>
      </c>
      <c r="D22" s="44">
        <v>35235</v>
      </c>
      <c r="E22" s="43" t="s">
        <v>476</v>
      </c>
      <c r="F22" s="43"/>
      <c r="G22" s="43"/>
      <c r="H22" s="43" t="s">
        <v>879</v>
      </c>
      <c r="I22" s="45">
        <v>0.016527777777777777</v>
      </c>
      <c r="J22" s="46">
        <v>1</v>
      </c>
    </row>
    <row r="23" spans="1:10" ht="16.5" customHeight="1">
      <c r="A23" s="33">
        <v>17</v>
      </c>
      <c r="B23" s="34">
        <v>81</v>
      </c>
      <c r="C23" s="43" t="s">
        <v>1091</v>
      </c>
      <c r="D23" s="44">
        <v>35499</v>
      </c>
      <c r="E23" s="43" t="s">
        <v>44</v>
      </c>
      <c r="F23" s="43"/>
      <c r="G23" s="43"/>
      <c r="H23" s="43" t="s">
        <v>45</v>
      </c>
      <c r="I23" s="45">
        <v>0.01855324074074074</v>
      </c>
      <c r="J23" s="33" t="s">
        <v>32</v>
      </c>
    </row>
  </sheetData>
  <sheetProtection/>
  <printOptions/>
  <pageMargins left="0.45" right="0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00390625" style="0" customWidth="1"/>
    <col min="2" max="3" width="4.7109375" style="0" customWidth="1"/>
    <col min="4" max="4" width="24.421875" style="0" customWidth="1"/>
    <col min="5" max="5" width="13.140625" style="0" customWidth="1"/>
    <col min="6" max="6" width="18.140625" style="106" customWidth="1"/>
    <col min="7" max="7" width="11.28125" style="0" customWidth="1"/>
    <col min="8" max="8" width="4.8515625" style="0" customWidth="1"/>
    <col min="9" max="9" width="33.140625" style="106" customWidth="1"/>
    <col min="10" max="11" width="7.57421875" style="0" customWidth="1"/>
  </cols>
  <sheetData>
    <row r="1" spans="1:11" ht="18.75" customHeight="1">
      <c r="A1" s="1" t="s">
        <v>23</v>
      </c>
      <c r="B1" s="2"/>
      <c r="C1" s="2"/>
      <c r="D1" s="4"/>
      <c r="E1" s="5"/>
      <c r="G1" s="6"/>
      <c r="H1" s="6"/>
      <c r="J1" s="5"/>
      <c r="K1" s="5"/>
    </row>
    <row r="2" spans="1:11" ht="17.25" customHeight="1">
      <c r="A2" s="7" t="s">
        <v>24</v>
      </c>
      <c r="B2" s="2"/>
      <c r="C2" s="2"/>
      <c r="D2" s="4"/>
      <c r="E2" s="5"/>
      <c r="G2" s="6"/>
      <c r="H2" s="6"/>
      <c r="J2" s="5"/>
      <c r="K2" s="5"/>
    </row>
    <row r="3" spans="1:11" ht="21" customHeight="1">
      <c r="A3" s="8">
        <v>14</v>
      </c>
      <c r="B3" s="10"/>
      <c r="C3" s="9" t="s">
        <v>143</v>
      </c>
      <c r="D3" s="4"/>
      <c r="E3" s="5"/>
      <c r="G3" s="6"/>
      <c r="H3" s="6"/>
      <c r="J3" s="5"/>
      <c r="K3" s="5"/>
    </row>
    <row r="4" spans="1:11" ht="20.25" customHeight="1">
      <c r="A4" s="21" t="s">
        <v>217</v>
      </c>
      <c r="B4" s="13"/>
      <c r="C4" s="13"/>
      <c r="D4" s="15"/>
      <c r="E4" s="5"/>
      <c r="G4" s="6"/>
      <c r="H4" s="6"/>
      <c r="J4" s="5"/>
      <c r="K4" s="5"/>
    </row>
    <row r="5" spans="1:11" ht="9.75" customHeight="1">
      <c r="A5" s="20"/>
      <c r="B5" s="20"/>
      <c r="C5" s="20"/>
      <c r="D5" s="22"/>
      <c r="E5" s="23"/>
      <c r="F5" s="107"/>
      <c r="G5" s="20"/>
      <c r="H5" s="20"/>
      <c r="I5" s="107"/>
      <c r="J5" s="23"/>
      <c r="K5" s="23"/>
    </row>
    <row r="6" spans="1:11" ht="25.5" customHeight="1">
      <c r="A6" s="24" t="s">
        <v>2</v>
      </c>
      <c r="B6" s="32" t="s">
        <v>34</v>
      </c>
      <c r="C6" s="24" t="s">
        <v>3</v>
      </c>
      <c r="D6" s="27" t="s">
        <v>10</v>
      </c>
      <c r="E6" s="28" t="s">
        <v>11</v>
      </c>
      <c r="F6" s="108" t="s">
        <v>12</v>
      </c>
      <c r="G6" s="29" t="s">
        <v>14</v>
      </c>
      <c r="H6" s="29" t="s">
        <v>15</v>
      </c>
      <c r="I6" s="108" t="s">
        <v>16</v>
      </c>
      <c r="J6" s="30" t="s">
        <v>17</v>
      </c>
      <c r="K6" s="31" t="s">
        <v>36</v>
      </c>
    </row>
    <row r="7" spans="1:11" ht="16.5" customHeight="1">
      <c r="A7" s="33">
        <v>1</v>
      </c>
      <c r="B7" s="34"/>
      <c r="C7" s="34">
        <v>36</v>
      </c>
      <c r="D7" s="43" t="s">
        <v>1060</v>
      </c>
      <c r="E7" s="44">
        <v>33895</v>
      </c>
      <c r="F7" s="109" t="s">
        <v>781</v>
      </c>
      <c r="G7" s="43"/>
      <c r="H7" s="43"/>
      <c r="I7" s="109" t="s">
        <v>782</v>
      </c>
      <c r="J7" s="45">
        <v>0.018460648148148146</v>
      </c>
      <c r="K7" s="46">
        <v>22</v>
      </c>
    </row>
    <row r="8" spans="1:11" ht="16.5" customHeight="1">
      <c r="A8" s="33">
        <v>2</v>
      </c>
      <c r="B8" s="34"/>
      <c r="C8" s="34">
        <v>82</v>
      </c>
      <c r="D8" s="43" t="s">
        <v>1061</v>
      </c>
      <c r="E8" s="44">
        <v>30889</v>
      </c>
      <c r="F8" s="109" t="s">
        <v>44</v>
      </c>
      <c r="G8" s="43"/>
      <c r="H8" s="43"/>
      <c r="I8" s="109" t="s">
        <v>45</v>
      </c>
      <c r="J8" s="45">
        <v>0.018599537037037036</v>
      </c>
      <c r="K8" s="46">
        <v>18</v>
      </c>
    </row>
    <row r="9" spans="1:11" ht="16.5" customHeight="1">
      <c r="A9" s="33">
        <v>3</v>
      </c>
      <c r="B9" s="34">
        <v>1</v>
      </c>
      <c r="C9" s="34">
        <v>55</v>
      </c>
      <c r="D9" s="43" t="s">
        <v>1062</v>
      </c>
      <c r="E9" s="44">
        <v>34543</v>
      </c>
      <c r="F9" s="109" t="s">
        <v>226</v>
      </c>
      <c r="G9" s="43" t="s">
        <v>370</v>
      </c>
      <c r="H9" s="43"/>
      <c r="I9" s="109" t="s">
        <v>607</v>
      </c>
      <c r="J9" s="45">
        <v>0.018703703703703705</v>
      </c>
      <c r="K9" s="46">
        <v>22</v>
      </c>
    </row>
    <row r="10" spans="1:11" ht="16.5" customHeight="1">
      <c r="A10" s="33">
        <v>4</v>
      </c>
      <c r="B10" s="34"/>
      <c r="C10" s="34">
        <v>37</v>
      </c>
      <c r="D10" s="43" t="s">
        <v>1063</v>
      </c>
      <c r="E10" s="44">
        <v>33693</v>
      </c>
      <c r="F10" s="109" t="s">
        <v>37</v>
      </c>
      <c r="G10" s="43"/>
      <c r="H10" s="43"/>
      <c r="I10" s="109" t="s">
        <v>545</v>
      </c>
      <c r="J10" s="45">
        <v>0.01902777777777778</v>
      </c>
      <c r="K10" s="46">
        <v>15</v>
      </c>
    </row>
    <row r="11" spans="1:11" ht="16.5" customHeight="1">
      <c r="A11" s="33">
        <v>5</v>
      </c>
      <c r="B11" s="34"/>
      <c r="C11" s="34">
        <v>48</v>
      </c>
      <c r="D11" s="43" t="s">
        <v>1064</v>
      </c>
      <c r="E11" s="44">
        <v>33916</v>
      </c>
      <c r="F11" s="109" t="s">
        <v>61</v>
      </c>
      <c r="G11" s="43"/>
      <c r="H11" s="43"/>
      <c r="I11" s="109" t="s">
        <v>589</v>
      </c>
      <c r="J11" s="45">
        <v>0.019085648148148147</v>
      </c>
      <c r="K11" s="46">
        <v>13</v>
      </c>
    </row>
    <row r="12" spans="1:11" ht="16.5" customHeight="1">
      <c r="A12" s="33">
        <v>6</v>
      </c>
      <c r="B12" s="34">
        <v>2</v>
      </c>
      <c r="C12" s="34">
        <v>106</v>
      </c>
      <c r="D12" s="43" t="s">
        <v>1065</v>
      </c>
      <c r="E12" s="44">
        <v>34735</v>
      </c>
      <c r="F12" s="109" t="s">
        <v>776</v>
      </c>
      <c r="G12" s="43"/>
      <c r="H12" s="43"/>
      <c r="I12" s="109" t="s">
        <v>777</v>
      </c>
      <c r="J12" s="45">
        <v>0.019143518518518518</v>
      </c>
      <c r="K12" s="46">
        <v>18</v>
      </c>
    </row>
    <row r="13" spans="1:11" ht="16.5" customHeight="1">
      <c r="A13" s="33">
        <v>7</v>
      </c>
      <c r="B13" s="34">
        <v>3</v>
      </c>
      <c r="C13" s="34">
        <v>65</v>
      </c>
      <c r="D13" s="43" t="s">
        <v>1066</v>
      </c>
      <c r="E13" s="44">
        <v>35033</v>
      </c>
      <c r="F13" s="109" t="s">
        <v>226</v>
      </c>
      <c r="G13" s="43" t="s">
        <v>656</v>
      </c>
      <c r="H13" s="43"/>
      <c r="I13" s="109" t="s">
        <v>461</v>
      </c>
      <c r="J13" s="45">
        <v>0.019212962962962963</v>
      </c>
      <c r="K13" s="46">
        <v>15</v>
      </c>
    </row>
    <row r="14" spans="1:11" ht="16.5" customHeight="1">
      <c r="A14" s="33">
        <v>8</v>
      </c>
      <c r="B14" s="34"/>
      <c r="C14" s="34">
        <v>9</v>
      </c>
      <c r="D14" s="43" t="s">
        <v>1067</v>
      </c>
      <c r="E14" s="44">
        <v>34770</v>
      </c>
      <c r="F14" s="109" t="s">
        <v>51</v>
      </c>
      <c r="G14" s="43" t="s">
        <v>41</v>
      </c>
      <c r="H14" s="43"/>
      <c r="I14" s="109" t="s">
        <v>64</v>
      </c>
      <c r="J14" s="45">
        <v>0.019502314814814816</v>
      </c>
      <c r="K14" s="46">
        <v>12</v>
      </c>
    </row>
    <row r="15" spans="1:11" ht="16.5" customHeight="1">
      <c r="A15" s="33">
        <v>9</v>
      </c>
      <c r="B15" s="34"/>
      <c r="C15" s="34">
        <v>122</v>
      </c>
      <c r="D15" s="43" t="s">
        <v>1068</v>
      </c>
      <c r="E15" s="44">
        <v>33678</v>
      </c>
      <c r="F15" s="109" t="s">
        <v>54</v>
      </c>
      <c r="G15" s="43"/>
      <c r="H15" s="43"/>
      <c r="I15" s="109" t="s">
        <v>55</v>
      </c>
      <c r="J15" s="45">
        <v>0.01960648148148148</v>
      </c>
      <c r="K15" s="46">
        <v>11</v>
      </c>
    </row>
    <row r="16" spans="1:11" ht="16.5" customHeight="1">
      <c r="A16" s="33">
        <v>10</v>
      </c>
      <c r="B16" s="34">
        <v>4</v>
      </c>
      <c r="C16" s="34">
        <v>121</v>
      </c>
      <c r="D16" s="43" t="s">
        <v>1069</v>
      </c>
      <c r="E16" s="44">
        <v>34912</v>
      </c>
      <c r="F16" s="109" t="s">
        <v>54</v>
      </c>
      <c r="G16" s="43"/>
      <c r="H16" s="43"/>
      <c r="I16" s="109" t="s">
        <v>55</v>
      </c>
      <c r="J16" s="45">
        <v>0.020243055555555552</v>
      </c>
      <c r="K16" s="46">
        <v>13</v>
      </c>
    </row>
    <row r="17" spans="1:11" ht="16.5" customHeight="1">
      <c r="A17" s="33">
        <v>11</v>
      </c>
      <c r="B17" s="34"/>
      <c r="C17" s="34">
        <v>137</v>
      </c>
      <c r="D17" s="43" t="s">
        <v>1070</v>
      </c>
      <c r="E17" s="44">
        <v>28582</v>
      </c>
      <c r="F17" s="109" t="s">
        <v>72</v>
      </c>
      <c r="G17" s="43" t="s">
        <v>73</v>
      </c>
      <c r="H17" s="43"/>
      <c r="I17" s="109" t="s">
        <v>870</v>
      </c>
      <c r="J17" s="45">
        <v>0.020578703703703703</v>
      </c>
      <c r="K17" s="46">
        <v>10</v>
      </c>
    </row>
    <row r="18" spans="1:11" ht="16.5" customHeight="1">
      <c r="A18" s="33">
        <v>12</v>
      </c>
      <c r="B18" s="34"/>
      <c r="C18" s="34">
        <v>233</v>
      </c>
      <c r="D18" s="43" t="s">
        <v>1071</v>
      </c>
      <c r="E18" s="44">
        <v>30720</v>
      </c>
      <c r="F18" s="109" t="s">
        <v>47</v>
      </c>
      <c r="G18" s="43" t="s">
        <v>48</v>
      </c>
      <c r="H18" s="43"/>
      <c r="I18" s="109" t="s">
        <v>367</v>
      </c>
      <c r="J18" s="45">
        <v>0.021145833333333332</v>
      </c>
      <c r="K18" s="46">
        <v>9</v>
      </c>
    </row>
    <row r="19" spans="1:11" ht="16.5" customHeight="1">
      <c r="A19" s="33">
        <v>13</v>
      </c>
      <c r="B19" s="34"/>
      <c r="C19" s="34">
        <v>26</v>
      </c>
      <c r="D19" s="43" t="s">
        <v>1072</v>
      </c>
      <c r="E19" s="44">
        <v>27553</v>
      </c>
      <c r="F19" s="109" t="s">
        <v>51</v>
      </c>
      <c r="G19" s="43" t="s">
        <v>151</v>
      </c>
      <c r="H19" s="43"/>
      <c r="I19" s="109" t="s">
        <v>367</v>
      </c>
      <c r="J19" s="45">
        <v>0.021168981481481483</v>
      </c>
      <c r="K19" s="46">
        <v>12</v>
      </c>
    </row>
    <row r="20" spans="1:11" ht="16.5" customHeight="1">
      <c r="A20" s="33">
        <v>14</v>
      </c>
      <c r="B20" s="34">
        <v>5</v>
      </c>
      <c r="C20" s="34">
        <v>120</v>
      </c>
      <c r="D20" s="43" t="s">
        <v>1073</v>
      </c>
      <c r="E20" s="44">
        <v>34879</v>
      </c>
      <c r="F20" s="109" t="s">
        <v>54</v>
      </c>
      <c r="G20" s="43"/>
      <c r="H20" s="43"/>
      <c r="I20" s="109" t="s">
        <v>55</v>
      </c>
      <c r="J20" s="45">
        <v>0.021331018518518517</v>
      </c>
      <c r="K20" s="46">
        <v>8</v>
      </c>
    </row>
    <row r="21" spans="1:11" ht="16.5" customHeight="1">
      <c r="A21" s="33">
        <v>15</v>
      </c>
      <c r="B21" s="34"/>
      <c r="C21" s="34">
        <v>10</v>
      </c>
      <c r="D21" s="43" t="s">
        <v>1074</v>
      </c>
      <c r="E21" s="44">
        <v>33041</v>
      </c>
      <c r="F21" s="109" t="s">
        <v>51</v>
      </c>
      <c r="G21" s="43" t="s">
        <v>41</v>
      </c>
      <c r="H21" s="43"/>
      <c r="I21" s="109" t="s">
        <v>64</v>
      </c>
      <c r="J21" s="45">
        <v>0.02271990740740741</v>
      </c>
      <c r="K21" s="46">
        <v>11</v>
      </c>
    </row>
  </sheetData>
  <sheetProtection/>
  <printOptions/>
  <pageMargins left="0.45" right="0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7.140625" style="0" customWidth="1"/>
    <col min="3" max="3" width="24.421875" style="0" customWidth="1"/>
    <col min="4" max="4" width="13.00390625" style="106" customWidth="1"/>
    <col min="5" max="5" width="14.7109375" style="106" customWidth="1"/>
    <col min="6" max="6" width="15.00390625" style="106" customWidth="1"/>
    <col min="7" max="7" width="4.8515625" style="0" customWidth="1"/>
    <col min="8" max="8" width="28.8515625" style="106" customWidth="1"/>
    <col min="9" max="9" width="8.8515625" style="0" customWidth="1"/>
  </cols>
  <sheetData>
    <row r="1" spans="1:9" ht="18.75" customHeight="1">
      <c r="A1" s="1" t="s">
        <v>23</v>
      </c>
      <c r="B1" s="2"/>
      <c r="C1" s="4"/>
      <c r="D1" s="143"/>
      <c r="G1" s="6"/>
      <c r="I1" s="5"/>
    </row>
    <row r="2" spans="1:9" ht="17.25" customHeight="1">
      <c r="A2" s="7" t="s">
        <v>24</v>
      </c>
      <c r="B2" s="2"/>
      <c r="C2" s="4"/>
      <c r="D2" s="143"/>
      <c r="G2" s="6"/>
      <c r="I2" s="5"/>
    </row>
    <row r="3" spans="1:9" ht="21" customHeight="1">
      <c r="A3" s="8">
        <v>3</v>
      </c>
      <c r="B3" s="9" t="s">
        <v>143</v>
      </c>
      <c r="C3" s="4"/>
      <c r="D3" s="143"/>
      <c r="G3" s="6"/>
      <c r="I3" s="5"/>
    </row>
    <row r="4" spans="1:9" ht="20.25" customHeight="1">
      <c r="A4" s="1" t="s">
        <v>1110</v>
      </c>
      <c r="B4" s="13"/>
      <c r="C4" s="15"/>
      <c r="D4" s="143"/>
      <c r="G4" s="6"/>
      <c r="I4" s="5"/>
    </row>
    <row r="5" spans="1:9" ht="9.75" customHeight="1">
      <c r="A5" s="20"/>
      <c r="B5" s="20"/>
      <c r="C5" s="22"/>
      <c r="D5" s="144"/>
      <c r="E5" s="107"/>
      <c r="F5" s="107"/>
      <c r="G5" s="20"/>
      <c r="H5" s="107"/>
      <c r="I5" s="23"/>
    </row>
    <row r="6" spans="1:9" ht="13.5" customHeight="1">
      <c r="A6" s="24" t="s">
        <v>2</v>
      </c>
      <c r="B6" s="24" t="s">
        <v>3</v>
      </c>
      <c r="C6" s="27" t="s">
        <v>10</v>
      </c>
      <c r="D6" s="145" t="s">
        <v>11</v>
      </c>
      <c r="E6" s="108" t="s">
        <v>12</v>
      </c>
      <c r="F6" s="108" t="s">
        <v>14</v>
      </c>
      <c r="G6" s="29" t="s">
        <v>15</v>
      </c>
      <c r="H6" s="108" t="s">
        <v>16</v>
      </c>
      <c r="I6" s="30" t="s">
        <v>17</v>
      </c>
    </row>
    <row r="7" spans="1:9" ht="16.5" customHeight="1">
      <c r="A7" s="46">
        <v>1</v>
      </c>
      <c r="B7" s="35">
        <v>38</v>
      </c>
      <c r="C7" s="43" t="s">
        <v>333</v>
      </c>
      <c r="D7" s="44">
        <v>37287</v>
      </c>
      <c r="E7" s="43" t="s">
        <v>37</v>
      </c>
      <c r="F7" s="43"/>
      <c r="G7" s="43"/>
      <c r="H7" s="109" t="s">
        <v>38</v>
      </c>
      <c r="I7" s="45">
        <v>0.002488425925925926</v>
      </c>
    </row>
    <row r="8" spans="1:9" ht="16.5" customHeight="1">
      <c r="A8" s="46">
        <v>2</v>
      </c>
      <c r="B8" s="35">
        <v>32</v>
      </c>
      <c r="C8" s="43" t="s">
        <v>334</v>
      </c>
      <c r="D8" s="146">
        <v>37273</v>
      </c>
      <c r="E8" s="109" t="s">
        <v>37</v>
      </c>
      <c r="F8" s="109" t="s">
        <v>92</v>
      </c>
      <c r="G8" s="43"/>
      <c r="H8" s="109" t="s">
        <v>93</v>
      </c>
      <c r="I8" s="45">
        <v>0.002546296296296296</v>
      </c>
    </row>
    <row r="9" spans="1:9" ht="16.5" customHeight="1">
      <c r="A9" s="46">
        <v>3</v>
      </c>
      <c r="B9" s="35">
        <v>288</v>
      </c>
      <c r="C9" s="43" t="s">
        <v>335</v>
      </c>
      <c r="D9" s="44">
        <v>37794</v>
      </c>
      <c r="E9" s="43" t="s">
        <v>40</v>
      </c>
      <c r="F9" s="43" t="s">
        <v>41</v>
      </c>
      <c r="G9" s="43"/>
      <c r="H9" s="109" t="s">
        <v>121</v>
      </c>
      <c r="I9" s="45">
        <v>0.002546296296296296</v>
      </c>
    </row>
    <row r="10" spans="1:9" ht="16.5" customHeight="1">
      <c r="A10" s="46">
        <v>4</v>
      </c>
      <c r="B10" s="35">
        <v>291</v>
      </c>
      <c r="C10" s="43" t="s">
        <v>336</v>
      </c>
      <c r="D10" s="146">
        <v>37345</v>
      </c>
      <c r="E10" s="109" t="s">
        <v>57</v>
      </c>
      <c r="F10" s="109"/>
      <c r="G10" s="43"/>
      <c r="H10" s="109" t="s">
        <v>58</v>
      </c>
      <c r="I10" s="45">
        <v>0.0025810185185185185</v>
      </c>
    </row>
    <row r="11" spans="1:9" ht="16.5" customHeight="1">
      <c r="A11" s="46">
        <v>5</v>
      </c>
      <c r="B11" s="35">
        <v>31</v>
      </c>
      <c r="C11" s="43" t="s">
        <v>337</v>
      </c>
      <c r="D11" s="146">
        <v>37858</v>
      </c>
      <c r="E11" s="109" t="s">
        <v>37</v>
      </c>
      <c r="F11" s="109" t="s">
        <v>92</v>
      </c>
      <c r="G11" s="43"/>
      <c r="H11" s="109" t="s">
        <v>93</v>
      </c>
      <c r="I11" s="45">
        <v>0.0025810185185185185</v>
      </c>
    </row>
    <row r="12" spans="1:9" ht="16.5" customHeight="1">
      <c r="A12" s="46">
        <v>6</v>
      </c>
      <c r="B12" s="35">
        <v>1</v>
      </c>
      <c r="C12" s="43" t="s">
        <v>338</v>
      </c>
      <c r="D12" s="146">
        <v>37453</v>
      </c>
      <c r="E12" s="109" t="s">
        <v>51</v>
      </c>
      <c r="F12" s="109" t="s">
        <v>41</v>
      </c>
      <c r="G12" s="43"/>
      <c r="H12" s="109" t="s">
        <v>99</v>
      </c>
      <c r="I12" s="45">
        <v>0.0026504629629629625</v>
      </c>
    </row>
    <row r="13" spans="1:9" ht="16.5" customHeight="1">
      <c r="A13" s="46">
        <v>7</v>
      </c>
      <c r="B13" s="35">
        <v>34</v>
      </c>
      <c r="C13" s="43" t="s">
        <v>340</v>
      </c>
      <c r="D13" s="44">
        <v>37318</v>
      </c>
      <c r="E13" s="43" t="s">
        <v>37</v>
      </c>
      <c r="F13" s="43" t="s">
        <v>92</v>
      </c>
      <c r="G13" s="43"/>
      <c r="H13" s="109" t="s">
        <v>341</v>
      </c>
      <c r="I13" s="45">
        <v>0.0026620370370370374</v>
      </c>
    </row>
    <row r="14" spans="1:9" ht="16.5" customHeight="1">
      <c r="A14" s="46">
        <v>8</v>
      </c>
      <c r="B14" s="35">
        <v>52</v>
      </c>
      <c r="C14" s="43" t="s">
        <v>342</v>
      </c>
      <c r="D14" s="44">
        <v>37385</v>
      </c>
      <c r="E14" s="43" t="s">
        <v>61</v>
      </c>
      <c r="F14" s="43"/>
      <c r="G14" s="43"/>
      <c r="H14" s="109" t="s">
        <v>62</v>
      </c>
      <c r="I14" s="45">
        <v>0.0026620370370370374</v>
      </c>
    </row>
    <row r="15" spans="1:9" ht="16.5" customHeight="1">
      <c r="A15" s="46">
        <v>9</v>
      </c>
      <c r="B15" s="35">
        <v>47</v>
      </c>
      <c r="C15" s="43" t="s">
        <v>343</v>
      </c>
      <c r="D15" s="146">
        <v>37395</v>
      </c>
      <c r="E15" s="109" t="s">
        <v>61</v>
      </c>
      <c r="F15" s="109"/>
      <c r="G15" s="43"/>
      <c r="H15" s="109" t="s">
        <v>82</v>
      </c>
      <c r="I15" s="45">
        <v>0.0027083333333333334</v>
      </c>
    </row>
    <row r="16" spans="1:9" ht="16.5" customHeight="1">
      <c r="A16" s="46">
        <v>10</v>
      </c>
      <c r="B16" s="35">
        <v>98</v>
      </c>
      <c r="C16" s="43" t="s">
        <v>344</v>
      </c>
      <c r="D16" s="44">
        <v>37654</v>
      </c>
      <c r="E16" s="43" t="s">
        <v>102</v>
      </c>
      <c r="F16" s="43"/>
      <c r="G16" s="43"/>
      <c r="H16" s="109" t="s">
        <v>345</v>
      </c>
      <c r="I16" s="45">
        <v>0.002743055555555556</v>
      </c>
    </row>
    <row r="17" spans="1:9" ht="16.5" customHeight="1">
      <c r="A17" s="46">
        <v>11</v>
      </c>
      <c r="B17" s="35">
        <v>86</v>
      </c>
      <c r="C17" s="43" t="s">
        <v>346</v>
      </c>
      <c r="D17" s="146">
        <v>37417</v>
      </c>
      <c r="E17" s="109" t="s">
        <v>44</v>
      </c>
      <c r="F17" s="109"/>
      <c r="G17" s="43"/>
      <c r="H17" s="109" t="s">
        <v>45</v>
      </c>
      <c r="I17" s="45">
        <v>0.002743055555555556</v>
      </c>
    </row>
    <row r="18" spans="1:9" ht="16.5" customHeight="1">
      <c r="A18" s="46">
        <v>12</v>
      </c>
      <c r="B18" s="35">
        <v>45</v>
      </c>
      <c r="C18" s="43" t="s">
        <v>347</v>
      </c>
      <c r="D18" s="146">
        <v>37485</v>
      </c>
      <c r="E18" s="109" t="s">
        <v>61</v>
      </c>
      <c r="F18" s="109"/>
      <c r="G18" s="43"/>
      <c r="H18" s="109" t="s">
        <v>62</v>
      </c>
      <c r="I18" s="45">
        <v>0.0027662037037037034</v>
      </c>
    </row>
    <row r="19" spans="1:9" ht="16.5" customHeight="1">
      <c r="A19" s="46">
        <v>13</v>
      </c>
      <c r="B19" s="35">
        <v>152</v>
      </c>
      <c r="C19" s="43" t="s">
        <v>348</v>
      </c>
      <c r="D19" s="146">
        <v>37932</v>
      </c>
      <c r="E19" s="109" t="s">
        <v>223</v>
      </c>
      <c r="F19" s="109" t="s">
        <v>349</v>
      </c>
      <c r="G19" s="43"/>
      <c r="H19" s="109" t="s">
        <v>350</v>
      </c>
      <c r="I19" s="45">
        <v>0.0027662037037037034</v>
      </c>
    </row>
    <row r="20" spans="1:9" ht="16.5" customHeight="1">
      <c r="A20" s="46">
        <v>14</v>
      </c>
      <c r="B20" s="35">
        <v>123</v>
      </c>
      <c r="C20" s="43" t="s">
        <v>351</v>
      </c>
      <c r="D20" s="146">
        <v>37406</v>
      </c>
      <c r="E20" s="109" t="s">
        <v>72</v>
      </c>
      <c r="F20" s="109" t="s">
        <v>73</v>
      </c>
      <c r="G20" s="43"/>
      <c r="H20" s="109" t="s">
        <v>74</v>
      </c>
      <c r="I20" s="45">
        <v>0.0027662037037037034</v>
      </c>
    </row>
    <row r="21" spans="1:9" ht="16.5" customHeight="1">
      <c r="A21" s="46">
        <v>15</v>
      </c>
      <c r="B21" s="35">
        <v>151</v>
      </c>
      <c r="C21" s="43" t="s">
        <v>352</v>
      </c>
      <c r="D21" s="146">
        <v>37932</v>
      </c>
      <c r="E21" s="109" t="s">
        <v>223</v>
      </c>
      <c r="F21" s="109" t="s">
        <v>349</v>
      </c>
      <c r="G21" s="43"/>
      <c r="H21" s="109" t="s">
        <v>350</v>
      </c>
      <c r="I21" s="45">
        <v>0.002789351851851852</v>
      </c>
    </row>
    <row r="22" spans="1:9" ht="16.5" customHeight="1">
      <c r="A22" s="46">
        <v>16</v>
      </c>
      <c r="B22" s="35">
        <v>33</v>
      </c>
      <c r="C22" s="43" t="s">
        <v>354</v>
      </c>
      <c r="D22" s="146">
        <v>37536</v>
      </c>
      <c r="E22" s="109" t="s">
        <v>37</v>
      </c>
      <c r="F22" s="109" t="s">
        <v>92</v>
      </c>
      <c r="G22" s="43"/>
      <c r="H22" s="109" t="s">
        <v>341</v>
      </c>
      <c r="I22" s="45">
        <v>0.002800925925925926</v>
      </c>
    </row>
    <row r="23" spans="1:9" ht="16.5" customHeight="1">
      <c r="A23" s="46">
        <v>17</v>
      </c>
      <c r="B23" s="35">
        <v>35</v>
      </c>
      <c r="C23" s="43" t="s">
        <v>353</v>
      </c>
      <c r="D23" s="44">
        <v>37332</v>
      </c>
      <c r="E23" s="43" t="s">
        <v>37</v>
      </c>
      <c r="F23" s="43" t="s">
        <v>92</v>
      </c>
      <c r="G23" s="43"/>
      <c r="H23" s="109" t="s">
        <v>341</v>
      </c>
      <c r="I23" s="45">
        <v>0.002800925925925926</v>
      </c>
    </row>
    <row r="24" spans="1:9" ht="16.5" customHeight="1">
      <c r="A24" s="46">
        <v>18</v>
      </c>
      <c r="B24" s="35">
        <v>83</v>
      </c>
      <c r="C24" s="43" t="s">
        <v>355</v>
      </c>
      <c r="D24" s="44">
        <v>37320</v>
      </c>
      <c r="E24" s="43" t="s">
        <v>356</v>
      </c>
      <c r="F24" s="43"/>
      <c r="G24" s="43"/>
      <c r="H24" s="109" t="s">
        <v>357</v>
      </c>
      <c r="I24" s="45">
        <v>0.0028124999999999995</v>
      </c>
    </row>
    <row r="25" spans="1:9" ht="16.5" customHeight="1">
      <c r="A25" s="46">
        <v>19</v>
      </c>
      <c r="B25" s="35">
        <v>42</v>
      </c>
      <c r="C25" s="43" t="s">
        <v>359</v>
      </c>
      <c r="D25" s="146">
        <v>37318</v>
      </c>
      <c r="E25" s="109" t="s">
        <v>61</v>
      </c>
      <c r="F25" s="109"/>
      <c r="G25" s="43"/>
      <c r="H25" s="109" t="s">
        <v>82</v>
      </c>
      <c r="I25" s="45">
        <v>0.002824074074074074</v>
      </c>
    </row>
    <row r="26" spans="1:9" ht="16.5" customHeight="1">
      <c r="A26" s="46">
        <v>20</v>
      </c>
      <c r="B26" s="35">
        <v>84</v>
      </c>
      <c r="C26" s="43" t="s">
        <v>358</v>
      </c>
      <c r="D26" s="44">
        <v>37822</v>
      </c>
      <c r="E26" s="43" t="s">
        <v>44</v>
      </c>
      <c r="F26" s="43"/>
      <c r="G26" s="43"/>
      <c r="H26" s="109" t="s">
        <v>45</v>
      </c>
      <c r="I26" s="45">
        <v>0.002824074074074074</v>
      </c>
    </row>
    <row r="27" spans="1:9" ht="16.5" customHeight="1">
      <c r="A27" s="46">
        <v>21</v>
      </c>
      <c r="B27" s="34">
        <v>211</v>
      </c>
      <c r="C27" s="37" t="s">
        <v>361</v>
      </c>
      <c r="D27" s="44">
        <v>37785</v>
      </c>
      <c r="E27" s="43" t="s">
        <v>61</v>
      </c>
      <c r="F27" s="43"/>
      <c r="G27" s="37" t="s">
        <v>141</v>
      </c>
      <c r="H27" s="109" t="s">
        <v>362</v>
      </c>
      <c r="I27" s="45">
        <v>0.002835648148148148</v>
      </c>
    </row>
    <row r="28" spans="1:9" ht="16.5" customHeight="1">
      <c r="A28" s="46">
        <v>22</v>
      </c>
      <c r="B28" s="34">
        <v>60</v>
      </c>
      <c r="C28" s="37" t="s">
        <v>466</v>
      </c>
      <c r="D28" s="146">
        <v>37338</v>
      </c>
      <c r="E28" s="109" t="s">
        <v>226</v>
      </c>
      <c r="F28" s="109" t="s">
        <v>370</v>
      </c>
      <c r="G28" s="37"/>
      <c r="H28" s="109" t="s">
        <v>393</v>
      </c>
      <c r="I28" s="45">
        <v>0.0028587962962962963</v>
      </c>
    </row>
    <row r="29" spans="1:9" ht="16.5" customHeight="1">
      <c r="A29" s="46">
        <v>23</v>
      </c>
      <c r="B29" s="34">
        <v>95</v>
      </c>
      <c r="C29" s="37" t="s">
        <v>467</v>
      </c>
      <c r="D29" s="146">
        <v>37722</v>
      </c>
      <c r="E29" s="109" t="s">
        <v>102</v>
      </c>
      <c r="F29" s="109" t="s">
        <v>103</v>
      </c>
      <c r="G29" s="37"/>
      <c r="H29" s="109" t="s">
        <v>104</v>
      </c>
      <c r="I29" s="45">
        <v>0.002893518518518519</v>
      </c>
    </row>
    <row r="30" spans="1:9" ht="16.5" customHeight="1">
      <c r="A30" s="46">
        <v>24</v>
      </c>
      <c r="B30" s="34">
        <v>292</v>
      </c>
      <c r="C30" s="37" t="s">
        <v>468</v>
      </c>
      <c r="D30" s="146">
        <v>37637</v>
      </c>
      <c r="E30" s="109" t="s">
        <v>57</v>
      </c>
      <c r="F30" s="109"/>
      <c r="G30" s="37"/>
      <c r="H30" s="109" t="s">
        <v>58</v>
      </c>
      <c r="I30" s="45">
        <v>0.002905092592592593</v>
      </c>
    </row>
    <row r="31" spans="1:9" ht="16.5" customHeight="1">
      <c r="A31" s="46">
        <v>25</v>
      </c>
      <c r="B31" s="34">
        <v>283</v>
      </c>
      <c r="C31" s="37" t="s">
        <v>470</v>
      </c>
      <c r="D31" s="146">
        <v>37384</v>
      </c>
      <c r="E31" s="109" t="s">
        <v>47</v>
      </c>
      <c r="F31" s="109" t="s">
        <v>48</v>
      </c>
      <c r="G31" s="37"/>
      <c r="H31" s="109" t="s">
        <v>49</v>
      </c>
      <c r="I31" s="45">
        <v>0.0029282407407407412</v>
      </c>
    </row>
    <row r="32" spans="1:9" ht="16.5" customHeight="1">
      <c r="A32" s="46">
        <v>26</v>
      </c>
      <c r="B32" s="34">
        <v>50</v>
      </c>
      <c r="C32" s="37" t="s">
        <v>471</v>
      </c>
      <c r="D32" s="44">
        <v>37258</v>
      </c>
      <c r="E32" s="43" t="s">
        <v>61</v>
      </c>
      <c r="F32" s="43"/>
      <c r="G32" s="37" t="s">
        <v>77</v>
      </c>
      <c r="H32" s="109" t="s">
        <v>437</v>
      </c>
      <c r="I32" s="45">
        <v>0.002939814814814815</v>
      </c>
    </row>
    <row r="33" spans="1:9" ht="16.5" customHeight="1">
      <c r="A33" s="46">
        <v>27</v>
      </c>
      <c r="B33" s="34">
        <v>91</v>
      </c>
      <c r="C33" s="37" t="s">
        <v>472</v>
      </c>
      <c r="D33" s="44">
        <v>37699</v>
      </c>
      <c r="E33" s="43" t="s">
        <v>76</v>
      </c>
      <c r="F33" s="43" t="s">
        <v>41</v>
      </c>
      <c r="G33" s="37" t="s">
        <v>77</v>
      </c>
      <c r="H33" s="109" t="s">
        <v>78</v>
      </c>
      <c r="I33" s="45">
        <v>0.002951388888888889</v>
      </c>
    </row>
    <row r="34" spans="1:9" ht="16.5" customHeight="1">
      <c r="A34" s="46">
        <v>28</v>
      </c>
      <c r="B34" s="34">
        <v>94</v>
      </c>
      <c r="C34" s="37" t="s">
        <v>474</v>
      </c>
      <c r="D34" s="44">
        <v>38145</v>
      </c>
      <c r="E34" s="43" t="s">
        <v>76</v>
      </c>
      <c r="F34" s="43" t="s">
        <v>41</v>
      </c>
      <c r="G34" s="37" t="s">
        <v>475</v>
      </c>
      <c r="H34" s="109" t="s">
        <v>78</v>
      </c>
      <c r="I34" s="45">
        <v>0.003009259259259259</v>
      </c>
    </row>
    <row r="35" spans="1:9" ht="16.5" customHeight="1">
      <c r="A35" s="46">
        <v>29</v>
      </c>
      <c r="B35" s="34">
        <v>139</v>
      </c>
      <c r="C35" s="37" t="s">
        <v>478</v>
      </c>
      <c r="D35" s="44">
        <v>37372</v>
      </c>
      <c r="E35" s="43" t="s">
        <v>138</v>
      </c>
      <c r="F35" s="43"/>
      <c r="G35" s="37"/>
      <c r="H35" s="109" t="s">
        <v>139</v>
      </c>
      <c r="I35" s="45">
        <v>0.0030324074074074073</v>
      </c>
    </row>
    <row r="36" spans="1:9" ht="16.5" customHeight="1">
      <c r="A36" s="46">
        <v>30</v>
      </c>
      <c r="B36" s="34">
        <v>119</v>
      </c>
      <c r="C36" s="37" t="s">
        <v>479</v>
      </c>
      <c r="D36" s="146">
        <v>37800</v>
      </c>
      <c r="E36" s="109" t="s">
        <v>402</v>
      </c>
      <c r="F36" s="109"/>
      <c r="G36" s="37"/>
      <c r="H36" s="109" t="s">
        <v>403</v>
      </c>
      <c r="I36" s="45">
        <v>0.003043981481481482</v>
      </c>
    </row>
    <row r="37" spans="1:9" ht="16.5" customHeight="1">
      <c r="A37" s="46">
        <v>31</v>
      </c>
      <c r="B37" s="34">
        <v>267</v>
      </c>
      <c r="C37" s="37" t="s">
        <v>481</v>
      </c>
      <c r="D37" s="146">
        <v>37363</v>
      </c>
      <c r="E37" s="109" t="s">
        <v>69</v>
      </c>
      <c r="F37" s="109"/>
      <c r="G37" s="37"/>
      <c r="H37" s="109" t="s">
        <v>482</v>
      </c>
      <c r="I37" s="45">
        <v>0.0030787037037037037</v>
      </c>
    </row>
    <row r="38" spans="1:9" ht="16.5" customHeight="1">
      <c r="A38" s="46">
        <v>32</v>
      </c>
      <c r="B38" s="34">
        <v>142</v>
      </c>
      <c r="C38" s="37" t="s">
        <v>484</v>
      </c>
      <c r="D38" s="44">
        <v>37999</v>
      </c>
      <c r="E38" s="43" t="s">
        <v>138</v>
      </c>
      <c r="F38" s="43"/>
      <c r="G38" s="37" t="s">
        <v>141</v>
      </c>
      <c r="H38" s="109" t="s">
        <v>142</v>
      </c>
      <c r="I38" s="45">
        <v>0.003148148148148148</v>
      </c>
    </row>
    <row r="39" spans="1:9" ht="16.5" customHeight="1">
      <c r="A39" s="46">
        <v>33</v>
      </c>
      <c r="B39" s="34">
        <v>137</v>
      </c>
      <c r="C39" s="37" t="s">
        <v>485</v>
      </c>
      <c r="D39" s="146">
        <v>37270</v>
      </c>
      <c r="E39" s="109" t="s">
        <v>138</v>
      </c>
      <c r="F39" s="109"/>
      <c r="G39" s="37"/>
      <c r="H39" s="109" t="s">
        <v>139</v>
      </c>
      <c r="I39" s="45">
        <v>0.003194444444444444</v>
      </c>
    </row>
    <row r="40" spans="1:9" ht="16.5" customHeight="1">
      <c r="A40" s="46">
        <v>34</v>
      </c>
      <c r="B40" s="34">
        <v>65</v>
      </c>
      <c r="C40" s="37" t="s">
        <v>488</v>
      </c>
      <c r="D40" s="146">
        <v>38152</v>
      </c>
      <c r="E40" s="109" t="s">
        <v>226</v>
      </c>
      <c r="F40" s="109" t="s">
        <v>370</v>
      </c>
      <c r="G40" s="37"/>
      <c r="H40" s="109" t="s">
        <v>490</v>
      </c>
      <c r="I40" s="45">
        <v>0.0032175925925925926</v>
      </c>
    </row>
    <row r="41" spans="1:9" ht="16.5" customHeight="1">
      <c r="A41" s="46">
        <v>35</v>
      </c>
      <c r="B41" s="34">
        <v>144</v>
      </c>
      <c r="C41" s="37" t="s">
        <v>493</v>
      </c>
      <c r="D41" s="146">
        <v>37485</v>
      </c>
      <c r="E41" s="109" t="s">
        <v>138</v>
      </c>
      <c r="F41" s="109"/>
      <c r="G41" s="37"/>
      <c r="H41" s="109" t="s">
        <v>142</v>
      </c>
      <c r="I41" s="45">
        <v>0.003414351851851852</v>
      </c>
    </row>
    <row r="42" spans="1:9" ht="16.5" customHeight="1">
      <c r="A42" s="46">
        <v>36</v>
      </c>
      <c r="B42" s="34">
        <v>140</v>
      </c>
      <c r="C42" s="37" t="s">
        <v>501</v>
      </c>
      <c r="D42" s="146">
        <v>37593</v>
      </c>
      <c r="E42" s="109" t="s">
        <v>138</v>
      </c>
      <c r="F42" s="109"/>
      <c r="G42" s="37"/>
      <c r="H42" s="109" t="s">
        <v>139</v>
      </c>
      <c r="I42" s="45">
        <v>0.003425925925925926</v>
      </c>
    </row>
    <row r="43" spans="1:9" ht="16.5" customHeight="1">
      <c r="A43" s="46">
        <v>37</v>
      </c>
      <c r="B43" s="34">
        <v>103</v>
      </c>
      <c r="C43" s="37" t="s">
        <v>507</v>
      </c>
      <c r="D43" s="44">
        <v>37845</v>
      </c>
      <c r="E43" s="43" t="s">
        <v>66</v>
      </c>
      <c r="F43" s="43"/>
      <c r="G43" s="37" t="s">
        <v>77</v>
      </c>
      <c r="H43" s="109" t="s">
        <v>67</v>
      </c>
      <c r="I43" s="45">
        <v>0.0035416666666666665</v>
      </c>
    </row>
    <row r="44" spans="1:9" ht="16.5" customHeight="1">
      <c r="A44" s="46">
        <v>38</v>
      </c>
      <c r="B44" s="34">
        <v>146</v>
      </c>
      <c r="C44" s="37" t="s">
        <v>511</v>
      </c>
      <c r="D44" s="44">
        <v>38098</v>
      </c>
      <c r="E44" s="43" t="s">
        <v>138</v>
      </c>
      <c r="F44" s="43"/>
      <c r="G44" s="37" t="s">
        <v>141</v>
      </c>
      <c r="H44" s="109" t="s">
        <v>142</v>
      </c>
      <c r="I44" s="45">
        <v>0.0037268518518518514</v>
      </c>
    </row>
    <row r="45" spans="1:9" ht="16.5" customHeight="1">
      <c r="A45" s="46">
        <v>39</v>
      </c>
      <c r="B45" s="34">
        <v>143</v>
      </c>
      <c r="C45" s="37" t="s">
        <v>512</v>
      </c>
      <c r="D45" s="44">
        <v>37620</v>
      </c>
      <c r="E45" s="43" t="s">
        <v>138</v>
      </c>
      <c r="F45" s="43"/>
      <c r="G45" s="37"/>
      <c r="H45" s="109" t="s">
        <v>142</v>
      </c>
      <c r="I45" s="45">
        <v>0.0038888888888888883</v>
      </c>
    </row>
    <row r="46" spans="1:9" ht="16.5" customHeight="1">
      <c r="A46" s="46">
        <v>40</v>
      </c>
      <c r="B46" s="34">
        <v>29</v>
      </c>
      <c r="C46" s="37" t="s">
        <v>513</v>
      </c>
      <c r="D46" s="44">
        <v>37943</v>
      </c>
      <c r="E46" s="43" t="s">
        <v>89</v>
      </c>
      <c r="F46" s="43" t="s">
        <v>41</v>
      </c>
      <c r="G46" s="37"/>
      <c r="H46" s="109" t="s">
        <v>99</v>
      </c>
      <c r="I46" s="45">
        <v>0.00400462962962963</v>
      </c>
    </row>
    <row r="47" spans="1:9" ht="16.5" customHeight="1">
      <c r="A47" s="46">
        <v>41</v>
      </c>
      <c r="B47" s="34">
        <v>17</v>
      </c>
      <c r="C47" s="37" t="s">
        <v>516</v>
      </c>
      <c r="D47" s="44">
        <v>37782</v>
      </c>
      <c r="E47" s="43" t="s">
        <v>89</v>
      </c>
      <c r="F47" s="43" t="s">
        <v>41</v>
      </c>
      <c r="G47" s="37"/>
      <c r="H47" s="109" t="s">
        <v>99</v>
      </c>
      <c r="I47" s="45">
        <v>0.004432870370370371</v>
      </c>
    </row>
    <row r="48" spans="1:9" ht="16.5" customHeight="1">
      <c r="A48" s="46">
        <v>42</v>
      </c>
      <c r="B48" s="34">
        <v>16</v>
      </c>
      <c r="C48" s="37" t="s">
        <v>517</v>
      </c>
      <c r="D48" s="44">
        <v>37592</v>
      </c>
      <c r="E48" s="43" t="s">
        <v>89</v>
      </c>
      <c r="F48" s="43" t="s">
        <v>41</v>
      </c>
      <c r="G48" s="37"/>
      <c r="H48" s="109" t="s">
        <v>99</v>
      </c>
      <c r="I48" s="45">
        <v>0.004456018518518519</v>
      </c>
    </row>
    <row r="49" spans="1:9" ht="16.5" customHeight="1">
      <c r="A49" s="46">
        <v>43</v>
      </c>
      <c r="B49" s="34">
        <v>282</v>
      </c>
      <c r="C49" s="37" t="s">
        <v>518</v>
      </c>
      <c r="D49" s="146">
        <v>37268</v>
      </c>
      <c r="E49" s="109" t="s">
        <v>47</v>
      </c>
      <c r="F49" s="109" t="s">
        <v>48</v>
      </c>
      <c r="G49" s="37"/>
      <c r="H49" s="109" t="s">
        <v>49</v>
      </c>
      <c r="I49" s="45">
        <v>0.0051736111111111115</v>
      </c>
    </row>
  </sheetData>
  <sheetProtection/>
  <printOptions/>
  <pageMargins left="0.7" right="0" top="0.5" bottom="0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4" sqref="H14"/>
    </sheetView>
  </sheetViews>
  <sheetFormatPr defaultColWidth="17.28125" defaultRowHeight="15" customHeight="1"/>
  <cols>
    <col min="1" max="1" width="9.8515625" style="0" customWidth="1"/>
    <col min="2" max="2" width="7.7109375" style="0" customWidth="1"/>
    <col min="3" max="3" width="9.00390625" style="86" customWidth="1"/>
    <col min="4" max="4" width="7.7109375" style="0" customWidth="1"/>
    <col min="5" max="5" width="9.8515625" style="0" customWidth="1"/>
    <col min="6" max="6" width="5.7109375" style="0" customWidth="1"/>
    <col min="7" max="7" width="7.140625" style="0" customWidth="1"/>
    <col min="8" max="8" width="24.421875" style="0" customWidth="1"/>
    <col min="9" max="9" width="17.57421875" style="0" customWidth="1"/>
    <col min="10" max="10" width="21.421875" style="0" bestFit="1" customWidth="1"/>
    <col min="11" max="11" width="18.421875" style="0" customWidth="1"/>
    <col min="12" max="12" width="8.8515625" style="0" customWidth="1"/>
    <col min="13" max="13" width="4.8515625" style="0" customWidth="1"/>
    <col min="14" max="14" width="37.00390625" style="0" bestFit="1" customWidth="1"/>
  </cols>
  <sheetData>
    <row r="1" spans="1:14" ht="24" customHeight="1">
      <c r="A1" s="24" t="s">
        <v>25</v>
      </c>
      <c r="B1" s="32" t="s">
        <v>18</v>
      </c>
      <c r="C1" s="99" t="s">
        <v>1096</v>
      </c>
      <c r="D1" s="32" t="s">
        <v>1097</v>
      </c>
      <c r="E1" s="99" t="s">
        <v>30</v>
      </c>
      <c r="F1" s="99" t="s">
        <v>2</v>
      </c>
      <c r="G1" s="24" t="s">
        <v>3</v>
      </c>
      <c r="H1" s="27" t="s">
        <v>10</v>
      </c>
      <c r="I1" s="28" t="s">
        <v>11</v>
      </c>
      <c r="J1" s="29" t="s">
        <v>12</v>
      </c>
      <c r="K1" s="29" t="s">
        <v>14</v>
      </c>
      <c r="L1" s="30" t="s">
        <v>17</v>
      </c>
      <c r="M1" s="29" t="s">
        <v>15</v>
      </c>
      <c r="N1" s="29" t="s">
        <v>16</v>
      </c>
    </row>
    <row r="2" spans="1:14" ht="16.5" customHeight="1">
      <c r="A2" s="33">
        <v>50</v>
      </c>
      <c r="B2" s="46">
        <v>22</v>
      </c>
      <c r="C2" s="46"/>
      <c r="D2" s="46">
        <v>178</v>
      </c>
      <c r="E2" s="46" t="s">
        <v>973</v>
      </c>
      <c r="F2" s="46">
        <v>1</v>
      </c>
      <c r="G2" s="34">
        <v>235</v>
      </c>
      <c r="H2" s="37" t="s">
        <v>360</v>
      </c>
      <c r="I2" s="44">
        <v>36693</v>
      </c>
      <c r="J2" s="37" t="s">
        <v>40</v>
      </c>
      <c r="K2" s="37" t="s">
        <v>41</v>
      </c>
      <c r="L2" s="45">
        <v>0.004479166666666667</v>
      </c>
      <c r="M2" s="37"/>
      <c r="N2" s="37" t="s">
        <v>121</v>
      </c>
    </row>
    <row r="3" spans="1:14" ht="16.5" customHeight="1">
      <c r="A3" s="46">
        <v>68</v>
      </c>
      <c r="B3" s="46">
        <v>22</v>
      </c>
      <c r="C3" s="46"/>
      <c r="D3" s="46">
        <v>145</v>
      </c>
      <c r="E3" s="46" t="s">
        <v>1003</v>
      </c>
      <c r="F3" s="46">
        <v>1</v>
      </c>
      <c r="G3" s="34">
        <v>57</v>
      </c>
      <c r="H3" s="37" t="s">
        <v>974</v>
      </c>
      <c r="I3" s="44">
        <v>35902</v>
      </c>
      <c r="J3" s="37" t="s">
        <v>226</v>
      </c>
      <c r="K3" s="37" t="s">
        <v>370</v>
      </c>
      <c r="L3" s="45">
        <v>0.007592592592592593</v>
      </c>
      <c r="M3" s="37"/>
      <c r="N3" s="37" t="s">
        <v>393</v>
      </c>
    </row>
    <row r="4" spans="1:14" ht="16.5" customHeight="1">
      <c r="A4" s="46">
        <v>34</v>
      </c>
      <c r="B4" s="46">
        <v>18</v>
      </c>
      <c r="C4" s="46"/>
      <c r="D4" s="46">
        <v>88</v>
      </c>
      <c r="E4" s="46" t="s">
        <v>972</v>
      </c>
      <c r="F4" s="46">
        <v>2</v>
      </c>
      <c r="G4" s="34">
        <v>3</v>
      </c>
      <c r="H4" s="37" t="s">
        <v>414</v>
      </c>
      <c r="I4" s="44">
        <v>36993</v>
      </c>
      <c r="J4" s="37" t="s">
        <v>51</v>
      </c>
      <c r="K4" s="37" t="s">
        <v>151</v>
      </c>
      <c r="L4" s="45">
        <v>0.005104166666666667</v>
      </c>
      <c r="M4" s="37"/>
      <c r="N4" s="37" t="s">
        <v>155</v>
      </c>
    </row>
    <row r="5" spans="1:14" ht="16.5" customHeight="1">
      <c r="A5" s="46">
        <v>100</v>
      </c>
      <c r="B5" s="46">
        <v>22</v>
      </c>
      <c r="C5" s="46"/>
      <c r="D5" s="46">
        <v>67</v>
      </c>
      <c r="E5" s="46" t="s">
        <v>1032</v>
      </c>
      <c r="F5" s="46">
        <v>1</v>
      </c>
      <c r="G5" s="34">
        <v>75</v>
      </c>
      <c r="H5" s="37" t="s">
        <v>1033</v>
      </c>
      <c r="I5" s="44">
        <v>35252</v>
      </c>
      <c r="J5" s="37" t="s">
        <v>226</v>
      </c>
      <c r="K5" s="37" t="s">
        <v>656</v>
      </c>
      <c r="L5" s="45">
        <v>0.00982638888888889</v>
      </c>
      <c r="M5" s="43"/>
      <c r="N5" s="37" t="s">
        <v>461</v>
      </c>
    </row>
    <row r="6" spans="1:14" ht="16.5" customHeight="1">
      <c r="A6" s="46">
        <v>2</v>
      </c>
      <c r="B6" s="46">
        <v>18</v>
      </c>
      <c r="C6" s="46"/>
      <c r="D6" s="46">
        <v>55</v>
      </c>
      <c r="E6" s="46" t="s">
        <v>970</v>
      </c>
      <c r="F6" s="46">
        <v>2</v>
      </c>
      <c r="G6" s="34">
        <v>32</v>
      </c>
      <c r="H6" s="37" t="s">
        <v>334</v>
      </c>
      <c r="I6" s="44">
        <v>37273</v>
      </c>
      <c r="J6" s="37" t="s">
        <v>37</v>
      </c>
      <c r="K6" s="37" t="s">
        <v>92</v>
      </c>
      <c r="L6" s="45">
        <v>0.0025462962962962965</v>
      </c>
      <c r="M6" s="37"/>
      <c r="N6" s="37" t="s">
        <v>93</v>
      </c>
    </row>
    <row r="7" spans="1:14" ht="16.5" customHeight="1">
      <c r="A7" s="46">
        <v>20</v>
      </c>
      <c r="B7" s="46">
        <v>13</v>
      </c>
      <c r="C7" s="46">
        <v>45</v>
      </c>
      <c r="D7" s="46">
        <v>45</v>
      </c>
      <c r="E7" s="46" t="s">
        <v>971</v>
      </c>
      <c r="F7" s="46">
        <v>4</v>
      </c>
      <c r="G7" s="34">
        <v>148</v>
      </c>
      <c r="H7" s="37" t="s">
        <v>46</v>
      </c>
      <c r="I7" s="44">
        <v>37385</v>
      </c>
      <c r="J7" s="37" t="s">
        <v>47</v>
      </c>
      <c r="K7" s="37" t="s">
        <v>48</v>
      </c>
      <c r="L7" s="45">
        <v>0.0023032407407407407</v>
      </c>
      <c r="M7" s="43"/>
      <c r="N7" s="37" t="s">
        <v>49</v>
      </c>
    </row>
    <row r="8" spans="1:14" ht="16.5" customHeight="1">
      <c r="A8" s="46">
        <v>33</v>
      </c>
      <c r="B8" s="46">
        <v>22</v>
      </c>
      <c r="C8" s="46"/>
      <c r="D8" s="46">
        <v>43</v>
      </c>
      <c r="E8" s="46" t="s">
        <v>972</v>
      </c>
      <c r="F8" s="46">
        <v>1</v>
      </c>
      <c r="G8" s="34">
        <v>148</v>
      </c>
      <c r="H8" s="37" t="s">
        <v>411</v>
      </c>
      <c r="I8" s="44">
        <v>36542</v>
      </c>
      <c r="J8" s="37" t="s">
        <v>412</v>
      </c>
      <c r="K8" s="37" t="s">
        <v>349</v>
      </c>
      <c r="L8" s="45">
        <v>0.005023148148148148</v>
      </c>
      <c r="M8" s="37"/>
      <c r="N8" s="37" t="s">
        <v>413</v>
      </c>
    </row>
    <row r="9" spans="1:14" ht="16.5" customHeight="1">
      <c r="A9" s="46">
        <v>52</v>
      </c>
      <c r="B9" s="46">
        <v>15</v>
      </c>
      <c r="C9" s="46"/>
      <c r="D9" s="46">
        <v>28</v>
      </c>
      <c r="E9" s="46" t="s">
        <v>973</v>
      </c>
      <c r="F9" s="46">
        <v>3</v>
      </c>
      <c r="G9" s="34">
        <v>30</v>
      </c>
      <c r="H9" s="37" t="s">
        <v>372</v>
      </c>
      <c r="I9" s="44">
        <v>36680</v>
      </c>
      <c r="J9" s="37" t="s">
        <v>37</v>
      </c>
      <c r="K9" s="37" t="s">
        <v>373</v>
      </c>
      <c r="L9" s="45">
        <v>0.0046875</v>
      </c>
      <c r="M9" s="37"/>
      <c r="N9" s="37" t="s">
        <v>374</v>
      </c>
    </row>
    <row r="10" spans="1:14" ht="16.5" customHeight="1">
      <c r="A10" s="46">
        <v>135</v>
      </c>
      <c r="B10" s="46">
        <v>10</v>
      </c>
      <c r="C10" s="46"/>
      <c r="D10" s="46">
        <v>17</v>
      </c>
      <c r="E10" s="46" t="s">
        <v>664</v>
      </c>
      <c r="F10" s="46">
        <v>11</v>
      </c>
      <c r="G10" s="34">
        <v>137</v>
      </c>
      <c r="H10" s="37" t="s">
        <v>1070</v>
      </c>
      <c r="I10" s="44">
        <v>28582</v>
      </c>
      <c r="J10" s="37" t="s">
        <v>72</v>
      </c>
      <c r="K10" s="37" t="s">
        <v>73</v>
      </c>
      <c r="L10" s="45">
        <v>0.020578703703703703</v>
      </c>
      <c r="M10" s="37"/>
      <c r="N10" s="37" t="s">
        <v>870</v>
      </c>
    </row>
    <row r="11" spans="1:14" ht="16.5" customHeight="1">
      <c r="A11" s="46">
        <v>43</v>
      </c>
      <c r="B11" s="46">
        <v>7</v>
      </c>
      <c r="C11" s="46"/>
      <c r="D11" s="46">
        <v>13</v>
      </c>
      <c r="E11" s="46" t="s">
        <v>972</v>
      </c>
      <c r="F11" s="46">
        <v>11</v>
      </c>
      <c r="G11" s="34">
        <v>125</v>
      </c>
      <c r="H11" s="37" t="s">
        <v>425</v>
      </c>
      <c r="I11" s="44">
        <v>36537</v>
      </c>
      <c r="J11" s="37" t="s">
        <v>72</v>
      </c>
      <c r="K11" s="37" t="s">
        <v>426</v>
      </c>
      <c r="L11" s="45">
        <v>0.005590277777777778</v>
      </c>
      <c r="M11" s="43"/>
      <c r="N11" s="37" t="s">
        <v>427</v>
      </c>
    </row>
    <row r="12" spans="1:14" ht="16.5" customHeight="1">
      <c r="A12" s="46">
        <v>32</v>
      </c>
      <c r="B12" s="46">
        <v>1</v>
      </c>
      <c r="C12" s="46"/>
      <c r="D12" s="46">
        <v>1</v>
      </c>
      <c r="E12" s="46" t="s">
        <v>971</v>
      </c>
      <c r="F12" s="46">
        <v>17</v>
      </c>
      <c r="G12" s="34">
        <v>133</v>
      </c>
      <c r="H12" s="37" t="s">
        <v>83</v>
      </c>
      <c r="I12" s="44">
        <v>37597</v>
      </c>
      <c r="J12" s="37" t="s">
        <v>72</v>
      </c>
      <c r="K12" s="37" t="s">
        <v>84</v>
      </c>
      <c r="L12" s="45">
        <v>0.0025578703703703705</v>
      </c>
      <c r="M12" s="37"/>
      <c r="N12" s="37" t="s">
        <v>85</v>
      </c>
    </row>
    <row r="13" spans="1:14" ht="16.5" customHeight="1">
      <c r="A13" s="46">
        <v>69</v>
      </c>
      <c r="B13" s="46">
        <v>18</v>
      </c>
      <c r="C13" s="46"/>
      <c r="D13" s="46"/>
      <c r="E13" s="46" t="s">
        <v>1003</v>
      </c>
      <c r="F13" s="46">
        <v>2</v>
      </c>
      <c r="G13" s="34">
        <v>74</v>
      </c>
      <c r="H13" s="37" t="s">
        <v>975</v>
      </c>
      <c r="I13" s="44">
        <v>36156</v>
      </c>
      <c r="J13" s="37" t="s">
        <v>226</v>
      </c>
      <c r="K13" s="37" t="s">
        <v>656</v>
      </c>
      <c r="L13" s="45">
        <v>0.0078125</v>
      </c>
      <c r="M13" s="43"/>
      <c r="N13" s="37" t="s">
        <v>461</v>
      </c>
    </row>
    <row r="14" spans="1:14" ht="16.5" customHeight="1">
      <c r="A14" s="46">
        <v>131</v>
      </c>
      <c r="B14" s="46">
        <v>15</v>
      </c>
      <c r="C14" s="46"/>
      <c r="D14" s="46"/>
      <c r="E14" s="46" t="s">
        <v>664</v>
      </c>
      <c r="F14" s="46">
        <v>7</v>
      </c>
      <c r="G14" s="34">
        <v>65</v>
      </c>
      <c r="H14" s="37" t="s">
        <v>1066</v>
      </c>
      <c r="I14" s="44">
        <v>35033</v>
      </c>
      <c r="J14" s="37" t="s">
        <v>226</v>
      </c>
      <c r="K14" s="37" t="s">
        <v>656</v>
      </c>
      <c r="L14" s="45">
        <v>0.019212962962962963</v>
      </c>
      <c r="M14" s="43"/>
      <c r="N14" s="37" t="s">
        <v>461</v>
      </c>
    </row>
    <row r="15" spans="1:14" ht="16.5" customHeight="1">
      <c r="A15" s="46">
        <v>88</v>
      </c>
      <c r="B15" s="46">
        <v>12</v>
      </c>
      <c r="C15" s="46"/>
      <c r="D15" s="46"/>
      <c r="E15" s="46" t="s">
        <v>1004</v>
      </c>
      <c r="F15" s="46">
        <v>5</v>
      </c>
      <c r="G15" s="34">
        <v>64</v>
      </c>
      <c r="H15" s="37" t="s">
        <v>1009</v>
      </c>
      <c r="I15" s="44">
        <v>36270</v>
      </c>
      <c r="J15" s="37" t="s">
        <v>226</v>
      </c>
      <c r="K15" s="37" t="s">
        <v>656</v>
      </c>
      <c r="L15" s="45">
        <v>0.00951388888888889</v>
      </c>
      <c r="M15" s="37"/>
      <c r="N15" s="37" t="s">
        <v>461</v>
      </c>
    </row>
    <row r="16" spans="1:14" ht="16.5" customHeight="1">
      <c r="A16" s="46">
        <v>41</v>
      </c>
      <c r="B16" s="46">
        <v>9</v>
      </c>
      <c r="C16" s="46"/>
      <c r="D16" s="46"/>
      <c r="E16" s="46" t="s">
        <v>972</v>
      </c>
      <c r="F16" s="46">
        <v>9</v>
      </c>
      <c r="G16" s="34">
        <v>149</v>
      </c>
      <c r="H16" s="37" t="s">
        <v>423</v>
      </c>
      <c r="I16" s="44">
        <v>36550</v>
      </c>
      <c r="J16" s="37" t="s">
        <v>412</v>
      </c>
      <c r="K16" s="37" t="s">
        <v>349</v>
      </c>
      <c r="L16" s="45">
        <v>0.005543981481481481</v>
      </c>
      <c r="M16" s="37"/>
      <c r="N16" s="37" t="s">
        <v>413</v>
      </c>
    </row>
    <row r="17" spans="1:14" ht="16.5" customHeight="1">
      <c r="A17" s="46">
        <v>44</v>
      </c>
      <c r="B17" s="46">
        <v>6</v>
      </c>
      <c r="C17" s="46"/>
      <c r="D17" s="46"/>
      <c r="E17" s="46" t="s">
        <v>972</v>
      </c>
      <c r="F17" s="46">
        <v>12</v>
      </c>
      <c r="G17" s="34">
        <v>150</v>
      </c>
      <c r="H17" s="37" t="s">
        <v>428</v>
      </c>
      <c r="I17" s="44">
        <v>37237</v>
      </c>
      <c r="J17" s="37" t="s">
        <v>223</v>
      </c>
      <c r="K17" s="37" t="s">
        <v>349</v>
      </c>
      <c r="L17" s="45">
        <v>0.005601851851851852</v>
      </c>
      <c r="M17" s="37"/>
      <c r="N17" s="37" t="s">
        <v>429</v>
      </c>
    </row>
    <row r="18" spans="1:14" ht="15" customHeight="1">
      <c r="A18" s="46">
        <v>13</v>
      </c>
      <c r="B18" s="46">
        <v>4</v>
      </c>
      <c r="C18" s="46">
        <v>50</v>
      </c>
      <c r="D18" s="46"/>
      <c r="E18" s="46" t="s">
        <v>970</v>
      </c>
      <c r="F18" s="46">
        <v>13</v>
      </c>
      <c r="G18" s="35">
        <v>152</v>
      </c>
      <c r="H18" s="43" t="s">
        <v>348</v>
      </c>
      <c r="I18" s="44">
        <v>37932</v>
      </c>
      <c r="J18" s="43" t="s">
        <v>223</v>
      </c>
      <c r="K18" s="43" t="s">
        <v>349</v>
      </c>
      <c r="L18" s="45">
        <v>0.002766203703703704</v>
      </c>
      <c r="M18" s="43"/>
      <c r="N18" s="43" t="s">
        <v>350</v>
      </c>
    </row>
    <row r="19" spans="1:14" ht="15" customHeight="1">
      <c r="A19" s="46">
        <v>15</v>
      </c>
      <c r="B19" s="46">
        <v>2</v>
      </c>
      <c r="C19" s="46"/>
      <c r="D19" s="46"/>
      <c r="E19" s="46" t="s">
        <v>970</v>
      </c>
      <c r="F19" s="46">
        <v>15</v>
      </c>
      <c r="G19" s="35">
        <v>151</v>
      </c>
      <c r="H19" s="43" t="s">
        <v>352</v>
      </c>
      <c r="I19" s="44">
        <v>37932</v>
      </c>
      <c r="J19" s="43" t="s">
        <v>223</v>
      </c>
      <c r="K19" s="43" t="s">
        <v>349</v>
      </c>
      <c r="L19" s="45">
        <v>0.002789351851851852</v>
      </c>
      <c r="M19" s="43"/>
      <c r="N19" s="43" t="s">
        <v>350</v>
      </c>
    </row>
    <row r="20" spans="1:14" ht="15" customHeight="1">
      <c r="A20" s="46">
        <v>124</v>
      </c>
      <c r="B20" s="46">
        <v>12</v>
      </c>
      <c r="C20" s="46"/>
      <c r="D20" s="46"/>
      <c r="E20" s="46" t="s">
        <v>1059</v>
      </c>
      <c r="F20" s="46">
        <v>10</v>
      </c>
      <c r="G20" s="35">
        <v>287</v>
      </c>
      <c r="H20" s="43" t="s">
        <v>1058</v>
      </c>
      <c r="I20" s="44">
        <v>34908</v>
      </c>
      <c r="J20" s="43" t="s">
        <v>47</v>
      </c>
      <c r="K20" s="43" t="s">
        <v>48</v>
      </c>
      <c r="L20" s="45">
        <v>0.021909722222222223</v>
      </c>
      <c r="M20" s="43"/>
      <c r="N20" s="43" t="s">
        <v>933</v>
      </c>
    </row>
    <row r="21" spans="1:14" ht="15" customHeight="1">
      <c r="A21" s="46">
        <v>136</v>
      </c>
      <c r="B21" s="46">
        <v>9</v>
      </c>
      <c r="C21" s="46"/>
      <c r="D21" s="46"/>
      <c r="E21" s="46" t="s">
        <v>664</v>
      </c>
      <c r="F21" s="46">
        <v>12</v>
      </c>
      <c r="G21" s="35">
        <v>233</v>
      </c>
      <c r="H21" s="43" t="s">
        <v>1071</v>
      </c>
      <c r="I21" s="44">
        <v>30720</v>
      </c>
      <c r="J21" s="43" t="s">
        <v>47</v>
      </c>
      <c r="K21" s="43" t="s">
        <v>48</v>
      </c>
      <c r="L21" s="45">
        <v>0.021145833333333332</v>
      </c>
      <c r="M21" s="43"/>
      <c r="N21" s="43" t="s">
        <v>367</v>
      </c>
    </row>
    <row r="22" spans="1:14" ht="15" customHeight="1">
      <c r="A22" s="46">
        <v>110</v>
      </c>
      <c r="B22" s="46">
        <v>6</v>
      </c>
      <c r="C22" s="46"/>
      <c r="D22" s="46"/>
      <c r="E22" s="46" t="s">
        <v>1032</v>
      </c>
      <c r="F22" s="46">
        <v>11</v>
      </c>
      <c r="G22" s="35">
        <v>281</v>
      </c>
      <c r="H22" s="43" t="s">
        <v>1043</v>
      </c>
      <c r="I22" s="44">
        <v>35500</v>
      </c>
      <c r="J22" s="43" t="s">
        <v>47</v>
      </c>
      <c r="K22" s="43" t="s">
        <v>48</v>
      </c>
      <c r="L22" s="45">
        <v>0.012048611111111112</v>
      </c>
      <c r="M22" s="43"/>
      <c r="N22" s="43" t="s">
        <v>49</v>
      </c>
    </row>
    <row r="23" spans="1:14" ht="15" customHeight="1">
      <c r="A23" s="46">
        <v>97</v>
      </c>
      <c r="B23" s="46">
        <v>3</v>
      </c>
      <c r="C23" s="46"/>
      <c r="D23" s="46"/>
      <c r="E23" s="46" t="s">
        <v>1004</v>
      </c>
      <c r="F23" s="46">
        <v>14</v>
      </c>
      <c r="G23" s="35">
        <v>149</v>
      </c>
      <c r="H23" s="43" t="s">
        <v>1018</v>
      </c>
      <c r="I23" s="44">
        <v>35946</v>
      </c>
      <c r="J23" s="43" t="s">
        <v>47</v>
      </c>
      <c r="K23" s="43" t="s">
        <v>48</v>
      </c>
      <c r="L23" s="45">
        <v>0.010011574074074074</v>
      </c>
      <c r="M23" s="43"/>
      <c r="N23" s="43" t="s">
        <v>434</v>
      </c>
    </row>
    <row r="24" spans="1:14" ht="15" customHeight="1">
      <c r="A24" s="46">
        <v>48</v>
      </c>
      <c r="B24" s="46">
        <v>2</v>
      </c>
      <c r="C24" s="46"/>
      <c r="D24" s="46"/>
      <c r="E24" s="46" t="s">
        <v>972</v>
      </c>
      <c r="F24" s="46">
        <v>15</v>
      </c>
      <c r="G24" s="35">
        <v>273</v>
      </c>
      <c r="H24" s="43" t="s">
        <v>433</v>
      </c>
      <c r="I24" s="44">
        <v>37137</v>
      </c>
      <c r="J24" s="43" t="s">
        <v>47</v>
      </c>
      <c r="K24" s="43" t="s">
        <v>48</v>
      </c>
      <c r="L24" s="45">
        <v>0.005671296296296297</v>
      </c>
      <c r="M24" s="43"/>
      <c r="N24" s="43" t="s">
        <v>434</v>
      </c>
    </row>
    <row r="25" spans="1:14" ht="15" customHeight="1">
      <c r="A25" s="46">
        <v>29</v>
      </c>
      <c r="B25" s="46">
        <v>4</v>
      </c>
      <c r="C25" s="46"/>
      <c r="D25" s="46"/>
      <c r="E25" s="46" t="s">
        <v>971</v>
      </c>
      <c r="F25" s="46">
        <v>13</v>
      </c>
      <c r="G25" s="35">
        <v>132</v>
      </c>
      <c r="H25" s="43" t="s">
        <v>71</v>
      </c>
      <c r="I25" s="44">
        <v>37794</v>
      </c>
      <c r="J25" s="43" t="s">
        <v>72</v>
      </c>
      <c r="K25" s="43" t="s">
        <v>73</v>
      </c>
      <c r="L25" s="45">
        <v>0.002511574074074074</v>
      </c>
      <c r="M25" s="43"/>
      <c r="N25" s="43" t="s">
        <v>74</v>
      </c>
    </row>
    <row r="26" spans="1:14" ht="15" customHeight="1">
      <c r="A26" s="46">
        <v>14</v>
      </c>
      <c r="B26" s="46">
        <v>3</v>
      </c>
      <c r="C26" s="46">
        <v>66</v>
      </c>
      <c r="D26" s="46"/>
      <c r="E26" s="46" t="s">
        <v>970</v>
      </c>
      <c r="F26" s="46">
        <v>14</v>
      </c>
      <c r="G26" s="35">
        <v>123</v>
      </c>
      <c r="H26" s="43" t="s">
        <v>351</v>
      </c>
      <c r="I26" s="44">
        <v>37406</v>
      </c>
      <c r="J26" s="43" t="s">
        <v>72</v>
      </c>
      <c r="K26" s="43" t="s">
        <v>73</v>
      </c>
      <c r="L26" s="45">
        <v>0.002766203703703704</v>
      </c>
      <c r="M26" s="43"/>
      <c r="N26" s="43" t="s">
        <v>74</v>
      </c>
    </row>
    <row r="27" spans="1:14" ht="15" customHeight="1">
      <c r="A27" s="46">
        <v>35</v>
      </c>
      <c r="B27" s="46">
        <v>15</v>
      </c>
      <c r="C27" s="46"/>
      <c r="D27" s="46"/>
      <c r="E27" s="46" t="s">
        <v>972</v>
      </c>
      <c r="F27" s="46">
        <v>3</v>
      </c>
      <c r="G27" s="35">
        <v>2</v>
      </c>
      <c r="H27" s="43" t="s">
        <v>415</v>
      </c>
      <c r="I27" s="44">
        <v>36861</v>
      </c>
      <c r="J27" s="43" t="s">
        <v>51</v>
      </c>
      <c r="K27" s="43" t="s">
        <v>151</v>
      </c>
      <c r="L27" s="45">
        <v>0.0051736111111111115</v>
      </c>
      <c r="M27" s="43"/>
      <c r="N27" s="43" t="s">
        <v>152</v>
      </c>
    </row>
    <row r="28" spans="1:14" ht="15" customHeight="1">
      <c r="A28" s="46">
        <v>120</v>
      </c>
      <c r="B28" s="46">
        <v>13</v>
      </c>
      <c r="C28" s="46"/>
      <c r="D28" s="46"/>
      <c r="E28" s="46" t="s">
        <v>1059</v>
      </c>
      <c r="F28" s="46">
        <v>6</v>
      </c>
      <c r="G28" s="35">
        <v>27</v>
      </c>
      <c r="H28" s="43" t="s">
        <v>1054</v>
      </c>
      <c r="I28" s="44">
        <v>31537</v>
      </c>
      <c r="J28" s="43" t="s">
        <v>51</v>
      </c>
      <c r="K28" s="43" t="s">
        <v>151</v>
      </c>
      <c r="L28" s="100">
        <v>0.9694444444444444</v>
      </c>
      <c r="M28" s="43"/>
      <c r="N28" s="43" t="s">
        <v>152</v>
      </c>
    </row>
    <row r="29" spans="1:14" ht="15" customHeight="1">
      <c r="A29" s="46">
        <v>123</v>
      </c>
      <c r="B29" s="46">
        <v>13</v>
      </c>
      <c r="C29" s="46"/>
      <c r="D29" s="46"/>
      <c r="E29" s="46" t="s">
        <v>1059</v>
      </c>
      <c r="F29" s="46">
        <v>9</v>
      </c>
      <c r="G29" s="35">
        <v>14</v>
      </c>
      <c r="H29" s="43" t="s">
        <v>1057</v>
      </c>
      <c r="I29" s="44">
        <v>34405</v>
      </c>
      <c r="J29" s="43" t="s">
        <v>51</v>
      </c>
      <c r="K29" s="43" t="s">
        <v>151</v>
      </c>
      <c r="L29" s="45">
        <v>0.018460648148148146</v>
      </c>
      <c r="M29" s="43"/>
      <c r="N29" s="43" t="s">
        <v>152</v>
      </c>
    </row>
    <row r="30" spans="1:14" ht="15" customHeight="1">
      <c r="A30" s="46">
        <v>137</v>
      </c>
      <c r="B30" s="46">
        <v>12</v>
      </c>
      <c r="C30" s="46"/>
      <c r="D30" s="46"/>
      <c r="E30" s="46" t="s">
        <v>664</v>
      </c>
      <c r="F30" s="46">
        <v>13</v>
      </c>
      <c r="G30" s="35">
        <v>26</v>
      </c>
      <c r="H30" s="43" t="s">
        <v>1072</v>
      </c>
      <c r="I30" s="44">
        <v>27553</v>
      </c>
      <c r="J30" s="43" t="s">
        <v>51</v>
      </c>
      <c r="K30" s="43" t="s">
        <v>151</v>
      </c>
      <c r="L30" s="45">
        <v>0.021168981481481483</v>
      </c>
      <c r="M30" s="43"/>
      <c r="N30" s="43" t="s">
        <v>367</v>
      </c>
    </row>
    <row r="31" spans="1:14" ht="15" customHeight="1">
      <c r="A31" s="46">
        <v>75</v>
      </c>
      <c r="B31" s="46">
        <v>9</v>
      </c>
      <c r="C31" s="46"/>
      <c r="D31" s="46"/>
      <c r="E31" s="46" t="s">
        <v>1003</v>
      </c>
      <c r="F31" s="46">
        <v>8</v>
      </c>
      <c r="G31" s="35">
        <v>6</v>
      </c>
      <c r="H31" s="43" t="s">
        <v>981</v>
      </c>
      <c r="I31" s="44">
        <v>36321</v>
      </c>
      <c r="J31" s="43" t="s">
        <v>51</v>
      </c>
      <c r="K31" s="43" t="s">
        <v>151</v>
      </c>
      <c r="L31" s="45">
        <v>0.008391203703703705</v>
      </c>
      <c r="M31" s="43"/>
      <c r="N31" s="43" t="s">
        <v>152</v>
      </c>
    </row>
    <row r="32" spans="1:14" ht="15" customHeight="1">
      <c r="A32" s="46">
        <v>42</v>
      </c>
      <c r="B32" s="46">
        <v>8</v>
      </c>
      <c r="C32" s="46"/>
      <c r="D32" s="46"/>
      <c r="E32" s="46" t="s">
        <v>972</v>
      </c>
      <c r="F32" s="46">
        <v>10</v>
      </c>
      <c r="G32" s="35">
        <v>4</v>
      </c>
      <c r="H32" s="43" t="s">
        <v>424</v>
      </c>
      <c r="I32" s="44">
        <v>36892</v>
      </c>
      <c r="J32" s="43" t="s">
        <v>51</v>
      </c>
      <c r="K32" s="43" t="s">
        <v>151</v>
      </c>
      <c r="L32" s="45">
        <v>0.00556712962962963</v>
      </c>
      <c r="M32" s="43"/>
      <c r="N32" s="43" t="s">
        <v>152</v>
      </c>
    </row>
    <row r="33" spans="1:14" ht="15" customHeight="1">
      <c r="A33" s="46">
        <v>36</v>
      </c>
      <c r="B33" s="46">
        <v>13</v>
      </c>
      <c r="C33" s="46"/>
      <c r="D33" s="46"/>
      <c r="E33" s="46" t="s">
        <v>972</v>
      </c>
      <c r="F33" s="46">
        <v>4</v>
      </c>
      <c r="G33" s="35">
        <v>30</v>
      </c>
      <c r="H33" s="43" t="s">
        <v>416</v>
      </c>
      <c r="I33" s="44">
        <v>36616</v>
      </c>
      <c r="J33" s="43" t="s">
        <v>37</v>
      </c>
      <c r="K33" s="43" t="s">
        <v>92</v>
      </c>
      <c r="L33" s="45">
        <v>0.00525462962962963</v>
      </c>
      <c r="M33" s="43"/>
      <c r="N33" s="43" t="s">
        <v>93</v>
      </c>
    </row>
    <row r="34" spans="1:14" ht="15" customHeight="1">
      <c r="A34" s="46">
        <v>5</v>
      </c>
      <c r="B34" s="46">
        <v>12</v>
      </c>
      <c r="C34" s="46"/>
      <c r="D34" s="46"/>
      <c r="E34" s="46" t="s">
        <v>970</v>
      </c>
      <c r="F34" s="46">
        <v>5</v>
      </c>
      <c r="G34" s="35">
        <v>31</v>
      </c>
      <c r="H34" s="43" t="s">
        <v>337</v>
      </c>
      <c r="I34" s="44">
        <v>37858</v>
      </c>
      <c r="J34" s="43" t="s">
        <v>37</v>
      </c>
      <c r="K34" s="43" t="s">
        <v>92</v>
      </c>
      <c r="L34" s="45">
        <v>0.0025810185185185185</v>
      </c>
      <c r="M34" s="43"/>
      <c r="N34" s="43" t="s">
        <v>93</v>
      </c>
    </row>
    <row r="35" spans="1:14" ht="15" customHeight="1">
      <c r="A35" s="46">
        <v>7</v>
      </c>
      <c r="B35" s="46">
        <v>10</v>
      </c>
      <c r="C35" s="46"/>
      <c r="D35" s="46"/>
      <c r="E35" s="46" t="s">
        <v>970</v>
      </c>
      <c r="F35" s="46">
        <v>7</v>
      </c>
      <c r="G35" s="35">
        <v>34</v>
      </c>
      <c r="H35" s="43" t="s">
        <v>340</v>
      </c>
      <c r="I35" s="44">
        <v>37318</v>
      </c>
      <c r="J35" s="43" t="s">
        <v>37</v>
      </c>
      <c r="K35" s="43" t="s">
        <v>92</v>
      </c>
      <c r="L35" s="45">
        <v>0.002662037037037037</v>
      </c>
      <c r="M35" s="43"/>
      <c r="N35" s="43" t="s">
        <v>341</v>
      </c>
    </row>
    <row r="36" spans="1:14" ht="15" customHeight="1">
      <c r="A36" s="46">
        <v>16</v>
      </c>
      <c r="B36" s="46">
        <v>1</v>
      </c>
      <c r="C36" s="46"/>
      <c r="D36" s="46"/>
      <c r="E36" s="46" t="s">
        <v>970</v>
      </c>
      <c r="F36" s="46">
        <v>16</v>
      </c>
      <c r="G36" s="35">
        <v>35</v>
      </c>
      <c r="H36" s="43" t="s">
        <v>353</v>
      </c>
      <c r="I36" s="44">
        <v>37332</v>
      </c>
      <c r="J36" s="43" t="s">
        <v>37</v>
      </c>
      <c r="K36" s="43" t="s">
        <v>92</v>
      </c>
      <c r="L36" s="45">
        <v>0.002800925925925926</v>
      </c>
      <c r="M36" s="43"/>
      <c r="N36" s="43" t="s">
        <v>341</v>
      </c>
    </row>
    <row r="37" spans="1:14" ht="15" customHeight="1">
      <c r="A37" s="46">
        <v>99</v>
      </c>
      <c r="B37" s="46">
        <v>1</v>
      </c>
      <c r="C37" s="46"/>
      <c r="D37" s="46"/>
      <c r="E37" s="46" t="s">
        <v>1004</v>
      </c>
      <c r="F37" s="46">
        <v>16</v>
      </c>
      <c r="G37" s="35">
        <v>31</v>
      </c>
      <c r="H37" s="43" t="s">
        <v>1020</v>
      </c>
      <c r="I37" s="44">
        <v>36439</v>
      </c>
      <c r="J37" s="43" t="s">
        <v>37</v>
      </c>
      <c r="K37" s="43" t="s">
        <v>92</v>
      </c>
      <c r="L37" s="45">
        <v>0.010023148148148147</v>
      </c>
      <c r="M37" s="43"/>
      <c r="N37" s="43" t="s">
        <v>341</v>
      </c>
    </row>
    <row r="38" spans="1:14" ht="15" customHeight="1">
      <c r="A38" s="46">
        <v>115</v>
      </c>
      <c r="B38" s="46">
        <v>22</v>
      </c>
      <c r="C38" s="46">
        <v>273</v>
      </c>
      <c r="D38" s="46"/>
      <c r="E38" s="46" t="s">
        <v>1059</v>
      </c>
      <c r="F38" s="46">
        <v>1</v>
      </c>
      <c r="G38" s="35">
        <v>13</v>
      </c>
      <c r="H38" s="43" t="s">
        <v>1049</v>
      </c>
      <c r="I38" s="44">
        <v>33458</v>
      </c>
      <c r="J38" s="43" t="s">
        <v>51</v>
      </c>
      <c r="K38" s="43" t="s">
        <v>41</v>
      </c>
      <c r="L38" s="100">
        <v>0.9270833333333334</v>
      </c>
      <c r="M38" s="43"/>
      <c r="N38" s="43" t="s">
        <v>64</v>
      </c>
    </row>
    <row r="39" spans="1:14" ht="15" customHeight="1">
      <c r="A39" s="46">
        <v>140</v>
      </c>
      <c r="B39" s="46">
        <v>22</v>
      </c>
      <c r="C39" s="46"/>
      <c r="D39" s="46"/>
      <c r="E39" s="46" t="s">
        <v>1095</v>
      </c>
      <c r="F39" s="46">
        <v>1</v>
      </c>
      <c r="G39" s="35">
        <v>136</v>
      </c>
      <c r="H39" s="43" t="s">
        <v>1075</v>
      </c>
      <c r="I39" s="44">
        <v>35104</v>
      </c>
      <c r="J39" s="43" t="s">
        <v>72</v>
      </c>
      <c r="K39" s="43" t="s">
        <v>41</v>
      </c>
      <c r="L39" s="45">
        <v>0.013506944444444445</v>
      </c>
      <c r="M39" s="46"/>
      <c r="N39" s="43" t="s">
        <v>74</v>
      </c>
    </row>
    <row r="40" spans="1:14" ht="15" customHeight="1">
      <c r="A40" s="46">
        <v>141</v>
      </c>
      <c r="B40" s="46">
        <v>18</v>
      </c>
      <c r="C40" s="46"/>
      <c r="D40" s="46"/>
      <c r="E40" s="46" t="s">
        <v>1095</v>
      </c>
      <c r="F40" s="46">
        <v>2</v>
      </c>
      <c r="G40" s="35">
        <v>8</v>
      </c>
      <c r="H40" s="43" t="s">
        <v>1076</v>
      </c>
      <c r="I40" s="44">
        <v>35515</v>
      </c>
      <c r="J40" s="43" t="s">
        <v>51</v>
      </c>
      <c r="K40" s="43" t="s">
        <v>41</v>
      </c>
      <c r="L40" s="45">
        <v>0.013796296296296298</v>
      </c>
      <c r="M40" s="46"/>
      <c r="N40" s="43" t="s">
        <v>64</v>
      </c>
    </row>
    <row r="41" spans="1:14" ht="15" customHeight="1">
      <c r="A41" s="46">
        <v>85</v>
      </c>
      <c r="B41" s="46">
        <v>18</v>
      </c>
      <c r="C41" s="46"/>
      <c r="D41" s="46"/>
      <c r="E41" s="46" t="s">
        <v>1004</v>
      </c>
      <c r="F41" s="46">
        <v>2</v>
      </c>
      <c r="G41" s="35">
        <v>5</v>
      </c>
      <c r="H41" s="43" t="s">
        <v>1006</v>
      </c>
      <c r="I41" s="44">
        <v>35811</v>
      </c>
      <c r="J41" s="43" t="s">
        <v>51</v>
      </c>
      <c r="K41" s="43" t="s">
        <v>41</v>
      </c>
      <c r="L41" s="45">
        <v>0.009166666666666667</v>
      </c>
      <c r="M41" s="43"/>
      <c r="N41" s="43" t="s">
        <v>275</v>
      </c>
    </row>
    <row r="42" spans="1:14" ht="15" customHeight="1">
      <c r="A42" s="46">
        <v>3</v>
      </c>
      <c r="B42" s="46">
        <v>15</v>
      </c>
      <c r="C42" s="46">
        <v>69</v>
      </c>
      <c r="D42" s="46"/>
      <c r="E42" s="46" t="s">
        <v>970</v>
      </c>
      <c r="F42" s="46">
        <v>3</v>
      </c>
      <c r="G42" s="35">
        <v>288</v>
      </c>
      <c r="H42" s="43" t="s">
        <v>335</v>
      </c>
      <c r="I42" s="44">
        <v>37794</v>
      </c>
      <c r="J42" s="43" t="s">
        <v>40</v>
      </c>
      <c r="K42" s="43" t="s">
        <v>41</v>
      </c>
      <c r="L42" s="45">
        <v>0.0025462962962962965</v>
      </c>
      <c r="M42" s="43"/>
      <c r="N42" s="43" t="s">
        <v>121</v>
      </c>
    </row>
    <row r="43" spans="1:14" ht="15" customHeight="1">
      <c r="A43" s="46">
        <v>143</v>
      </c>
      <c r="B43" s="46">
        <v>13</v>
      </c>
      <c r="C43" s="46"/>
      <c r="D43" s="46"/>
      <c r="E43" s="46" t="s">
        <v>1095</v>
      </c>
      <c r="F43" s="46">
        <v>4</v>
      </c>
      <c r="G43" s="35">
        <v>135</v>
      </c>
      <c r="H43" s="43" t="s">
        <v>1078</v>
      </c>
      <c r="I43" s="44">
        <v>35228</v>
      </c>
      <c r="J43" s="43" t="s">
        <v>72</v>
      </c>
      <c r="K43" s="43" t="s">
        <v>41</v>
      </c>
      <c r="L43" s="45">
        <v>0.014259259259259261</v>
      </c>
      <c r="M43" s="46"/>
      <c r="N43" s="43" t="s">
        <v>867</v>
      </c>
    </row>
    <row r="44" spans="1:14" ht="15" customHeight="1">
      <c r="A44" s="46">
        <v>71</v>
      </c>
      <c r="B44" s="46">
        <v>13</v>
      </c>
      <c r="C44" s="46"/>
      <c r="D44" s="46"/>
      <c r="E44" s="46" t="s">
        <v>1003</v>
      </c>
      <c r="F44" s="46">
        <v>4</v>
      </c>
      <c r="G44" s="35">
        <v>8</v>
      </c>
      <c r="H44" s="43" t="s">
        <v>977</v>
      </c>
      <c r="I44" s="44">
        <v>36049</v>
      </c>
      <c r="J44" s="43" t="s">
        <v>179</v>
      </c>
      <c r="K44" s="43" t="s">
        <v>41</v>
      </c>
      <c r="L44" s="45">
        <v>0.007962962962962963</v>
      </c>
      <c r="M44" s="43"/>
      <c r="N44" s="43" t="s">
        <v>180</v>
      </c>
    </row>
    <row r="45" spans="1:14" ht="15" customHeight="1">
      <c r="A45" s="46">
        <v>132</v>
      </c>
      <c r="B45" s="46">
        <v>12</v>
      </c>
      <c r="C45" s="46"/>
      <c r="D45" s="46"/>
      <c r="E45" s="46" t="s">
        <v>664</v>
      </c>
      <c r="F45" s="46">
        <v>8</v>
      </c>
      <c r="G45" s="35">
        <v>9</v>
      </c>
      <c r="H45" s="43" t="s">
        <v>1067</v>
      </c>
      <c r="I45" s="44">
        <v>34770</v>
      </c>
      <c r="J45" s="43" t="s">
        <v>51</v>
      </c>
      <c r="K45" s="43" t="s">
        <v>41</v>
      </c>
      <c r="L45" s="45">
        <v>0.019502314814814816</v>
      </c>
      <c r="M45" s="43"/>
      <c r="N45" s="43" t="s">
        <v>64</v>
      </c>
    </row>
    <row r="46" spans="1:14" ht="15" customHeight="1">
      <c r="A46" s="46">
        <v>144</v>
      </c>
      <c r="B46" s="46">
        <v>12</v>
      </c>
      <c r="C46" s="46"/>
      <c r="D46" s="46"/>
      <c r="E46" s="46" t="s">
        <v>1095</v>
      </c>
      <c r="F46" s="46">
        <v>5</v>
      </c>
      <c r="G46" s="35">
        <v>7</v>
      </c>
      <c r="H46" s="43" t="s">
        <v>1079</v>
      </c>
      <c r="I46" s="44">
        <v>35705</v>
      </c>
      <c r="J46" s="43" t="s">
        <v>280</v>
      </c>
      <c r="K46" s="43" t="s">
        <v>41</v>
      </c>
      <c r="L46" s="45">
        <v>0.014351851851851852</v>
      </c>
      <c r="M46" s="46"/>
      <c r="N46" s="43" t="s">
        <v>281</v>
      </c>
    </row>
    <row r="47" spans="1:14" ht="15" customHeight="1">
      <c r="A47" s="46">
        <v>6</v>
      </c>
      <c r="B47" s="46">
        <v>11</v>
      </c>
      <c r="C47" s="46"/>
      <c r="D47" s="46"/>
      <c r="E47" s="46" t="s">
        <v>970</v>
      </c>
      <c r="F47" s="46">
        <v>6</v>
      </c>
      <c r="G47" s="35">
        <v>1</v>
      </c>
      <c r="H47" s="43" t="s">
        <v>338</v>
      </c>
      <c r="I47" s="44">
        <v>37453</v>
      </c>
      <c r="J47" s="43" t="s">
        <v>51</v>
      </c>
      <c r="K47" s="43" t="s">
        <v>41</v>
      </c>
      <c r="L47" s="45">
        <v>0.002650462962962963</v>
      </c>
      <c r="M47" s="43"/>
      <c r="N47" s="43" t="s">
        <v>99</v>
      </c>
    </row>
    <row r="48" spans="1:14" ht="15" customHeight="1">
      <c r="A48" s="46">
        <v>107</v>
      </c>
      <c r="B48" s="46">
        <v>9</v>
      </c>
      <c r="C48" s="46"/>
      <c r="D48" s="46"/>
      <c r="E48" s="46" t="s">
        <v>1032</v>
      </c>
      <c r="F48" s="46">
        <v>8</v>
      </c>
      <c r="G48" s="35">
        <v>12</v>
      </c>
      <c r="H48" s="43" t="s">
        <v>1040</v>
      </c>
      <c r="I48" s="44">
        <v>35709</v>
      </c>
      <c r="J48" s="43" t="s">
        <v>51</v>
      </c>
      <c r="K48" s="43" t="s">
        <v>41</v>
      </c>
      <c r="L48" s="45">
        <v>0.011585648148148149</v>
      </c>
      <c r="M48" s="43"/>
      <c r="N48" s="43" t="s">
        <v>64</v>
      </c>
    </row>
    <row r="49" spans="1:14" ht="15" customHeight="1">
      <c r="A49" s="46">
        <v>76</v>
      </c>
      <c r="B49" s="46">
        <v>8</v>
      </c>
      <c r="C49" s="46"/>
      <c r="D49" s="46"/>
      <c r="E49" s="46" t="s">
        <v>1003</v>
      </c>
      <c r="F49" s="46">
        <v>9</v>
      </c>
      <c r="G49" s="35">
        <v>9</v>
      </c>
      <c r="H49" s="43" t="s">
        <v>982</v>
      </c>
      <c r="I49" s="44">
        <v>36047</v>
      </c>
      <c r="J49" s="43" t="s">
        <v>51</v>
      </c>
      <c r="K49" s="43" t="s">
        <v>41</v>
      </c>
      <c r="L49" s="45">
        <v>0.008391203703703705</v>
      </c>
      <c r="M49" s="43"/>
      <c r="N49" s="43" t="s">
        <v>64</v>
      </c>
    </row>
    <row r="50" spans="1:14" ht="15" customHeight="1">
      <c r="A50" s="46">
        <v>95</v>
      </c>
      <c r="B50" s="46">
        <v>5</v>
      </c>
      <c r="C50" s="46"/>
      <c r="D50" s="46"/>
      <c r="E50" s="46" t="s">
        <v>1004</v>
      </c>
      <c r="F50" s="46">
        <v>12</v>
      </c>
      <c r="G50" s="35">
        <v>236</v>
      </c>
      <c r="H50" s="43" t="s">
        <v>1016</v>
      </c>
      <c r="I50" s="44">
        <v>35999</v>
      </c>
      <c r="J50" s="43" t="s">
        <v>40</v>
      </c>
      <c r="K50" s="43" t="s">
        <v>41</v>
      </c>
      <c r="L50" s="45">
        <v>0.009907407407407408</v>
      </c>
      <c r="M50" s="43"/>
      <c r="N50" s="43" t="s">
        <v>121</v>
      </c>
    </row>
    <row r="51" spans="1:14" ht="15" customHeight="1">
      <c r="A51" s="46">
        <v>111</v>
      </c>
      <c r="B51" s="46" t="s">
        <v>79</v>
      </c>
      <c r="C51" s="46"/>
      <c r="D51" s="46"/>
      <c r="E51" s="46" t="s">
        <v>1032</v>
      </c>
      <c r="F51" s="46">
        <v>12</v>
      </c>
      <c r="G51" s="35">
        <v>21</v>
      </c>
      <c r="H51" s="43" t="s">
        <v>1044</v>
      </c>
      <c r="I51" s="44">
        <v>35666</v>
      </c>
      <c r="J51" s="43" t="s">
        <v>89</v>
      </c>
      <c r="K51" s="43" t="s">
        <v>41</v>
      </c>
      <c r="L51" s="45">
        <v>0.012187500000000002</v>
      </c>
      <c r="M51" s="43"/>
      <c r="N51" s="43" t="s">
        <v>52</v>
      </c>
    </row>
    <row r="52" spans="1:14" ht="15" customHeight="1">
      <c r="A52" s="46">
        <v>18</v>
      </c>
      <c r="B52" s="46">
        <v>18</v>
      </c>
      <c r="C52" s="46"/>
      <c r="D52" s="46"/>
      <c r="E52" s="46" t="s">
        <v>971</v>
      </c>
      <c r="F52" s="46">
        <v>2</v>
      </c>
      <c r="G52" s="35">
        <v>238</v>
      </c>
      <c r="H52" s="43" t="s">
        <v>39</v>
      </c>
      <c r="I52" s="44">
        <v>37340</v>
      </c>
      <c r="J52" s="43" t="s">
        <v>40</v>
      </c>
      <c r="K52" s="43" t="s">
        <v>41</v>
      </c>
      <c r="L52" s="45">
        <v>0.0022800925925925927</v>
      </c>
      <c r="M52" s="43"/>
      <c r="N52" s="43" t="s">
        <v>42</v>
      </c>
    </row>
    <row r="53" spans="1:14" ht="15" customHeight="1">
      <c r="A53" s="46">
        <v>101</v>
      </c>
      <c r="B53" s="46">
        <v>18</v>
      </c>
      <c r="C53" s="46"/>
      <c r="D53" s="46"/>
      <c r="E53" s="46" t="s">
        <v>1032</v>
      </c>
      <c r="F53" s="46">
        <v>2</v>
      </c>
      <c r="G53" s="35">
        <v>11</v>
      </c>
      <c r="H53" s="43" t="s">
        <v>1034</v>
      </c>
      <c r="I53" s="44">
        <v>35748</v>
      </c>
      <c r="J53" s="43" t="s">
        <v>179</v>
      </c>
      <c r="K53" s="43" t="s">
        <v>41</v>
      </c>
      <c r="L53" s="45">
        <v>0.01017361111111111</v>
      </c>
      <c r="M53" s="43"/>
      <c r="N53" s="43" t="s">
        <v>180</v>
      </c>
    </row>
    <row r="54" spans="1:14" ht="15" customHeight="1">
      <c r="A54" s="46">
        <v>21</v>
      </c>
      <c r="B54" s="46">
        <v>12</v>
      </c>
      <c r="C54" s="46"/>
      <c r="D54" s="46"/>
      <c r="E54" s="46" t="s">
        <v>971</v>
      </c>
      <c r="F54" s="46">
        <v>5</v>
      </c>
      <c r="G54" s="35">
        <v>1</v>
      </c>
      <c r="H54" s="43" t="s">
        <v>50</v>
      </c>
      <c r="I54" s="44">
        <v>37410</v>
      </c>
      <c r="J54" s="43" t="s">
        <v>51</v>
      </c>
      <c r="K54" s="43" t="s">
        <v>41</v>
      </c>
      <c r="L54" s="45">
        <v>0.0023148148148148147</v>
      </c>
      <c r="M54" s="43"/>
      <c r="N54" s="43" t="s">
        <v>52</v>
      </c>
    </row>
    <row r="55" spans="1:14" ht="15" customHeight="1">
      <c r="A55" s="46">
        <v>105</v>
      </c>
      <c r="B55" s="46">
        <v>11</v>
      </c>
      <c r="C55" s="46"/>
      <c r="D55" s="46"/>
      <c r="E55" s="46" t="s">
        <v>1032</v>
      </c>
      <c r="F55" s="46">
        <v>6</v>
      </c>
      <c r="G55" s="35">
        <v>10</v>
      </c>
      <c r="H55" s="43" t="s">
        <v>1038</v>
      </c>
      <c r="I55" s="44">
        <v>35609</v>
      </c>
      <c r="J55" s="43" t="s">
        <v>51</v>
      </c>
      <c r="K55" s="43" t="s">
        <v>41</v>
      </c>
      <c r="L55" s="45">
        <v>0.01119212962962963</v>
      </c>
      <c r="M55" s="43"/>
      <c r="N55" s="43" t="s">
        <v>52</v>
      </c>
    </row>
    <row r="56" spans="1:14" ht="15" customHeight="1">
      <c r="A56" s="46">
        <v>139</v>
      </c>
      <c r="B56" s="46">
        <v>11</v>
      </c>
      <c r="C56" s="46"/>
      <c r="D56" s="46"/>
      <c r="E56" s="46" t="s">
        <v>664</v>
      </c>
      <c r="F56" s="46">
        <v>15</v>
      </c>
      <c r="G56" s="35">
        <v>10</v>
      </c>
      <c r="H56" s="43" t="s">
        <v>1074</v>
      </c>
      <c r="I56" s="44">
        <v>33041</v>
      </c>
      <c r="J56" s="43" t="s">
        <v>51</v>
      </c>
      <c r="K56" s="43" t="s">
        <v>41</v>
      </c>
      <c r="L56" s="45">
        <v>0.02271990740740741</v>
      </c>
      <c r="M56" s="43"/>
      <c r="N56" s="43" t="s">
        <v>64</v>
      </c>
    </row>
    <row r="57" spans="1:14" ht="15" customHeight="1">
      <c r="A57" s="46">
        <v>146</v>
      </c>
      <c r="B57" s="46">
        <v>10</v>
      </c>
      <c r="C57" s="46"/>
      <c r="D57" s="46"/>
      <c r="E57" s="46" t="s">
        <v>1095</v>
      </c>
      <c r="F57" s="46">
        <v>7</v>
      </c>
      <c r="G57" s="35">
        <v>6</v>
      </c>
      <c r="H57" s="43" t="s">
        <v>1081</v>
      </c>
      <c r="I57" s="44">
        <v>35201</v>
      </c>
      <c r="J57" s="43" t="s">
        <v>51</v>
      </c>
      <c r="K57" s="43" t="s">
        <v>41</v>
      </c>
      <c r="L57" s="45">
        <v>0.014571759259259258</v>
      </c>
      <c r="M57" s="46"/>
      <c r="N57" s="43" t="s">
        <v>52</v>
      </c>
    </row>
    <row r="58" spans="1:14" ht="15" customHeight="1">
      <c r="A58" s="46">
        <v>92</v>
      </c>
      <c r="B58" s="46">
        <v>8</v>
      </c>
      <c r="C58" s="46"/>
      <c r="D58" s="46"/>
      <c r="E58" s="46" t="s">
        <v>1004</v>
      </c>
      <c r="F58" s="46">
        <v>9</v>
      </c>
      <c r="G58" s="35">
        <v>237</v>
      </c>
      <c r="H58" s="43" t="s">
        <v>1013</v>
      </c>
      <c r="I58" s="44">
        <v>36016</v>
      </c>
      <c r="J58" s="43" t="s">
        <v>40</v>
      </c>
      <c r="K58" s="43" t="s">
        <v>41</v>
      </c>
      <c r="L58" s="45">
        <v>0.009722222222222222</v>
      </c>
      <c r="M58" s="43"/>
      <c r="N58" s="43" t="s">
        <v>42</v>
      </c>
    </row>
    <row r="59" spans="1:14" ht="15" customHeight="1">
      <c r="A59" s="46">
        <v>26</v>
      </c>
      <c r="B59" s="46">
        <v>7</v>
      </c>
      <c r="C59" s="46"/>
      <c r="D59" s="46"/>
      <c r="E59" s="46" t="s">
        <v>971</v>
      </c>
      <c r="F59" s="46">
        <v>10</v>
      </c>
      <c r="G59" s="35">
        <v>2</v>
      </c>
      <c r="H59" s="43" t="s">
        <v>63</v>
      </c>
      <c r="I59" s="44">
        <v>37267</v>
      </c>
      <c r="J59" s="43" t="s">
        <v>51</v>
      </c>
      <c r="K59" s="43" t="s">
        <v>41</v>
      </c>
      <c r="L59" s="45">
        <v>0.0024421296296296296</v>
      </c>
      <c r="M59" s="43"/>
      <c r="N59" s="43" t="s">
        <v>64</v>
      </c>
    </row>
    <row r="60" spans="1:14" ht="15" customHeight="1">
      <c r="A60" s="46">
        <v>109</v>
      </c>
      <c r="B60" s="46">
        <v>7</v>
      </c>
      <c r="C60" s="46"/>
      <c r="D60" s="46"/>
      <c r="E60" s="46" t="s">
        <v>1032</v>
      </c>
      <c r="F60" s="46">
        <v>10</v>
      </c>
      <c r="G60" s="35">
        <v>22</v>
      </c>
      <c r="H60" s="43" t="s">
        <v>1042</v>
      </c>
      <c r="I60" s="44">
        <v>35543</v>
      </c>
      <c r="J60" s="43" t="s">
        <v>51</v>
      </c>
      <c r="K60" s="43" t="s">
        <v>41</v>
      </c>
      <c r="L60" s="45">
        <v>0.011932870370370371</v>
      </c>
      <c r="M60" s="43"/>
      <c r="N60" s="43" t="s">
        <v>64</v>
      </c>
    </row>
    <row r="61" spans="1:14" ht="15" customHeight="1">
      <c r="A61" s="46">
        <v>153</v>
      </c>
      <c r="B61" s="46">
        <v>3</v>
      </c>
      <c r="C61" s="46"/>
      <c r="D61" s="46"/>
      <c r="E61" s="46" t="s">
        <v>1095</v>
      </c>
      <c r="F61" s="46">
        <v>14</v>
      </c>
      <c r="G61" s="35">
        <v>25</v>
      </c>
      <c r="H61" s="43" t="s">
        <v>1088</v>
      </c>
      <c r="I61" s="44">
        <v>35524</v>
      </c>
      <c r="J61" s="43" t="s">
        <v>89</v>
      </c>
      <c r="K61" s="43" t="s">
        <v>41</v>
      </c>
      <c r="L61" s="45">
        <v>0.015729166666666666</v>
      </c>
      <c r="M61" s="46"/>
      <c r="N61" s="43" t="s">
        <v>64</v>
      </c>
    </row>
    <row r="62" spans="1:14" ht="15" customHeight="1">
      <c r="A62" s="46">
        <v>49</v>
      </c>
      <c r="B62" s="46">
        <v>1</v>
      </c>
      <c r="C62" s="46"/>
      <c r="D62" s="46"/>
      <c r="E62" s="46" t="s">
        <v>972</v>
      </c>
      <c r="F62" s="46">
        <v>17</v>
      </c>
      <c r="G62" s="35">
        <v>289</v>
      </c>
      <c r="H62" s="43" t="s">
        <v>435</v>
      </c>
      <c r="I62" s="44">
        <v>36641</v>
      </c>
      <c r="J62" s="43" t="s">
        <v>40</v>
      </c>
      <c r="K62" s="43" t="s">
        <v>41</v>
      </c>
      <c r="L62" s="45">
        <v>0.00568287037037037</v>
      </c>
      <c r="M62" s="43"/>
      <c r="N62" s="43" t="s">
        <v>121</v>
      </c>
    </row>
    <row r="63" spans="1:14" ht="15" customHeight="1">
      <c r="A63" s="46">
        <v>81</v>
      </c>
      <c r="B63" s="46">
        <v>3</v>
      </c>
      <c r="C63" s="46"/>
      <c r="D63" s="46"/>
      <c r="E63" s="46" t="s">
        <v>1003</v>
      </c>
      <c r="F63" s="46">
        <v>14</v>
      </c>
      <c r="G63" s="35">
        <v>127</v>
      </c>
      <c r="H63" s="43" t="s">
        <v>987</v>
      </c>
      <c r="I63" s="44">
        <v>36185</v>
      </c>
      <c r="J63" s="43" t="s">
        <v>72</v>
      </c>
      <c r="K63" s="43" t="s">
        <v>426</v>
      </c>
      <c r="L63" s="45">
        <v>0.008773148148148148</v>
      </c>
      <c r="M63" s="43"/>
      <c r="N63" s="43" t="s">
        <v>427</v>
      </c>
    </row>
    <row r="64" spans="1:14" ht="15" customHeight="1">
      <c r="A64" s="46">
        <v>114</v>
      </c>
      <c r="B64" s="46">
        <v>3</v>
      </c>
      <c r="C64" s="46"/>
      <c r="D64" s="46"/>
      <c r="E64" s="46" t="s">
        <v>1032</v>
      </c>
      <c r="F64" s="46">
        <v>15</v>
      </c>
      <c r="G64" s="35">
        <v>130</v>
      </c>
      <c r="H64" s="43" t="s">
        <v>1047</v>
      </c>
      <c r="I64" s="44">
        <v>35578</v>
      </c>
      <c r="J64" s="43" t="s">
        <v>72</v>
      </c>
      <c r="K64" s="43" t="s">
        <v>426</v>
      </c>
      <c r="L64" s="45">
        <v>0.013229166666666667</v>
      </c>
      <c r="M64" s="43"/>
      <c r="N64" s="43" t="s">
        <v>427</v>
      </c>
    </row>
    <row r="65" spans="1:14" ht="15" customHeight="1">
      <c r="A65" s="46">
        <v>87</v>
      </c>
      <c r="B65" s="46">
        <v>13</v>
      </c>
      <c r="C65" s="46"/>
      <c r="D65" s="46"/>
      <c r="E65" s="46" t="s">
        <v>1004</v>
      </c>
      <c r="F65" s="46">
        <v>4</v>
      </c>
      <c r="G65" s="35">
        <v>29</v>
      </c>
      <c r="H65" s="43" t="s">
        <v>1008</v>
      </c>
      <c r="I65" s="44">
        <v>35827</v>
      </c>
      <c r="J65" s="43" t="s">
        <v>37</v>
      </c>
      <c r="K65" s="43" t="s">
        <v>373</v>
      </c>
      <c r="L65" s="45">
        <v>0.009456018518518518</v>
      </c>
      <c r="M65" s="43"/>
      <c r="N65" s="43" t="s">
        <v>374</v>
      </c>
    </row>
    <row r="66" spans="1:14" ht="15" customHeight="1">
      <c r="A66" s="46">
        <v>84</v>
      </c>
      <c r="B66" s="46">
        <v>22</v>
      </c>
      <c r="C66" s="46"/>
      <c r="D66" s="46"/>
      <c r="E66" s="46" t="s">
        <v>1004</v>
      </c>
      <c r="F66" s="46">
        <v>1</v>
      </c>
      <c r="G66" s="35">
        <v>56</v>
      </c>
      <c r="H66" s="43" t="s">
        <v>1005</v>
      </c>
      <c r="I66" s="44">
        <v>36187</v>
      </c>
      <c r="J66" s="43" t="s">
        <v>226</v>
      </c>
      <c r="K66" s="43" t="s">
        <v>370</v>
      </c>
      <c r="L66" s="45">
        <v>0.009097222222222222</v>
      </c>
      <c r="M66" s="43"/>
      <c r="N66" s="43" t="s">
        <v>393</v>
      </c>
    </row>
    <row r="67" spans="1:14" ht="15" customHeight="1">
      <c r="A67" s="46">
        <v>127</v>
      </c>
      <c r="B67" s="46">
        <v>22</v>
      </c>
      <c r="C67" s="46"/>
      <c r="D67" s="46"/>
      <c r="E67" s="46" t="s">
        <v>664</v>
      </c>
      <c r="F67" s="46">
        <v>3</v>
      </c>
      <c r="G67" s="35">
        <v>55</v>
      </c>
      <c r="H67" s="43" t="s">
        <v>1062</v>
      </c>
      <c r="I67" s="44">
        <v>34543</v>
      </c>
      <c r="J67" s="43" t="s">
        <v>226</v>
      </c>
      <c r="K67" s="43" t="s">
        <v>370</v>
      </c>
      <c r="L67" s="45">
        <v>0.018703703703703705</v>
      </c>
      <c r="M67" s="43"/>
      <c r="N67" s="43" t="s">
        <v>607</v>
      </c>
    </row>
    <row r="68" spans="1:14" ht="15" customHeight="1">
      <c r="A68" s="46">
        <v>51</v>
      </c>
      <c r="B68" s="46">
        <v>18</v>
      </c>
      <c r="C68" s="46">
        <v>263</v>
      </c>
      <c r="D68" s="46"/>
      <c r="E68" s="46" t="s">
        <v>973</v>
      </c>
      <c r="F68" s="46">
        <v>2</v>
      </c>
      <c r="G68" s="35">
        <v>69</v>
      </c>
      <c r="H68" s="43" t="s">
        <v>368</v>
      </c>
      <c r="I68" s="44">
        <v>36725</v>
      </c>
      <c r="J68" s="43" t="s">
        <v>369</v>
      </c>
      <c r="K68" s="43" t="s">
        <v>370</v>
      </c>
      <c r="L68" s="45">
        <v>0.004571759259259259</v>
      </c>
      <c r="M68" s="43"/>
      <c r="N68" s="43" t="s">
        <v>371</v>
      </c>
    </row>
    <row r="69" spans="1:14" ht="15" customHeight="1">
      <c r="A69" s="46">
        <v>70</v>
      </c>
      <c r="B69" s="46">
        <v>15</v>
      </c>
      <c r="C69" s="46"/>
      <c r="D69" s="46"/>
      <c r="E69" s="46" t="s">
        <v>1003</v>
      </c>
      <c r="F69" s="46">
        <v>3</v>
      </c>
      <c r="G69" s="35">
        <v>63</v>
      </c>
      <c r="H69" s="43" t="s">
        <v>976</v>
      </c>
      <c r="I69" s="44">
        <v>35886</v>
      </c>
      <c r="J69" s="43" t="s">
        <v>226</v>
      </c>
      <c r="K69" s="43" t="s">
        <v>370</v>
      </c>
      <c r="L69" s="45">
        <v>0.007951388888888888</v>
      </c>
      <c r="M69" s="43"/>
      <c r="N69" s="43" t="s">
        <v>623</v>
      </c>
    </row>
    <row r="70" spans="1:14" ht="15" customHeight="1">
      <c r="A70" s="46">
        <v>86</v>
      </c>
      <c r="B70" s="46">
        <v>15</v>
      </c>
      <c r="C70" s="46"/>
      <c r="D70" s="46"/>
      <c r="E70" s="46" t="s">
        <v>1004</v>
      </c>
      <c r="F70" s="46">
        <v>3</v>
      </c>
      <c r="G70" s="35">
        <v>68</v>
      </c>
      <c r="H70" s="43" t="s">
        <v>1007</v>
      </c>
      <c r="I70" s="44">
        <v>35985</v>
      </c>
      <c r="J70" s="43" t="s">
        <v>226</v>
      </c>
      <c r="K70" s="43" t="s">
        <v>370</v>
      </c>
      <c r="L70" s="45">
        <v>0.009282407407407408</v>
      </c>
      <c r="M70" s="43"/>
      <c r="N70" s="43" t="s">
        <v>667</v>
      </c>
    </row>
    <row r="71" spans="1:14" ht="15" customHeight="1">
      <c r="A71" s="46">
        <v>72</v>
      </c>
      <c r="B71" s="46">
        <v>12</v>
      </c>
      <c r="C71" s="46"/>
      <c r="D71" s="46"/>
      <c r="E71" s="46" t="s">
        <v>1003</v>
      </c>
      <c r="F71" s="46">
        <v>5</v>
      </c>
      <c r="G71" s="35">
        <v>77</v>
      </c>
      <c r="H71" s="43" t="s">
        <v>978</v>
      </c>
      <c r="I71" s="44">
        <v>36521</v>
      </c>
      <c r="J71" s="43" t="s">
        <v>226</v>
      </c>
      <c r="K71" s="43" t="s">
        <v>370</v>
      </c>
      <c r="L71" s="45">
        <v>0.008206018518518519</v>
      </c>
      <c r="M71" s="43"/>
      <c r="N71" s="43" t="s">
        <v>667</v>
      </c>
    </row>
    <row r="72" spans="1:14" ht="15" customHeight="1">
      <c r="A72" s="46">
        <v>74</v>
      </c>
      <c r="B72" s="46">
        <v>10</v>
      </c>
      <c r="C72" s="46"/>
      <c r="D72" s="46"/>
      <c r="E72" s="46" t="s">
        <v>1003</v>
      </c>
      <c r="F72" s="46">
        <v>7</v>
      </c>
      <c r="G72" s="35">
        <v>66</v>
      </c>
      <c r="H72" s="43" t="s">
        <v>980</v>
      </c>
      <c r="I72" s="44">
        <v>36355</v>
      </c>
      <c r="J72" s="43" t="s">
        <v>226</v>
      </c>
      <c r="K72" s="43" t="s">
        <v>370</v>
      </c>
      <c r="L72" s="45">
        <v>0.00835648148148148</v>
      </c>
      <c r="M72" s="43"/>
      <c r="N72" s="43" t="s">
        <v>490</v>
      </c>
    </row>
    <row r="73" spans="1:14" ht="15" customHeight="1">
      <c r="A73" s="46">
        <v>64</v>
      </c>
      <c r="B73" s="46">
        <v>4</v>
      </c>
      <c r="C73" s="46"/>
      <c r="D73" s="46"/>
      <c r="E73" s="46" t="s">
        <v>973</v>
      </c>
      <c r="F73" s="46">
        <v>15</v>
      </c>
      <c r="G73" s="35">
        <v>57</v>
      </c>
      <c r="H73" s="43" t="s">
        <v>392</v>
      </c>
      <c r="I73" s="44">
        <v>37015</v>
      </c>
      <c r="J73" s="43" t="s">
        <v>226</v>
      </c>
      <c r="K73" s="43" t="s">
        <v>370</v>
      </c>
      <c r="L73" s="45">
        <v>0.005023148148148148</v>
      </c>
      <c r="M73" s="43"/>
      <c r="N73" s="43" t="s">
        <v>393</v>
      </c>
    </row>
    <row r="74" spans="1:14" ht="15" customHeight="1">
      <c r="A74" s="46">
        <v>96</v>
      </c>
      <c r="B74" s="46">
        <v>4</v>
      </c>
      <c r="C74" s="46"/>
      <c r="D74" s="46"/>
      <c r="E74" s="46" t="s">
        <v>1004</v>
      </c>
      <c r="F74" s="46">
        <v>13</v>
      </c>
      <c r="G74" s="35">
        <v>67</v>
      </c>
      <c r="H74" s="43" t="s">
        <v>1017</v>
      </c>
      <c r="I74" s="44">
        <v>36393</v>
      </c>
      <c r="J74" s="43" t="s">
        <v>226</v>
      </c>
      <c r="K74" s="43" t="s">
        <v>370</v>
      </c>
      <c r="L74" s="45">
        <v>0.009918981481481482</v>
      </c>
      <c r="M74" s="43"/>
      <c r="N74" s="43" t="s">
        <v>667</v>
      </c>
    </row>
    <row r="75" spans="1:14" ht="15" customHeight="1">
      <c r="A75" s="46">
        <v>67</v>
      </c>
      <c r="B75" s="46">
        <v>1</v>
      </c>
      <c r="C75" s="46"/>
      <c r="D75" s="46"/>
      <c r="E75" s="46" t="s">
        <v>973</v>
      </c>
      <c r="F75" s="46">
        <v>18</v>
      </c>
      <c r="G75" s="35">
        <v>66</v>
      </c>
      <c r="H75" s="43" t="s">
        <v>396</v>
      </c>
      <c r="I75" s="44">
        <v>37135</v>
      </c>
      <c r="J75" s="43" t="s">
        <v>397</v>
      </c>
      <c r="K75" s="43" t="s">
        <v>370</v>
      </c>
      <c r="L75" s="45">
        <v>0.005092592592592593</v>
      </c>
      <c r="M75" s="43"/>
      <c r="N75" s="43" t="s">
        <v>398</v>
      </c>
    </row>
    <row r="76" spans="1:14" ht="15" customHeight="1">
      <c r="A76" s="46">
        <v>1</v>
      </c>
      <c r="B76" s="46">
        <v>22</v>
      </c>
      <c r="C76" s="46">
        <v>245</v>
      </c>
      <c r="D76" s="46"/>
      <c r="E76" s="46" t="s">
        <v>970</v>
      </c>
      <c r="F76" s="46">
        <v>1</v>
      </c>
      <c r="G76" s="35">
        <v>38</v>
      </c>
      <c r="H76" s="43" t="s">
        <v>333</v>
      </c>
      <c r="I76" s="44">
        <v>37287</v>
      </c>
      <c r="J76" s="43" t="s">
        <v>37</v>
      </c>
      <c r="K76" s="43"/>
      <c r="L76" s="45">
        <v>0.002488425925925926</v>
      </c>
      <c r="M76" s="43"/>
      <c r="N76" s="43" t="s">
        <v>38</v>
      </c>
    </row>
    <row r="77" spans="1:14" ht="15" customHeight="1">
      <c r="A77" s="46">
        <v>17</v>
      </c>
      <c r="B77" s="46">
        <v>22</v>
      </c>
      <c r="C77" s="46"/>
      <c r="D77" s="46"/>
      <c r="E77" s="46" t="s">
        <v>971</v>
      </c>
      <c r="F77" s="46">
        <v>1</v>
      </c>
      <c r="G77" s="35">
        <v>33</v>
      </c>
      <c r="H77" s="43" t="s">
        <v>33</v>
      </c>
      <c r="I77" s="44">
        <v>37523</v>
      </c>
      <c r="J77" s="43" t="s">
        <v>37</v>
      </c>
      <c r="K77" s="43"/>
      <c r="L77" s="45">
        <v>0.0021874999999999998</v>
      </c>
      <c r="M77" s="43"/>
      <c r="N77" s="43" t="s">
        <v>38</v>
      </c>
    </row>
    <row r="78" spans="1:14" ht="15" customHeight="1">
      <c r="A78" s="46">
        <v>116</v>
      </c>
      <c r="B78" s="46">
        <v>22</v>
      </c>
      <c r="C78" s="46"/>
      <c r="D78" s="46"/>
      <c r="E78" s="46" t="s">
        <v>1059</v>
      </c>
      <c r="F78" s="46">
        <v>2</v>
      </c>
      <c r="G78" s="35">
        <v>51</v>
      </c>
      <c r="H78" s="43" t="s">
        <v>1050</v>
      </c>
      <c r="I78" s="44">
        <v>34718</v>
      </c>
      <c r="J78" s="43" t="s">
        <v>585</v>
      </c>
      <c r="K78" s="43"/>
      <c r="L78" s="100">
        <v>0.9395833333333333</v>
      </c>
      <c r="M78" s="43"/>
      <c r="N78" s="43" t="s">
        <v>586</v>
      </c>
    </row>
    <row r="79" spans="1:14" ht="15" customHeight="1">
      <c r="A79" s="46">
        <v>125</v>
      </c>
      <c r="B79" s="46">
        <v>22</v>
      </c>
      <c r="C79" s="46"/>
      <c r="D79" s="46"/>
      <c r="E79" s="46" t="s">
        <v>664</v>
      </c>
      <c r="F79" s="46">
        <v>1</v>
      </c>
      <c r="G79" s="35">
        <v>36</v>
      </c>
      <c r="H79" s="43" t="s">
        <v>1060</v>
      </c>
      <c r="I79" s="44">
        <v>33895</v>
      </c>
      <c r="J79" s="43" t="s">
        <v>781</v>
      </c>
      <c r="K79" s="43"/>
      <c r="L79" s="45">
        <v>0.018460648148148146</v>
      </c>
      <c r="M79" s="43"/>
      <c r="N79" s="43" t="s">
        <v>782</v>
      </c>
    </row>
    <row r="80" spans="1:14" ht="15" customHeight="1">
      <c r="A80" s="46">
        <v>117</v>
      </c>
      <c r="B80" s="46">
        <v>18</v>
      </c>
      <c r="C80" s="46">
        <v>42</v>
      </c>
      <c r="D80" s="46"/>
      <c r="E80" s="46" t="s">
        <v>1059</v>
      </c>
      <c r="F80" s="46">
        <v>3</v>
      </c>
      <c r="G80" s="35">
        <v>136</v>
      </c>
      <c r="H80" s="43" t="s">
        <v>1051</v>
      </c>
      <c r="I80" s="44">
        <v>34594</v>
      </c>
      <c r="J80" s="43" t="s">
        <v>476</v>
      </c>
      <c r="K80" s="43"/>
      <c r="L80" s="100">
        <v>0.9430555555555555</v>
      </c>
      <c r="M80" s="43"/>
      <c r="N80" s="43" t="s">
        <v>885</v>
      </c>
    </row>
    <row r="81" spans="1:14" ht="15" customHeight="1">
      <c r="A81" s="46">
        <v>118</v>
      </c>
      <c r="B81" s="46">
        <v>18</v>
      </c>
      <c r="C81" s="46"/>
      <c r="D81" s="46"/>
      <c r="E81" s="46" t="s">
        <v>1059</v>
      </c>
      <c r="F81" s="46">
        <v>4</v>
      </c>
      <c r="G81" s="35">
        <v>72</v>
      </c>
      <c r="H81" s="43" t="s">
        <v>1052</v>
      </c>
      <c r="I81" s="44">
        <v>32781</v>
      </c>
      <c r="J81" s="43" t="s">
        <v>226</v>
      </c>
      <c r="K81" s="43"/>
      <c r="L81" s="100">
        <v>0.9520833333333333</v>
      </c>
      <c r="M81" s="43"/>
      <c r="N81" s="43" t="s">
        <v>653</v>
      </c>
    </row>
    <row r="82" spans="1:14" ht="15" customHeight="1">
      <c r="A82" s="46">
        <v>126</v>
      </c>
      <c r="B82" s="46">
        <v>18</v>
      </c>
      <c r="C82" s="46"/>
      <c r="D82" s="46"/>
      <c r="E82" s="46" t="s">
        <v>664</v>
      </c>
      <c r="F82" s="46">
        <v>2</v>
      </c>
      <c r="G82" s="35">
        <v>82</v>
      </c>
      <c r="H82" s="43" t="s">
        <v>1061</v>
      </c>
      <c r="I82" s="44">
        <v>30889</v>
      </c>
      <c r="J82" s="43" t="s">
        <v>44</v>
      </c>
      <c r="K82" s="43"/>
      <c r="L82" s="45">
        <v>0.018599537037037036</v>
      </c>
      <c r="M82" s="43"/>
      <c r="N82" s="43" t="s">
        <v>45</v>
      </c>
    </row>
    <row r="83" spans="1:14" ht="15" customHeight="1">
      <c r="A83" s="46">
        <v>130</v>
      </c>
      <c r="B83" s="46">
        <v>18</v>
      </c>
      <c r="C83" s="46"/>
      <c r="D83" s="46"/>
      <c r="E83" s="46" t="s">
        <v>664</v>
      </c>
      <c r="F83" s="46">
        <v>6</v>
      </c>
      <c r="G83" s="35">
        <v>106</v>
      </c>
      <c r="H83" s="43" t="s">
        <v>1065</v>
      </c>
      <c r="I83" s="44">
        <v>34735</v>
      </c>
      <c r="J83" s="43" t="s">
        <v>776</v>
      </c>
      <c r="K83" s="43"/>
      <c r="L83" s="45">
        <v>0.019143518518518518</v>
      </c>
      <c r="M83" s="43"/>
      <c r="N83" s="43" t="s">
        <v>777</v>
      </c>
    </row>
    <row r="84" spans="1:14" ht="15" customHeight="1">
      <c r="A84" s="46">
        <v>19</v>
      </c>
      <c r="B84" s="46">
        <v>15</v>
      </c>
      <c r="C84" s="46"/>
      <c r="D84" s="46"/>
      <c r="E84" s="46" t="s">
        <v>971</v>
      </c>
      <c r="F84" s="46">
        <v>3</v>
      </c>
      <c r="G84" s="35">
        <v>76</v>
      </c>
      <c r="H84" s="43" t="s">
        <v>43</v>
      </c>
      <c r="I84" s="44">
        <v>37350</v>
      </c>
      <c r="J84" s="43" t="s">
        <v>44</v>
      </c>
      <c r="K84" s="43"/>
      <c r="L84" s="45">
        <v>0.0022800925925925927</v>
      </c>
      <c r="M84" s="43"/>
      <c r="N84" s="43" t="s">
        <v>45</v>
      </c>
    </row>
    <row r="85" spans="1:14" ht="15" customHeight="1">
      <c r="A85" s="46">
        <v>102</v>
      </c>
      <c r="B85" s="46">
        <v>15</v>
      </c>
      <c r="C85" s="46"/>
      <c r="D85" s="46"/>
      <c r="E85" s="46" t="s">
        <v>1032</v>
      </c>
      <c r="F85" s="46">
        <v>3</v>
      </c>
      <c r="G85" s="35">
        <v>36</v>
      </c>
      <c r="H85" s="43" t="s">
        <v>1035</v>
      </c>
      <c r="I85" s="44">
        <v>35112</v>
      </c>
      <c r="J85" s="43" t="s">
        <v>37</v>
      </c>
      <c r="K85" s="43"/>
      <c r="L85" s="45">
        <v>0.010405092592592593</v>
      </c>
      <c r="M85" s="43"/>
      <c r="N85" s="43" t="s">
        <v>38</v>
      </c>
    </row>
    <row r="86" spans="1:14" ht="15" customHeight="1">
      <c r="A86" s="46">
        <v>119</v>
      </c>
      <c r="B86" s="46">
        <v>15</v>
      </c>
      <c r="C86" s="46"/>
      <c r="D86" s="46"/>
      <c r="E86" s="46" t="s">
        <v>1059</v>
      </c>
      <c r="F86" s="46">
        <v>5</v>
      </c>
      <c r="G86" s="35">
        <v>39</v>
      </c>
      <c r="H86" s="43" t="s">
        <v>1053</v>
      </c>
      <c r="I86" s="44">
        <v>32934</v>
      </c>
      <c r="J86" s="43" t="s">
        <v>37</v>
      </c>
      <c r="K86" s="43"/>
      <c r="L86" s="100">
        <v>0.9666666666666667</v>
      </c>
      <c r="M86" s="43"/>
      <c r="N86" s="43" t="s">
        <v>542</v>
      </c>
    </row>
    <row r="87" spans="1:14" ht="15" customHeight="1">
      <c r="A87" s="46">
        <v>122</v>
      </c>
      <c r="B87" s="46">
        <v>15</v>
      </c>
      <c r="C87" s="46"/>
      <c r="D87" s="46"/>
      <c r="E87" s="46" t="s">
        <v>1059</v>
      </c>
      <c r="F87" s="46">
        <v>8</v>
      </c>
      <c r="G87" s="35">
        <v>40</v>
      </c>
      <c r="H87" s="43" t="s">
        <v>1056</v>
      </c>
      <c r="I87" s="44">
        <v>34005</v>
      </c>
      <c r="J87" s="43" t="s">
        <v>37</v>
      </c>
      <c r="K87" s="43"/>
      <c r="L87" s="45">
        <v>0.018229166666666668</v>
      </c>
      <c r="M87" s="43"/>
      <c r="N87" s="43" t="s">
        <v>551</v>
      </c>
    </row>
    <row r="88" spans="1:14" ht="15" customHeight="1">
      <c r="A88" s="46">
        <v>128</v>
      </c>
      <c r="B88" s="46">
        <v>15</v>
      </c>
      <c r="C88" s="46"/>
      <c r="D88" s="46"/>
      <c r="E88" s="46" t="s">
        <v>664</v>
      </c>
      <c r="F88" s="46">
        <v>4</v>
      </c>
      <c r="G88" s="35">
        <v>37</v>
      </c>
      <c r="H88" s="43" t="s">
        <v>1063</v>
      </c>
      <c r="I88" s="44">
        <v>33693</v>
      </c>
      <c r="J88" s="43" t="s">
        <v>37</v>
      </c>
      <c r="K88" s="43"/>
      <c r="L88" s="45">
        <v>0.01902777777777778</v>
      </c>
      <c r="M88" s="43"/>
      <c r="N88" s="43" t="s">
        <v>545</v>
      </c>
    </row>
    <row r="89" spans="1:14" ht="15" customHeight="1">
      <c r="A89" s="46">
        <v>142</v>
      </c>
      <c r="B89" s="46">
        <v>15</v>
      </c>
      <c r="C89" s="46"/>
      <c r="D89" s="46"/>
      <c r="E89" s="46" t="s">
        <v>1095</v>
      </c>
      <c r="F89" s="46">
        <v>3</v>
      </c>
      <c r="G89" s="35">
        <v>107</v>
      </c>
      <c r="H89" s="43" t="s">
        <v>1077</v>
      </c>
      <c r="I89" s="44">
        <v>35263</v>
      </c>
      <c r="J89" s="43" t="s">
        <v>233</v>
      </c>
      <c r="K89" s="43"/>
      <c r="L89" s="45">
        <v>0.013958333333333335</v>
      </c>
      <c r="M89" s="46"/>
      <c r="N89" s="43" t="s">
        <v>780</v>
      </c>
    </row>
    <row r="90" spans="1:14" ht="15" customHeight="1">
      <c r="A90" s="46">
        <v>129</v>
      </c>
      <c r="B90" s="46">
        <v>13</v>
      </c>
      <c r="C90" s="46">
        <v>117</v>
      </c>
      <c r="D90" s="46"/>
      <c r="E90" s="46" t="s">
        <v>664</v>
      </c>
      <c r="F90" s="46">
        <v>5</v>
      </c>
      <c r="G90" s="35">
        <v>48</v>
      </c>
      <c r="H90" s="43" t="s">
        <v>1064</v>
      </c>
      <c r="I90" s="44">
        <v>33916</v>
      </c>
      <c r="J90" s="43" t="s">
        <v>61</v>
      </c>
      <c r="K90" s="43"/>
      <c r="L90" s="45">
        <v>0.019085648148148147</v>
      </c>
      <c r="M90" s="43"/>
      <c r="N90" s="43" t="s">
        <v>589</v>
      </c>
    </row>
    <row r="91" spans="1:14" ht="15" customHeight="1">
      <c r="A91" s="46">
        <v>4</v>
      </c>
      <c r="B91" s="46">
        <v>13</v>
      </c>
      <c r="C91" s="46">
        <v>38</v>
      </c>
      <c r="D91" s="46"/>
      <c r="E91" s="46" t="s">
        <v>970</v>
      </c>
      <c r="F91" s="46">
        <v>4</v>
      </c>
      <c r="G91" s="35">
        <v>291</v>
      </c>
      <c r="H91" s="43" t="s">
        <v>336</v>
      </c>
      <c r="I91" s="44">
        <v>37345</v>
      </c>
      <c r="J91" s="43" t="s">
        <v>57</v>
      </c>
      <c r="K91" s="43"/>
      <c r="L91" s="45">
        <v>0.0025810185185185185</v>
      </c>
      <c r="M91" s="43"/>
      <c r="N91" s="43" t="s">
        <v>58</v>
      </c>
    </row>
    <row r="92" spans="1:14" ht="15" customHeight="1">
      <c r="A92" s="46">
        <v>53</v>
      </c>
      <c r="B92" s="46">
        <v>13</v>
      </c>
      <c r="C92" s="46"/>
      <c r="D92" s="46"/>
      <c r="E92" s="46" t="s">
        <v>973</v>
      </c>
      <c r="F92" s="46">
        <v>4</v>
      </c>
      <c r="G92" s="35">
        <v>114</v>
      </c>
      <c r="H92" s="43" t="s">
        <v>375</v>
      </c>
      <c r="I92" s="44">
        <v>36851</v>
      </c>
      <c r="J92" s="43" t="s">
        <v>376</v>
      </c>
      <c r="K92" s="43"/>
      <c r="L92" s="45">
        <v>0.004733796296296297</v>
      </c>
      <c r="M92" s="43"/>
      <c r="N92" s="43" t="s">
        <v>377</v>
      </c>
    </row>
    <row r="93" spans="1:14" ht="15" customHeight="1">
      <c r="A93" s="46">
        <v>103</v>
      </c>
      <c r="B93" s="46">
        <v>13</v>
      </c>
      <c r="C93" s="46"/>
      <c r="D93" s="46"/>
      <c r="E93" s="46" t="s">
        <v>1032</v>
      </c>
      <c r="F93" s="46">
        <v>4</v>
      </c>
      <c r="G93" s="35">
        <v>131</v>
      </c>
      <c r="H93" s="43" t="s">
        <v>1036</v>
      </c>
      <c r="I93" s="44">
        <v>35192</v>
      </c>
      <c r="J93" s="43" t="s">
        <v>476</v>
      </c>
      <c r="K93" s="43"/>
      <c r="L93" s="45">
        <v>0.010937500000000001</v>
      </c>
      <c r="M93" s="43"/>
      <c r="N93" s="43" t="s">
        <v>477</v>
      </c>
    </row>
    <row r="94" spans="1:14" ht="15" customHeight="1">
      <c r="A94" s="46">
        <v>134</v>
      </c>
      <c r="B94" s="46">
        <v>13</v>
      </c>
      <c r="C94" s="46"/>
      <c r="D94" s="46"/>
      <c r="E94" s="46" t="s">
        <v>664</v>
      </c>
      <c r="F94" s="46">
        <v>10</v>
      </c>
      <c r="G94" s="35">
        <v>121</v>
      </c>
      <c r="H94" s="43" t="s">
        <v>1069</v>
      </c>
      <c r="I94" s="44">
        <v>34912</v>
      </c>
      <c r="J94" s="43" t="s">
        <v>54</v>
      </c>
      <c r="K94" s="43"/>
      <c r="L94" s="45">
        <v>0.020243055555555552</v>
      </c>
      <c r="M94" s="43"/>
      <c r="N94" s="43" t="s">
        <v>55</v>
      </c>
    </row>
    <row r="95" spans="1:14" ht="15" customHeight="1">
      <c r="A95" s="46">
        <v>37</v>
      </c>
      <c r="B95" s="46">
        <v>12</v>
      </c>
      <c r="C95" s="46">
        <v>114</v>
      </c>
      <c r="D95" s="46"/>
      <c r="E95" s="46" t="s">
        <v>972</v>
      </c>
      <c r="F95" s="46">
        <v>5</v>
      </c>
      <c r="G95" s="35">
        <v>105</v>
      </c>
      <c r="H95" s="43" t="s">
        <v>417</v>
      </c>
      <c r="I95" s="44">
        <v>36649</v>
      </c>
      <c r="J95" s="43" t="s">
        <v>376</v>
      </c>
      <c r="K95" s="43"/>
      <c r="L95" s="45">
        <v>0.005300925925925926</v>
      </c>
      <c r="M95" s="43"/>
      <c r="N95" s="43" t="s">
        <v>418</v>
      </c>
    </row>
    <row r="96" spans="1:14" ht="15" customHeight="1">
      <c r="A96" s="46">
        <v>54</v>
      </c>
      <c r="B96" s="46">
        <v>12</v>
      </c>
      <c r="C96" s="46"/>
      <c r="D96" s="46"/>
      <c r="E96" s="46" t="s">
        <v>973</v>
      </c>
      <c r="F96" s="46">
        <v>5</v>
      </c>
      <c r="G96" s="35">
        <v>32</v>
      </c>
      <c r="H96" s="43" t="s">
        <v>378</v>
      </c>
      <c r="I96" s="44">
        <v>36713</v>
      </c>
      <c r="J96" s="43" t="s">
        <v>37</v>
      </c>
      <c r="K96" s="43"/>
      <c r="L96" s="45">
        <v>0.004756944444444445</v>
      </c>
      <c r="M96" s="43"/>
      <c r="N96" s="43" t="s">
        <v>38</v>
      </c>
    </row>
    <row r="97" spans="1:14" ht="15" customHeight="1">
      <c r="A97" s="46">
        <v>104</v>
      </c>
      <c r="B97" s="46">
        <v>12</v>
      </c>
      <c r="C97" s="46"/>
      <c r="D97" s="46"/>
      <c r="E97" s="46" t="s">
        <v>1032</v>
      </c>
      <c r="F97" s="46">
        <v>5</v>
      </c>
      <c r="G97" s="35">
        <v>37</v>
      </c>
      <c r="H97" s="43" t="s">
        <v>1037</v>
      </c>
      <c r="I97" s="44">
        <v>35710</v>
      </c>
      <c r="J97" s="43" t="s">
        <v>37</v>
      </c>
      <c r="K97" s="43"/>
      <c r="L97" s="45">
        <v>0.010972222222222223</v>
      </c>
      <c r="M97" s="43"/>
      <c r="N97" s="43" t="s">
        <v>38</v>
      </c>
    </row>
    <row r="98" spans="1:14" ht="15" customHeight="1">
      <c r="A98" s="46">
        <v>121</v>
      </c>
      <c r="B98" s="46">
        <v>12</v>
      </c>
      <c r="C98" s="46"/>
      <c r="D98" s="46"/>
      <c r="E98" s="46" t="s">
        <v>1059</v>
      </c>
      <c r="F98" s="46">
        <v>7</v>
      </c>
      <c r="G98" s="35">
        <v>111</v>
      </c>
      <c r="H98" s="43" t="s">
        <v>1055</v>
      </c>
      <c r="I98" s="44">
        <v>33453</v>
      </c>
      <c r="J98" s="43" t="s">
        <v>54</v>
      </c>
      <c r="K98" s="43"/>
      <c r="L98" s="100">
        <v>0.9777777777777777</v>
      </c>
      <c r="M98" s="43"/>
      <c r="N98" s="43" t="s">
        <v>55</v>
      </c>
    </row>
    <row r="99" spans="1:14" ht="15" customHeight="1">
      <c r="A99" s="46">
        <v>22</v>
      </c>
      <c r="B99" s="46">
        <v>11</v>
      </c>
      <c r="C99" s="46">
        <v>88</v>
      </c>
      <c r="D99" s="46"/>
      <c r="E99" s="46" t="s">
        <v>971</v>
      </c>
      <c r="F99" s="46">
        <v>6</v>
      </c>
      <c r="G99" s="35">
        <v>116</v>
      </c>
      <c r="H99" s="43" t="s">
        <v>53</v>
      </c>
      <c r="I99" s="44">
        <v>37286</v>
      </c>
      <c r="J99" s="43" t="s">
        <v>54</v>
      </c>
      <c r="K99" s="43"/>
      <c r="L99" s="45">
        <v>0.002361111111111111</v>
      </c>
      <c r="M99" s="43"/>
      <c r="N99" s="43" t="s">
        <v>55</v>
      </c>
    </row>
    <row r="100" spans="1:14" ht="15" customHeight="1">
      <c r="A100" s="46">
        <v>56</v>
      </c>
      <c r="B100" s="46">
        <v>11</v>
      </c>
      <c r="C100" s="46">
        <v>46</v>
      </c>
      <c r="D100" s="46"/>
      <c r="E100" s="46" t="s">
        <v>973</v>
      </c>
      <c r="F100" s="46">
        <v>7</v>
      </c>
      <c r="G100" s="35">
        <v>126</v>
      </c>
      <c r="H100" s="43" t="s">
        <v>380</v>
      </c>
      <c r="I100" s="44">
        <v>36642</v>
      </c>
      <c r="J100" s="43" t="s">
        <v>133</v>
      </c>
      <c r="K100" s="43"/>
      <c r="L100" s="45">
        <v>0.004768518518518518</v>
      </c>
      <c r="M100" s="43"/>
      <c r="N100" s="43" t="s">
        <v>134</v>
      </c>
    </row>
    <row r="101" spans="1:14" ht="15" customHeight="1">
      <c r="A101" s="46">
        <v>39</v>
      </c>
      <c r="B101" s="46">
        <v>11</v>
      </c>
      <c r="C101" s="46"/>
      <c r="D101" s="46"/>
      <c r="E101" s="46" t="s">
        <v>972</v>
      </c>
      <c r="F101" s="46">
        <v>7</v>
      </c>
      <c r="G101" s="35">
        <v>106</v>
      </c>
      <c r="H101" s="43" t="s">
        <v>420</v>
      </c>
      <c r="I101" s="44">
        <v>36526</v>
      </c>
      <c r="J101" s="43" t="s">
        <v>54</v>
      </c>
      <c r="K101" s="43"/>
      <c r="L101" s="45">
        <v>0.005393518518518519</v>
      </c>
      <c r="M101" s="43"/>
      <c r="N101" s="43" t="s">
        <v>55</v>
      </c>
    </row>
    <row r="102" spans="1:14" ht="15" customHeight="1">
      <c r="A102" s="46">
        <v>73</v>
      </c>
      <c r="B102" s="46">
        <v>11</v>
      </c>
      <c r="C102" s="46"/>
      <c r="D102" s="46"/>
      <c r="E102" s="46" t="s">
        <v>1003</v>
      </c>
      <c r="F102" s="46">
        <v>6</v>
      </c>
      <c r="G102" s="35">
        <v>43</v>
      </c>
      <c r="H102" s="43" t="s">
        <v>979</v>
      </c>
      <c r="I102" s="44">
        <v>36129</v>
      </c>
      <c r="J102" s="43" t="s">
        <v>61</v>
      </c>
      <c r="K102" s="43"/>
      <c r="L102" s="45">
        <v>0.008310185185185186</v>
      </c>
      <c r="M102" s="43"/>
      <c r="N102" s="43" t="s">
        <v>62</v>
      </c>
    </row>
    <row r="103" spans="1:14" ht="15" customHeight="1">
      <c r="A103" s="46">
        <v>89</v>
      </c>
      <c r="B103" s="46">
        <v>11</v>
      </c>
      <c r="C103" s="46"/>
      <c r="D103" s="46"/>
      <c r="E103" s="46" t="s">
        <v>1004</v>
      </c>
      <c r="F103" s="46">
        <v>6</v>
      </c>
      <c r="G103" s="35">
        <v>74</v>
      </c>
      <c r="H103" s="43" t="s">
        <v>1010</v>
      </c>
      <c r="I103" s="44">
        <v>35937</v>
      </c>
      <c r="J103" s="43" t="s">
        <v>356</v>
      </c>
      <c r="K103" s="43"/>
      <c r="L103" s="45">
        <v>0.009571759259259259</v>
      </c>
      <c r="M103" s="43"/>
      <c r="N103" s="43" t="s">
        <v>692</v>
      </c>
    </row>
    <row r="104" spans="1:14" ht="15" customHeight="1">
      <c r="A104" s="46">
        <v>133</v>
      </c>
      <c r="B104" s="46">
        <v>11</v>
      </c>
      <c r="C104" s="46"/>
      <c r="D104" s="46"/>
      <c r="E104" s="46" t="s">
        <v>664</v>
      </c>
      <c r="F104" s="46">
        <v>9</v>
      </c>
      <c r="G104" s="35">
        <v>122</v>
      </c>
      <c r="H104" s="43" t="s">
        <v>1068</v>
      </c>
      <c r="I104" s="44">
        <v>33678</v>
      </c>
      <c r="J104" s="43" t="s">
        <v>54</v>
      </c>
      <c r="K104" s="43"/>
      <c r="L104" s="45">
        <v>0.01960648148148148</v>
      </c>
      <c r="M104" s="43"/>
      <c r="N104" s="43" t="s">
        <v>55</v>
      </c>
    </row>
    <row r="105" spans="1:14" ht="15" customHeight="1">
      <c r="A105" s="46">
        <v>145</v>
      </c>
      <c r="B105" s="46">
        <v>11</v>
      </c>
      <c r="C105" s="46"/>
      <c r="D105" s="46"/>
      <c r="E105" s="46" t="s">
        <v>1095</v>
      </c>
      <c r="F105" s="46">
        <v>6</v>
      </c>
      <c r="G105" s="35">
        <v>109</v>
      </c>
      <c r="H105" s="43" t="s">
        <v>1080</v>
      </c>
      <c r="I105" s="44">
        <v>35627</v>
      </c>
      <c r="J105" s="43" t="s">
        <v>376</v>
      </c>
      <c r="K105" s="43"/>
      <c r="L105" s="45">
        <v>0.014432870370370372</v>
      </c>
      <c r="M105" s="46"/>
      <c r="N105" s="43" t="s">
        <v>418</v>
      </c>
    </row>
    <row r="106" spans="1:14" ht="15" customHeight="1">
      <c r="A106" s="46">
        <v>40</v>
      </c>
      <c r="B106" s="46">
        <v>10</v>
      </c>
      <c r="C106" s="46">
        <v>33</v>
      </c>
      <c r="D106" s="46"/>
      <c r="E106" s="46" t="s">
        <v>972</v>
      </c>
      <c r="F106" s="46">
        <v>8</v>
      </c>
      <c r="G106" s="35">
        <v>81</v>
      </c>
      <c r="H106" s="43" t="s">
        <v>421</v>
      </c>
      <c r="I106" s="44">
        <v>37044</v>
      </c>
      <c r="J106" s="43" t="s">
        <v>356</v>
      </c>
      <c r="K106" s="43"/>
      <c r="L106" s="45">
        <v>0.005405092592592592</v>
      </c>
      <c r="M106" s="43"/>
      <c r="N106" s="43" t="s">
        <v>422</v>
      </c>
    </row>
    <row r="107" spans="1:14" ht="15" customHeight="1">
      <c r="A107" s="46">
        <v>23</v>
      </c>
      <c r="B107" s="46">
        <v>10</v>
      </c>
      <c r="C107" s="46"/>
      <c r="D107" s="46"/>
      <c r="E107" s="46" t="s">
        <v>971</v>
      </c>
      <c r="F107" s="46">
        <v>7</v>
      </c>
      <c r="G107" s="35">
        <v>239</v>
      </c>
      <c r="H107" s="43" t="s">
        <v>56</v>
      </c>
      <c r="I107" s="44">
        <v>37313</v>
      </c>
      <c r="J107" s="43" t="s">
        <v>57</v>
      </c>
      <c r="K107" s="43"/>
      <c r="L107" s="45">
        <v>0.002384259259259259</v>
      </c>
      <c r="M107" s="43"/>
      <c r="N107" s="43" t="s">
        <v>58</v>
      </c>
    </row>
    <row r="108" spans="1:14" ht="15" customHeight="1">
      <c r="A108" s="46">
        <v>57</v>
      </c>
      <c r="B108" s="46">
        <v>10</v>
      </c>
      <c r="C108" s="46"/>
      <c r="D108" s="46"/>
      <c r="E108" s="46" t="s">
        <v>973</v>
      </c>
      <c r="F108" s="46">
        <v>8</v>
      </c>
      <c r="G108" s="35">
        <v>117</v>
      </c>
      <c r="H108" s="43" t="s">
        <v>381</v>
      </c>
      <c r="I108" s="44">
        <v>36862</v>
      </c>
      <c r="J108" s="43" t="s">
        <v>54</v>
      </c>
      <c r="K108" s="43"/>
      <c r="L108" s="45">
        <v>0.004791666666666666</v>
      </c>
      <c r="M108" s="43"/>
      <c r="N108" s="43" t="s">
        <v>55</v>
      </c>
    </row>
    <row r="109" spans="1:14" ht="15" customHeight="1">
      <c r="A109" s="46">
        <v>90</v>
      </c>
      <c r="B109" s="46">
        <v>10</v>
      </c>
      <c r="C109" s="46"/>
      <c r="D109" s="46"/>
      <c r="E109" s="46" t="s">
        <v>1004</v>
      </c>
      <c r="F109" s="46">
        <v>7</v>
      </c>
      <c r="G109" s="35">
        <v>110</v>
      </c>
      <c r="H109" s="43" t="s">
        <v>1011</v>
      </c>
      <c r="I109" s="44">
        <v>35808</v>
      </c>
      <c r="J109" s="43" t="s">
        <v>376</v>
      </c>
      <c r="K109" s="43"/>
      <c r="L109" s="45">
        <v>0.009594907407407408</v>
      </c>
      <c r="M109" s="43"/>
      <c r="N109" s="43" t="s">
        <v>418</v>
      </c>
    </row>
    <row r="110" spans="1:14" ht="15" customHeight="1">
      <c r="A110" s="46">
        <v>106</v>
      </c>
      <c r="B110" s="46">
        <v>10</v>
      </c>
      <c r="C110" s="46"/>
      <c r="D110" s="46"/>
      <c r="E110" s="46" t="s">
        <v>1032</v>
      </c>
      <c r="F110" s="46">
        <v>7</v>
      </c>
      <c r="G110" s="35">
        <v>67</v>
      </c>
      <c r="H110" s="43" t="s">
        <v>1039</v>
      </c>
      <c r="I110" s="44">
        <v>35521</v>
      </c>
      <c r="J110" s="43" t="s">
        <v>226</v>
      </c>
      <c r="K110" s="43"/>
      <c r="L110" s="45">
        <v>0.011226851851851854</v>
      </c>
      <c r="M110" s="43"/>
      <c r="N110" s="43" t="s">
        <v>633</v>
      </c>
    </row>
    <row r="111" spans="1:14" ht="15" customHeight="1">
      <c r="A111" s="46">
        <v>8</v>
      </c>
      <c r="B111" s="46">
        <v>9</v>
      </c>
      <c r="C111" s="46"/>
      <c r="D111" s="46"/>
      <c r="E111" s="46" t="s">
        <v>970</v>
      </c>
      <c r="F111" s="46">
        <v>8</v>
      </c>
      <c r="G111" s="35">
        <v>52</v>
      </c>
      <c r="H111" s="43" t="s">
        <v>342</v>
      </c>
      <c r="I111" s="44">
        <v>37385</v>
      </c>
      <c r="J111" s="43" t="s">
        <v>61</v>
      </c>
      <c r="K111" s="43"/>
      <c r="L111" s="45">
        <v>0.002662037037037037</v>
      </c>
      <c r="M111" s="43"/>
      <c r="N111" s="43" t="s">
        <v>62</v>
      </c>
    </row>
    <row r="112" spans="1:14" ht="15" customHeight="1">
      <c r="A112" s="46">
        <v>24</v>
      </c>
      <c r="B112" s="46">
        <v>9</v>
      </c>
      <c r="C112" s="46"/>
      <c r="D112" s="46"/>
      <c r="E112" s="46" t="s">
        <v>971</v>
      </c>
      <c r="F112" s="46">
        <v>8</v>
      </c>
      <c r="G112" s="35">
        <v>35</v>
      </c>
      <c r="H112" s="43" t="s">
        <v>59</v>
      </c>
      <c r="I112" s="44">
        <v>37270</v>
      </c>
      <c r="J112" s="43" t="s">
        <v>37</v>
      </c>
      <c r="K112" s="43"/>
      <c r="L112" s="45">
        <v>0.0024074074074074076</v>
      </c>
      <c r="M112" s="43"/>
      <c r="N112" s="43" t="s">
        <v>38</v>
      </c>
    </row>
    <row r="113" spans="1:14" ht="15" customHeight="1">
      <c r="A113" s="46">
        <v>58</v>
      </c>
      <c r="B113" s="46">
        <v>9</v>
      </c>
      <c r="C113" s="46"/>
      <c r="D113" s="46"/>
      <c r="E113" s="46" t="s">
        <v>973</v>
      </c>
      <c r="F113" s="46">
        <v>9</v>
      </c>
      <c r="G113" s="35">
        <v>274</v>
      </c>
      <c r="H113" s="43" t="s">
        <v>382</v>
      </c>
      <c r="I113" s="44">
        <v>36835</v>
      </c>
      <c r="J113" s="43" t="s">
        <v>57</v>
      </c>
      <c r="K113" s="43"/>
      <c r="L113" s="45">
        <v>0.004826388888888889</v>
      </c>
      <c r="M113" s="43"/>
      <c r="N113" s="43" t="s">
        <v>58</v>
      </c>
    </row>
    <row r="114" spans="1:14" ht="15" customHeight="1">
      <c r="A114" s="46">
        <v>91</v>
      </c>
      <c r="B114" s="46">
        <v>9</v>
      </c>
      <c r="C114" s="46"/>
      <c r="D114" s="46"/>
      <c r="E114" s="46" t="s">
        <v>1004</v>
      </c>
      <c r="F114" s="46">
        <v>8</v>
      </c>
      <c r="G114" s="35">
        <v>111</v>
      </c>
      <c r="H114" s="43" t="s">
        <v>1012</v>
      </c>
      <c r="I114" s="44">
        <v>36094</v>
      </c>
      <c r="J114" s="43" t="s">
        <v>376</v>
      </c>
      <c r="K114" s="43"/>
      <c r="L114" s="45">
        <v>0.009618055555555555</v>
      </c>
      <c r="M114" s="43"/>
      <c r="N114" s="43" t="s">
        <v>418</v>
      </c>
    </row>
    <row r="115" spans="1:14" ht="15" customHeight="1">
      <c r="A115" s="46">
        <v>147</v>
      </c>
      <c r="B115" s="46">
        <v>9</v>
      </c>
      <c r="C115" s="46"/>
      <c r="D115" s="46"/>
      <c r="E115" s="46" t="s">
        <v>1095</v>
      </c>
      <c r="F115" s="46">
        <v>8</v>
      </c>
      <c r="G115" s="35">
        <v>40</v>
      </c>
      <c r="H115" s="43" t="s">
        <v>1082</v>
      </c>
      <c r="I115" s="44">
        <v>35622</v>
      </c>
      <c r="J115" s="43" t="s">
        <v>61</v>
      </c>
      <c r="K115" s="43"/>
      <c r="L115" s="45">
        <v>0.01476851851851852</v>
      </c>
      <c r="M115" s="46"/>
      <c r="N115" s="43" t="s">
        <v>557</v>
      </c>
    </row>
    <row r="116" spans="1:14" ht="15" customHeight="1">
      <c r="A116" s="46">
        <v>9</v>
      </c>
      <c r="B116" s="46">
        <v>8</v>
      </c>
      <c r="C116" s="46"/>
      <c r="D116" s="46"/>
      <c r="E116" s="46" t="s">
        <v>970</v>
      </c>
      <c r="F116" s="46">
        <v>9</v>
      </c>
      <c r="G116" s="35">
        <v>47</v>
      </c>
      <c r="H116" s="43" t="s">
        <v>343</v>
      </c>
      <c r="I116" s="44">
        <v>37395</v>
      </c>
      <c r="J116" s="43" t="s">
        <v>61</v>
      </c>
      <c r="K116" s="43"/>
      <c r="L116" s="45">
        <v>0.0027083333333333334</v>
      </c>
      <c r="M116" s="43"/>
      <c r="N116" s="43" t="s">
        <v>82</v>
      </c>
    </row>
    <row r="117" spans="1:14" ht="15" customHeight="1">
      <c r="A117" s="46">
        <v>25</v>
      </c>
      <c r="B117" s="46">
        <v>8</v>
      </c>
      <c r="C117" s="46"/>
      <c r="D117" s="46"/>
      <c r="E117" s="46" t="s">
        <v>971</v>
      </c>
      <c r="F117" s="46">
        <v>9</v>
      </c>
      <c r="G117" s="35">
        <v>44</v>
      </c>
      <c r="H117" s="43" t="s">
        <v>60</v>
      </c>
      <c r="I117" s="44">
        <v>37535</v>
      </c>
      <c r="J117" s="43" t="s">
        <v>61</v>
      </c>
      <c r="K117" s="43"/>
      <c r="L117" s="45">
        <v>0.0024074074074074076</v>
      </c>
      <c r="M117" s="43"/>
      <c r="N117" s="43" t="s">
        <v>62</v>
      </c>
    </row>
    <row r="118" spans="1:14" ht="15" customHeight="1">
      <c r="A118" s="46">
        <v>59</v>
      </c>
      <c r="B118" s="46">
        <v>8</v>
      </c>
      <c r="C118" s="46"/>
      <c r="D118" s="46"/>
      <c r="E118" s="46" t="s">
        <v>973</v>
      </c>
      <c r="F118" s="46">
        <v>10</v>
      </c>
      <c r="G118" s="35">
        <v>77</v>
      </c>
      <c r="H118" s="43" t="s">
        <v>383</v>
      </c>
      <c r="I118" s="44">
        <v>36931</v>
      </c>
      <c r="J118" s="43" t="s">
        <v>44</v>
      </c>
      <c r="K118" s="43"/>
      <c r="L118" s="45">
        <v>0.004965277777777778</v>
      </c>
      <c r="M118" s="43"/>
      <c r="N118" s="43" t="s">
        <v>45</v>
      </c>
    </row>
    <row r="119" spans="1:14" ht="15" customHeight="1">
      <c r="A119" s="46">
        <v>108</v>
      </c>
      <c r="B119" s="46">
        <v>8</v>
      </c>
      <c r="C119" s="46"/>
      <c r="D119" s="46"/>
      <c r="E119" s="46" t="s">
        <v>1032</v>
      </c>
      <c r="F119" s="46">
        <v>9</v>
      </c>
      <c r="G119" s="35">
        <v>99</v>
      </c>
      <c r="H119" s="43" t="s">
        <v>1041</v>
      </c>
      <c r="I119" s="44">
        <v>35765</v>
      </c>
      <c r="J119" s="43" t="s">
        <v>102</v>
      </c>
      <c r="K119" s="43"/>
      <c r="L119" s="45">
        <v>0.011747685185185186</v>
      </c>
      <c r="M119" s="43"/>
      <c r="N119" s="43" t="s">
        <v>459</v>
      </c>
    </row>
    <row r="120" spans="1:14" ht="15" customHeight="1">
      <c r="A120" s="46">
        <v>138</v>
      </c>
      <c r="B120" s="46">
        <v>8</v>
      </c>
      <c r="C120" s="46"/>
      <c r="D120" s="46"/>
      <c r="E120" s="46" t="s">
        <v>664</v>
      </c>
      <c r="F120" s="46">
        <v>14</v>
      </c>
      <c r="G120" s="35">
        <v>120</v>
      </c>
      <c r="H120" s="43" t="s">
        <v>1073</v>
      </c>
      <c r="I120" s="44">
        <v>34879</v>
      </c>
      <c r="J120" s="43" t="s">
        <v>54</v>
      </c>
      <c r="K120" s="43"/>
      <c r="L120" s="45">
        <v>0.021331018518518517</v>
      </c>
      <c r="M120" s="43"/>
      <c r="N120" s="43" t="s">
        <v>55</v>
      </c>
    </row>
    <row r="121" spans="1:14" ht="15" customHeight="1">
      <c r="A121" s="46">
        <v>148</v>
      </c>
      <c r="B121" s="46">
        <v>8</v>
      </c>
      <c r="C121" s="46"/>
      <c r="D121" s="46"/>
      <c r="E121" s="46" t="s">
        <v>1095</v>
      </c>
      <c r="F121" s="46">
        <v>9</v>
      </c>
      <c r="G121" s="35">
        <v>62</v>
      </c>
      <c r="H121" s="43" t="s">
        <v>1083</v>
      </c>
      <c r="I121" s="44">
        <v>35735</v>
      </c>
      <c r="J121" s="43" t="s">
        <v>226</v>
      </c>
      <c r="K121" s="43"/>
      <c r="L121" s="45">
        <v>0.014837962962962963</v>
      </c>
      <c r="M121" s="46"/>
      <c r="N121" s="43" t="s">
        <v>637</v>
      </c>
    </row>
    <row r="122" spans="1:14" ht="15" customHeight="1">
      <c r="A122" s="46">
        <v>10</v>
      </c>
      <c r="B122" s="46">
        <v>7</v>
      </c>
      <c r="C122" s="46">
        <v>15</v>
      </c>
      <c r="D122" s="46"/>
      <c r="E122" s="46" t="s">
        <v>970</v>
      </c>
      <c r="F122" s="46">
        <v>10</v>
      </c>
      <c r="G122" s="35">
        <v>98</v>
      </c>
      <c r="H122" s="43" t="s">
        <v>344</v>
      </c>
      <c r="I122" s="44">
        <v>37654</v>
      </c>
      <c r="J122" s="43" t="s">
        <v>102</v>
      </c>
      <c r="K122" s="43"/>
      <c r="L122" s="45">
        <v>0.0027430555555555554</v>
      </c>
      <c r="M122" s="43"/>
      <c r="N122" s="43" t="s">
        <v>345</v>
      </c>
    </row>
    <row r="123" spans="1:14" ht="15" customHeight="1">
      <c r="A123" s="46">
        <v>60</v>
      </c>
      <c r="B123" s="46">
        <v>7</v>
      </c>
      <c r="C123" s="46"/>
      <c r="D123" s="46"/>
      <c r="E123" s="46" t="s">
        <v>973</v>
      </c>
      <c r="F123" s="46">
        <v>11</v>
      </c>
      <c r="G123" s="35">
        <v>146</v>
      </c>
      <c r="H123" s="43" t="s">
        <v>384</v>
      </c>
      <c r="I123" s="44">
        <v>37106</v>
      </c>
      <c r="J123" s="43" t="s">
        <v>385</v>
      </c>
      <c r="K123" s="43"/>
      <c r="L123" s="45">
        <v>0.004976851851851852</v>
      </c>
      <c r="M123" s="43"/>
      <c r="N123" s="43" t="s">
        <v>386</v>
      </c>
    </row>
    <row r="124" spans="1:14" ht="15" customHeight="1">
      <c r="A124" s="46">
        <v>77</v>
      </c>
      <c r="B124" s="46">
        <v>7</v>
      </c>
      <c r="C124" s="46"/>
      <c r="D124" s="46"/>
      <c r="E124" s="46" t="s">
        <v>1003</v>
      </c>
      <c r="F124" s="46">
        <v>10</v>
      </c>
      <c r="G124" s="35">
        <v>73</v>
      </c>
      <c r="H124" s="43" t="s">
        <v>983</v>
      </c>
      <c r="I124" s="44">
        <v>36061</v>
      </c>
      <c r="J124" s="43" t="s">
        <v>369</v>
      </c>
      <c r="K124" s="43"/>
      <c r="L124" s="45">
        <v>0.00846064814814815</v>
      </c>
      <c r="M124" s="43"/>
      <c r="N124" s="43" t="s">
        <v>461</v>
      </c>
    </row>
    <row r="125" spans="1:14" ht="15" customHeight="1">
      <c r="A125" s="46">
        <v>93</v>
      </c>
      <c r="B125" s="46">
        <v>7</v>
      </c>
      <c r="C125" s="46"/>
      <c r="D125" s="46"/>
      <c r="E125" s="46" t="s">
        <v>1004</v>
      </c>
      <c r="F125" s="46">
        <v>10</v>
      </c>
      <c r="G125" s="35">
        <v>79</v>
      </c>
      <c r="H125" s="43" t="s">
        <v>1014</v>
      </c>
      <c r="I125" s="44">
        <v>36415</v>
      </c>
      <c r="J125" s="43" t="s">
        <v>44</v>
      </c>
      <c r="K125" s="43"/>
      <c r="L125" s="45">
        <v>0.009745370370370371</v>
      </c>
      <c r="M125" s="43"/>
      <c r="N125" s="43" t="s">
        <v>45</v>
      </c>
    </row>
    <row r="126" spans="1:14" ht="15" customHeight="1">
      <c r="A126" s="46">
        <v>149</v>
      </c>
      <c r="B126" s="46">
        <v>7</v>
      </c>
      <c r="C126" s="46"/>
      <c r="D126" s="46"/>
      <c r="E126" s="46" t="s">
        <v>1095</v>
      </c>
      <c r="F126" s="46">
        <v>10</v>
      </c>
      <c r="G126" s="35">
        <v>71</v>
      </c>
      <c r="H126" s="43" t="s">
        <v>1084</v>
      </c>
      <c r="I126" s="44">
        <v>35493</v>
      </c>
      <c r="J126" s="43" t="s">
        <v>356</v>
      </c>
      <c r="K126" s="43"/>
      <c r="L126" s="45">
        <v>0.014918981481481483</v>
      </c>
      <c r="M126" s="46"/>
      <c r="N126" s="43" t="s">
        <v>682</v>
      </c>
    </row>
    <row r="127" spans="1:14" ht="15" customHeight="1">
      <c r="A127" s="46">
        <v>11</v>
      </c>
      <c r="B127" s="46">
        <v>6</v>
      </c>
      <c r="C127" s="46">
        <v>96</v>
      </c>
      <c r="D127" s="46"/>
      <c r="E127" s="46" t="s">
        <v>970</v>
      </c>
      <c r="F127" s="46">
        <v>11</v>
      </c>
      <c r="G127" s="35">
        <v>86</v>
      </c>
      <c r="H127" s="43" t="s">
        <v>346</v>
      </c>
      <c r="I127" s="44">
        <v>37417</v>
      </c>
      <c r="J127" s="43" t="s">
        <v>44</v>
      </c>
      <c r="K127" s="43"/>
      <c r="L127" s="45">
        <v>0.0027430555555555554</v>
      </c>
      <c r="M127" s="43"/>
      <c r="N127" s="43" t="s">
        <v>45</v>
      </c>
    </row>
    <row r="128" spans="1:14" ht="15" customHeight="1">
      <c r="A128" s="46">
        <v>27</v>
      </c>
      <c r="B128" s="46">
        <v>6</v>
      </c>
      <c r="C128" s="46">
        <v>61</v>
      </c>
      <c r="D128" s="46"/>
      <c r="E128" s="46" t="s">
        <v>971</v>
      </c>
      <c r="F128" s="46">
        <v>11</v>
      </c>
      <c r="G128" s="35">
        <v>102</v>
      </c>
      <c r="H128" s="43" t="s">
        <v>65</v>
      </c>
      <c r="I128" s="44">
        <v>37571</v>
      </c>
      <c r="J128" s="43" t="s">
        <v>66</v>
      </c>
      <c r="K128" s="43"/>
      <c r="L128" s="45">
        <v>0.0025</v>
      </c>
      <c r="M128" s="43"/>
      <c r="N128" s="43" t="s">
        <v>67</v>
      </c>
    </row>
    <row r="129" spans="1:14" ht="15" customHeight="1">
      <c r="A129" s="46">
        <v>62</v>
      </c>
      <c r="B129" s="46">
        <v>6</v>
      </c>
      <c r="C129" s="46"/>
      <c r="D129" s="46"/>
      <c r="E129" s="46" t="s">
        <v>973</v>
      </c>
      <c r="F129" s="46">
        <v>13</v>
      </c>
      <c r="G129" s="35">
        <v>279</v>
      </c>
      <c r="H129" s="43" t="s">
        <v>388</v>
      </c>
      <c r="I129" s="44">
        <v>36895</v>
      </c>
      <c r="J129" s="43" t="s">
        <v>57</v>
      </c>
      <c r="K129" s="43"/>
      <c r="L129" s="45">
        <v>0.0050115740740740745</v>
      </c>
      <c r="M129" s="43"/>
      <c r="N129" s="43" t="s">
        <v>58</v>
      </c>
    </row>
    <row r="130" spans="1:14" ht="15" customHeight="1">
      <c r="A130" s="46">
        <v>78</v>
      </c>
      <c r="B130" s="46">
        <v>6</v>
      </c>
      <c r="C130" s="46"/>
      <c r="D130" s="46"/>
      <c r="E130" s="46" t="s">
        <v>1003</v>
      </c>
      <c r="F130" s="46">
        <v>11</v>
      </c>
      <c r="G130" s="35">
        <v>135</v>
      </c>
      <c r="H130" s="43" t="s">
        <v>984</v>
      </c>
      <c r="I130" s="44">
        <v>36334</v>
      </c>
      <c r="J130" s="43" t="s">
        <v>476</v>
      </c>
      <c r="K130" s="43"/>
      <c r="L130" s="45">
        <v>0.008483796296296297</v>
      </c>
      <c r="M130" s="43"/>
      <c r="N130" s="43" t="s">
        <v>879</v>
      </c>
    </row>
    <row r="131" spans="1:14" ht="15" customHeight="1">
      <c r="A131" s="46">
        <v>94</v>
      </c>
      <c r="B131" s="46">
        <v>6</v>
      </c>
      <c r="C131" s="46"/>
      <c r="D131" s="46"/>
      <c r="E131" s="46" t="s">
        <v>1004</v>
      </c>
      <c r="F131" s="46">
        <v>11</v>
      </c>
      <c r="G131" s="35">
        <v>3</v>
      </c>
      <c r="H131" s="43" t="s">
        <v>1015</v>
      </c>
      <c r="I131" s="44">
        <v>35991</v>
      </c>
      <c r="J131" s="43" t="s">
        <v>51</v>
      </c>
      <c r="K131" s="43"/>
      <c r="L131" s="45">
        <v>0.009791666666666666</v>
      </c>
      <c r="M131" s="43"/>
      <c r="N131" s="43" t="s">
        <v>269</v>
      </c>
    </row>
    <row r="132" spans="1:14" ht="15" customHeight="1">
      <c r="A132" s="46">
        <v>150</v>
      </c>
      <c r="B132" s="46">
        <v>6</v>
      </c>
      <c r="C132" s="46"/>
      <c r="D132" s="46"/>
      <c r="E132" s="46" t="s">
        <v>1095</v>
      </c>
      <c r="F132" s="46">
        <v>11</v>
      </c>
      <c r="G132" s="35">
        <v>61</v>
      </c>
      <c r="H132" s="43" t="s">
        <v>1085</v>
      </c>
      <c r="I132" s="44">
        <v>35572</v>
      </c>
      <c r="J132" s="43" t="s">
        <v>226</v>
      </c>
      <c r="K132" s="43"/>
      <c r="L132" s="45">
        <v>0.015046296296296295</v>
      </c>
      <c r="M132" s="46"/>
      <c r="N132" s="43" t="s">
        <v>643</v>
      </c>
    </row>
    <row r="133" spans="1:14" ht="15" customHeight="1">
      <c r="A133" s="46">
        <v>28</v>
      </c>
      <c r="B133" s="46">
        <v>5</v>
      </c>
      <c r="C133" s="46">
        <v>36</v>
      </c>
      <c r="D133" s="46"/>
      <c r="E133" s="46" t="s">
        <v>971</v>
      </c>
      <c r="F133" s="46">
        <v>12</v>
      </c>
      <c r="G133" s="35">
        <v>92</v>
      </c>
      <c r="H133" s="43" t="s">
        <v>68</v>
      </c>
      <c r="I133" s="44">
        <v>37257</v>
      </c>
      <c r="J133" s="43" t="s">
        <v>69</v>
      </c>
      <c r="K133" s="43"/>
      <c r="L133" s="45">
        <v>0.002511574074074074</v>
      </c>
      <c r="M133" s="43"/>
      <c r="N133" s="43" t="s">
        <v>70</v>
      </c>
    </row>
    <row r="134" spans="1:14" ht="15" customHeight="1">
      <c r="A134" s="46">
        <v>12</v>
      </c>
      <c r="B134" s="46">
        <v>5</v>
      </c>
      <c r="C134" s="46"/>
      <c r="D134" s="46"/>
      <c r="E134" s="46" t="s">
        <v>970</v>
      </c>
      <c r="F134" s="46">
        <v>12</v>
      </c>
      <c r="G134" s="35">
        <v>45</v>
      </c>
      <c r="H134" s="43" t="s">
        <v>347</v>
      </c>
      <c r="I134" s="44">
        <v>37485</v>
      </c>
      <c r="J134" s="43" t="s">
        <v>61</v>
      </c>
      <c r="K134" s="43"/>
      <c r="L134" s="45">
        <v>0.002766203703703704</v>
      </c>
      <c r="M134" s="43"/>
      <c r="N134" s="43" t="s">
        <v>62</v>
      </c>
    </row>
    <row r="135" spans="1:14" ht="15" customHeight="1">
      <c r="A135" s="46">
        <v>45</v>
      </c>
      <c r="B135" s="46">
        <v>5</v>
      </c>
      <c r="C135" s="46"/>
      <c r="D135" s="46"/>
      <c r="E135" s="46" t="s">
        <v>972</v>
      </c>
      <c r="F135" s="46">
        <v>13</v>
      </c>
      <c r="G135" s="35">
        <v>80</v>
      </c>
      <c r="H135" s="43" t="s">
        <v>430</v>
      </c>
      <c r="I135" s="44">
        <v>37044</v>
      </c>
      <c r="J135" s="43" t="s">
        <v>356</v>
      </c>
      <c r="K135" s="43"/>
      <c r="L135" s="45">
        <v>0.005625</v>
      </c>
      <c r="M135" s="43"/>
      <c r="N135" s="43" t="s">
        <v>422</v>
      </c>
    </row>
    <row r="136" spans="1:14" ht="15" customHeight="1">
      <c r="A136" s="46">
        <v>63</v>
      </c>
      <c r="B136" s="46">
        <v>5</v>
      </c>
      <c r="C136" s="46"/>
      <c r="D136" s="46"/>
      <c r="E136" s="46" t="s">
        <v>973</v>
      </c>
      <c r="F136" s="46">
        <v>14</v>
      </c>
      <c r="G136" s="35">
        <v>43</v>
      </c>
      <c r="H136" s="43" t="s">
        <v>389</v>
      </c>
      <c r="I136" s="44">
        <v>36733</v>
      </c>
      <c r="J136" s="43" t="s">
        <v>61</v>
      </c>
      <c r="K136" s="43"/>
      <c r="L136" s="45">
        <v>0.0050115740740740745</v>
      </c>
      <c r="M136" s="43"/>
      <c r="N136" s="43" t="s">
        <v>62</v>
      </c>
    </row>
    <row r="137" spans="1:14" ht="15" customHeight="1">
      <c r="A137" s="46">
        <v>79</v>
      </c>
      <c r="B137" s="46">
        <v>5</v>
      </c>
      <c r="C137" s="46"/>
      <c r="D137" s="46"/>
      <c r="E137" s="46" t="s">
        <v>1003</v>
      </c>
      <c r="F137" s="46">
        <v>12</v>
      </c>
      <c r="G137" s="35">
        <v>90</v>
      </c>
      <c r="H137" s="43" t="s">
        <v>985</v>
      </c>
      <c r="I137" s="44">
        <v>36171</v>
      </c>
      <c r="J137" s="43" t="s">
        <v>44</v>
      </c>
      <c r="K137" s="43"/>
      <c r="L137" s="45">
        <v>0.00866898148148148</v>
      </c>
      <c r="M137" s="43"/>
      <c r="N137" s="43" t="s">
        <v>45</v>
      </c>
    </row>
    <row r="138" spans="1:14" ht="15" customHeight="1">
      <c r="A138" s="46">
        <v>112</v>
      </c>
      <c r="B138" s="46">
        <v>5</v>
      </c>
      <c r="C138" s="46"/>
      <c r="D138" s="46"/>
      <c r="E138" s="46" t="s">
        <v>1032</v>
      </c>
      <c r="F138" s="46">
        <v>13</v>
      </c>
      <c r="G138" s="35">
        <v>133</v>
      </c>
      <c r="H138" s="43" t="s">
        <v>1045</v>
      </c>
      <c r="I138" s="44">
        <v>35400</v>
      </c>
      <c r="J138" s="43" t="s">
        <v>476</v>
      </c>
      <c r="K138" s="43"/>
      <c r="L138" s="45">
        <v>0.012685185185185183</v>
      </c>
      <c r="M138" s="43"/>
      <c r="N138" s="43" t="s">
        <v>879</v>
      </c>
    </row>
    <row r="139" spans="1:14" ht="15" customHeight="1">
      <c r="A139" s="46">
        <v>151</v>
      </c>
      <c r="B139" s="46">
        <v>5</v>
      </c>
      <c r="C139" s="46"/>
      <c r="D139" s="46"/>
      <c r="E139" s="46" t="s">
        <v>1095</v>
      </c>
      <c r="F139" s="46">
        <v>12</v>
      </c>
      <c r="G139" s="35">
        <v>119</v>
      </c>
      <c r="H139" s="43" t="s">
        <v>1086</v>
      </c>
      <c r="I139" s="44">
        <v>35639</v>
      </c>
      <c r="J139" s="43" t="s">
        <v>54</v>
      </c>
      <c r="K139" s="43"/>
      <c r="L139" s="45">
        <v>0.01525462962962963</v>
      </c>
      <c r="M139" s="46"/>
      <c r="N139" s="43" t="s">
        <v>808</v>
      </c>
    </row>
    <row r="140" spans="1:14" ht="15" customHeight="1">
      <c r="A140" s="46">
        <v>46</v>
      </c>
      <c r="B140" s="46">
        <v>4</v>
      </c>
      <c r="C140" s="46"/>
      <c r="D140" s="46"/>
      <c r="E140" s="46" t="s">
        <v>972</v>
      </c>
      <c r="F140" s="46">
        <v>14</v>
      </c>
      <c r="G140" s="35">
        <v>115</v>
      </c>
      <c r="H140" s="43" t="s">
        <v>431</v>
      </c>
      <c r="I140" s="44">
        <v>36739</v>
      </c>
      <c r="J140" s="43" t="s">
        <v>133</v>
      </c>
      <c r="K140" s="43"/>
      <c r="L140" s="45">
        <v>0.005659722222222222</v>
      </c>
      <c r="M140" s="43"/>
      <c r="N140" s="43" t="s">
        <v>134</v>
      </c>
    </row>
    <row r="141" spans="1:14" ht="15" customHeight="1">
      <c r="A141" s="46">
        <v>80</v>
      </c>
      <c r="B141" s="46">
        <v>4</v>
      </c>
      <c r="C141" s="46"/>
      <c r="D141" s="46"/>
      <c r="E141" s="46" t="s">
        <v>1003</v>
      </c>
      <c r="F141" s="46">
        <v>13</v>
      </c>
      <c r="G141" s="35">
        <v>110</v>
      </c>
      <c r="H141" s="43" t="s">
        <v>986</v>
      </c>
      <c r="I141" s="44">
        <v>35796</v>
      </c>
      <c r="J141" s="43" t="s">
        <v>54</v>
      </c>
      <c r="K141" s="43"/>
      <c r="L141" s="45">
        <v>0.008738425925925926</v>
      </c>
      <c r="M141" s="43"/>
      <c r="N141" s="43" t="s">
        <v>808</v>
      </c>
    </row>
    <row r="142" spans="1:14" ht="15" customHeight="1">
      <c r="A142" s="46">
        <v>113</v>
      </c>
      <c r="B142" s="46">
        <v>4</v>
      </c>
      <c r="C142" s="46"/>
      <c r="D142" s="46"/>
      <c r="E142" s="46" t="s">
        <v>1032</v>
      </c>
      <c r="F142" s="46">
        <v>14</v>
      </c>
      <c r="G142" s="35">
        <v>104</v>
      </c>
      <c r="H142" s="43" t="s">
        <v>1046</v>
      </c>
      <c r="I142" s="44">
        <v>35203</v>
      </c>
      <c r="J142" s="43" t="s">
        <v>233</v>
      </c>
      <c r="K142" s="43"/>
      <c r="L142" s="45">
        <v>0.012858796296296297</v>
      </c>
      <c r="M142" s="43"/>
      <c r="N142" s="43" t="s">
        <v>780</v>
      </c>
    </row>
    <row r="143" spans="1:14" ht="15" customHeight="1">
      <c r="A143" s="46">
        <v>152</v>
      </c>
      <c r="B143" s="46">
        <v>4</v>
      </c>
      <c r="C143" s="46"/>
      <c r="D143" s="46"/>
      <c r="E143" s="46" t="s">
        <v>1095</v>
      </c>
      <c r="F143" s="46">
        <v>13</v>
      </c>
      <c r="G143" s="35">
        <v>49</v>
      </c>
      <c r="H143" s="43" t="s">
        <v>1087</v>
      </c>
      <c r="I143" s="44">
        <v>35495</v>
      </c>
      <c r="J143" s="43" t="s">
        <v>61</v>
      </c>
      <c r="K143" s="43"/>
      <c r="L143" s="45">
        <v>0.015520833333333333</v>
      </c>
      <c r="M143" s="46"/>
      <c r="N143" s="43" t="s">
        <v>62</v>
      </c>
    </row>
    <row r="144" spans="1:14" ht="15" customHeight="1">
      <c r="A144" s="46">
        <v>30</v>
      </c>
      <c r="B144" s="46">
        <v>3</v>
      </c>
      <c r="C144" s="46"/>
      <c r="D144" s="46"/>
      <c r="E144" s="46" t="s">
        <v>971</v>
      </c>
      <c r="F144" s="46">
        <v>15</v>
      </c>
      <c r="G144" s="35">
        <v>34</v>
      </c>
      <c r="H144" s="43" t="s">
        <v>80</v>
      </c>
      <c r="I144" s="44">
        <v>37345</v>
      </c>
      <c r="J144" s="43" t="s">
        <v>37</v>
      </c>
      <c r="K144" s="43"/>
      <c r="L144" s="45">
        <v>0.002523148148148148</v>
      </c>
      <c r="M144" s="43"/>
      <c r="N144" s="43" t="s">
        <v>38</v>
      </c>
    </row>
    <row r="145" spans="1:14" ht="15" customHeight="1">
      <c r="A145" s="46">
        <v>47</v>
      </c>
      <c r="B145" s="46">
        <v>3</v>
      </c>
      <c r="C145" s="46"/>
      <c r="D145" s="46"/>
      <c r="E145" s="46" t="s">
        <v>972</v>
      </c>
      <c r="F145" s="46">
        <v>16</v>
      </c>
      <c r="G145" s="35">
        <v>107</v>
      </c>
      <c r="H145" s="43" t="s">
        <v>432</v>
      </c>
      <c r="I145" s="44">
        <v>37074</v>
      </c>
      <c r="J145" s="43" t="s">
        <v>54</v>
      </c>
      <c r="K145" s="43"/>
      <c r="L145" s="45">
        <v>0.005671296296296297</v>
      </c>
      <c r="M145" s="43"/>
      <c r="N145" s="43" t="s">
        <v>55</v>
      </c>
    </row>
    <row r="146" spans="1:14" ht="15" customHeight="1">
      <c r="A146" s="46">
        <v>65</v>
      </c>
      <c r="B146" s="46">
        <v>3</v>
      </c>
      <c r="C146" s="46"/>
      <c r="D146" s="46"/>
      <c r="E146" s="46" t="s">
        <v>973</v>
      </c>
      <c r="F146" s="46">
        <v>16</v>
      </c>
      <c r="G146" s="35">
        <v>78</v>
      </c>
      <c r="H146" s="43" t="s">
        <v>394</v>
      </c>
      <c r="I146" s="44">
        <v>36705</v>
      </c>
      <c r="J146" s="43" t="s">
        <v>44</v>
      </c>
      <c r="K146" s="43"/>
      <c r="L146" s="45">
        <v>0.005046296296296296</v>
      </c>
      <c r="M146" s="43"/>
      <c r="N146" s="43" t="s">
        <v>45</v>
      </c>
    </row>
    <row r="147" spans="1:14" ht="15" customHeight="1">
      <c r="A147" s="46">
        <v>31</v>
      </c>
      <c r="B147" s="46">
        <v>2</v>
      </c>
      <c r="C147" s="46"/>
      <c r="D147" s="46"/>
      <c r="E147" s="46" t="s">
        <v>971</v>
      </c>
      <c r="F147" s="46">
        <v>16</v>
      </c>
      <c r="G147" s="35">
        <v>41</v>
      </c>
      <c r="H147" s="43" t="s">
        <v>81</v>
      </c>
      <c r="I147" s="44">
        <v>37346</v>
      </c>
      <c r="J147" s="43" t="s">
        <v>61</v>
      </c>
      <c r="K147" s="43"/>
      <c r="L147" s="45">
        <v>0.0025462962962962965</v>
      </c>
      <c r="M147" s="43"/>
      <c r="N147" s="43" t="s">
        <v>82</v>
      </c>
    </row>
    <row r="148" spans="1:14" ht="15" customHeight="1">
      <c r="A148" s="46">
        <v>66</v>
      </c>
      <c r="B148" s="46">
        <v>2</v>
      </c>
      <c r="C148" s="46"/>
      <c r="D148" s="46"/>
      <c r="E148" s="46" t="s">
        <v>973</v>
      </c>
      <c r="F148" s="46">
        <v>17</v>
      </c>
      <c r="G148" s="35">
        <v>39</v>
      </c>
      <c r="H148" s="43" t="s">
        <v>395</v>
      </c>
      <c r="I148" s="44">
        <v>37153</v>
      </c>
      <c r="J148" s="43" t="s">
        <v>61</v>
      </c>
      <c r="K148" s="43"/>
      <c r="L148" s="45">
        <v>0.005046296296296296</v>
      </c>
      <c r="M148" s="43"/>
      <c r="N148" s="43" t="s">
        <v>82</v>
      </c>
    </row>
    <row r="149" spans="1:14" ht="15" customHeight="1">
      <c r="A149" s="46">
        <v>82</v>
      </c>
      <c r="B149" s="46">
        <v>2</v>
      </c>
      <c r="C149" s="46"/>
      <c r="D149" s="46"/>
      <c r="E149" s="46" t="s">
        <v>1003</v>
      </c>
      <c r="F149" s="46">
        <v>15</v>
      </c>
      <c r="G149" s="35">
        <v>89</v>
      </c>
      <c r="H149" s="43" t="s">
        <v>988</v>
      </c>
      <c r="I149" s="44">
        <v>36348</v>
      </c>
      <c r="J149" s="43" t="s">
        <v>44</v>
      </c>
      <c r="K149" s="43"/>
      <c r="L149" s="45">
        <v>0.008912037037037038</v>
      </c>
      <c r="M149" s="43"/>
      <c r="N149" s="43" t="s">
        <v>45</v>
      </c>
    </row>
    <row r="150" spans="1:14" ht="15" customHeight="1">
      <c r="A150" s="46">
        <v>98</v>
      </c>
      <c r="B150" s="46">
        <v>2</v>
      </c>
      <c r="C150" s="46"/>
      <c r="D150" s="46"/>
      <c r="E150" s="46" t="s">
        <v>1004</v>
      </c>
      <c r="F150" s="46">
        <v>15</v>
      </c>
      <c r="G150" s="35">
        <v>4</v>
      </c>
      <c r="H150" s="43" t="s">
        <v>1019</v>
      </c>
      <c r="I150" s="44">
        <v>36032</v>
      </c>
      <c r="J150" s="43" t="s">
        <v>51</v>
      </c>
      <c r="K150" s="43"/>
      <c r="L150" s="45">
        <v>0.010023148148148147</v>
      </c>
      <c r="M150" s="43"/>
      <c r="N150" s="43" t="s">
        <v>269</v>
      </c>
    </row>
    <row r="151" spans="1:14" ht="15" customHeight="1">
      <c r="A151" s="46">
        <v>154</v>
      </c>
      <c r="B151" s="46">
        <v>2</v>
      </c>
      <c r="C151" s="46"/>
      <c r="D151" s="46"/>
      <c r="E151" s="46" t="s">
        <v>1095</v>
      </c>
      <c r="F151" s="46">
        <v>15</v>
      </c>
      <c r="G151" s="35">
        <v>59</v>
      </c>
      <c r="H151" s="43" t="s">
        <v>1089</v>
      </c>
      <c r="I151" s="44">
        <v>35657</v>
      </c>
      <c r="J151" s="43" t="s">
        <v>226</v>
      </c>
      <c r="K151" s="43"/>
      <c r="L151" s="45">
        <v>0.01628472222222222</v>
      </c>
      <c r="M151" s="46"/>
      <c r="N151" s="43" t="s">
        <v>637</v>
      </c>
    </row>
    <row r="152" spans="1:14" ht="15" customHeight="1">
      <c r="A152" s="46">
        <v>83</v>
      </c>
      <c r="B152" s="46">
        <v>1</v>
      </c>
      <c r="C152" s="46"/>
      <c r="D152" s="46"/>
      <c r="E152" s="46" t="s">
        <v>1003</v>
      </c>
      <c r="F152" s="46">
        <v>16</v>
      </c>
      <c r="G152" s="35">
        <v>49</v>
      </c>
      <c r="H152" s="43" t="s">
        <v>989</v>
      </c>
      <c r="I152" s="44">
        <v>36134</v>
      </c>
      <c r="J152" s="43" t="s">
        <v>61</v>
      </c>
      <c r="K152" s="43"/>
      <c r="L152" s="45">
        <v>0.008946759259259258</v>
      </c>
      <c r="M152" s="43"/>
      <c r="N152" s="43" t="s">
        <v>437</v>
      </c>
    </row>
    <row r="153" spans="1:14" ht="15" customHeight="1">
      <c r="A153" s="46">
        <v>155</v>
      </c>
      <c r="B153" s="46">
        <v>1</v>
      </c>
      <c r="C153" s="46"/>
      <c r="D153" s="46"/>
      <c r="E153" s="46" t="s">
        <v>1095</v>
      </c>
      <c r="F153" s="46">
        <v>16</v>
      </c>
      <c r="G153" s="35">
        <v>141</v>
      </c>
      <c r="H153" s="43" t="s">
        <v>1090</v>
      </c>
      <c r="I153" s="44">
        <v>35235</v>
      </c>
      <c r="J153" s="43" t="s">
        <v>476</v>
      </c>
      <c r="K153" s="43"/>
      <c r="L153" s="45">
        <v>0.016527777777777777</v>
      </c>
      <c r="M153" s="46"/>
      <c r="N153" s="43" t="s">
        <v>879</v>
      </c>
    </row>
  </sheetData>
  <sheetProtection/>
  <autoFilter ref="A1:N153">
    <sortState ref="A2:N153">
      <sortCondition descending="1" sortBy="value" ref="D2:D153"/>
    </sortState>
  </autoFilter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3" width="7.140625" style="0" customWidth="1"/>
    <col min="4" max="5" width="8.28125" style="0" customWidth="1"/>
    <col min="6" max="6" width="6.28125" style="0" customWidth="1"/>
    <col min="7" max="7" width="6.8515625" style="0" customWidth="1"/>
    <col min="8" max="8" width="24.421875" style="0" customWidth="1"/>
    <col min="9" max="9" width="17.57421875" style="0" customWidth="1"/>
    <col min="10" max="10" width="15.7109375" style="0" customWidth="1"/>
    <col min="11" max="11" width="18.421875" style="0" customWidth="1"/>
    <col min="12" max="12" width="4.8515625" style="0" customWidth="1"/>
    <col min="13" max="13" width="21.7109375" style="0" customWidth="1"/>
    <col min="14" max="14" width="8.8515625" style="0" customWidth="1"/>
    <col min="15" max="15" width="7.421875" style="0" customWidth="1"/>
    <col min="16" max="16" width="7.7109375" style="0" customWidth="1"/>
    <col min="17" max="19" width="7.421875" style="0" customWidth="1"/>
  </cols>
  <sheetData>
    <row r="1" spans="1:19" ht="18.75" customHeight="1">
      <c r="A1" s="7" t="str">
        <f>nbox!A1</f>
        <v>Lietuvos pavasario kroso čempionatas</v>
      </c>
      <c r="B1" s="2"/>
      <c r="C1" s="2"/>
      <c r="D1" s="3"/>
      <c r="E1" s="3"/>
      <c r="F1" s="2"/>
      <c r="G1" s="2"/>
      <c r="H1" s="4"/>
      <c r="I1" s="5"/>
      <c r="J1" s="6"/>
      <c r="K1" s="6"/>
      <c r="L1" s="6"/>
      <c r="M1" s="6"/>
      <c r="N1" s="5"/>
      <c r="O1" s="5"/>
      <c r="P1" s="5"/>
      <c r="Q1" s="5"/>
      <c r="R1" s="5"/>
      <c r="S1" s="5"/>
    </row>
    <row r="2" spans="1:19" ht="17.25" customHeight="1">
      <c r="A2" s="7" t="str">
        <f>nbox!A2</f>
        <v>2015 m.gegužės 8 d., Palanga</v>
      </c>
      <c r="B2" s="2"/>
      <c r="C2" s="2"/>
      <c r="D2" s="3"/>
      <c r="E2" s="3"/>
      <c r="F2" s="2"/>
      <c r="G2" s="2"/>
      <c r="H2" s="4"/>
      <c r="I2" s="5"/>
      <c r="J2" s="6"/>
      <c r="K2" s="6"/>
      <c r="L2" s="6"/>
      <c r="M2" s="6"/>
      <c r="N2" s="5"/>
      <c r="O2" s="5"/>
      <c r="P2" s="5"/>
      <c r="Q2" s="5"/>
      <c r="R2" s="5"/>
      <c r="S2" s="5"/>
    </row>
    <row r="3" spans="1:19" ht="21" customHeight="1">
      <c r="A3" s="8">
        <v>1</v>
      </c>
      <c r="B3" s="9" t="e">
        <f>IF(ISBLANK(A3)," ",VLOOKUP(A3,progr,4,FALSE))</f>
        <v>#NAME?</v>
      </c>
      <c r="C3" s="10"/>
      <c r="D3" s="9" t="e">
        <f>IF(ISBLANK(A3)," ",VLOOKUP(A3,progr,6,FALSE))</f>
        <v>#NAME?</v>
      </c>
      <c r="E3" s="11" t="e">
        <f>IF(ISBLANK(A3)," ",VLOOKUP(A3,progr,5,FALSE))</f>
        <v>#NAME?</v>
      </c>
      <c r="F3" s="8" t="s">
        <v>0</v>
      </c>
      <c r="G3" s="12"/>
      <c r="H3" s="4"/>
      <c r="I3" s="5"/>
      <c r="J3" s="6"/>
      <c r="K3" s="6"/>
      <c r="L3" s="6"/>
      <c r="M3" s="6"/>
      <c r="N3" s="5"/>
      <c r="O3" s="5"/>
      <c r="P3" s="5"/>
      <c r="Q3" s="5"/>
      <c r="R3" s="5"/>
      <c r="S3" s="5"/>
    </row>
    <row r="4" spans="1:19" ht="20.25" customHeight="1">
      <c r="A4" s="21" t="e">
        <f>IF(ISBLANK(A3)," ",VLOOKUP(A3,progr,3,FALSE))</f>
        <v>#NAME?</v>
      </c>
      <c r="B4" s="13"/>
      <c r="C4" s="13"/>
      <c r="D4" s="14"/>
      <c r="E4" s="14"/>
      <c r="F4" s="13"/>
      <c r="G4" s="13"/>
      <c r="H4" s="15"/>
      <c r="I4" s="5"/>
      <c r="J4" s="6"/>
      <c r="K4" s="6"/>
      <c r="L4" s="6"/>
      <c r="M4" s="6"/>
      <c r="N4" s="5"/>
      <c r="O4" s="5"/>
      <c r="P4" s="5"/>
      <c r="Q4" s="5"/>
      <c r="R4" s="5"/>
      <c r="S4" s="5"/>
    </row>
    <row r="5" spans="1:19" ht="13.5" customHeight="1">
      <c r="A5" s="6"/>
      <c r="B5" s="13"/>
      <c r="C5" s="13"/>
      <c r="D5" s="14"/>
      <c r="E5" s="14"/>
      <c r="F5" s="6"/>
      <c r="G5" s="16">
        <v>1</v>
      </c>
      <c r="H5" s="17" t="e">
        <f>IF(ISBLANK($A$3)," ",CONCATENATE(D3," ",$F$3," ",$E$3))</f>
        <v>#NAME?</v>
      </c>
      <c r="I5" s="18" t="s">
        <v>6</v>
      </c>
      <c r="J5" s="19" t="e">
        <f>IF(ISBLANK(A3)," ",VLOOKUP(A3,progr,2,FALSE))</f>
        <v>#NAME?</v>
      </c>
      <c r="K5" s="6"/>
      <c r="L5" s="6"/>
      <c r="M5" s="6"/>
      <c r="N5" s="5"/>
      <c r="O5" s="5"/>
      <c r="P5" s="5"/>
      <c r="Q5" s="5"/>
      <c r="R5" s="5"/>
      <c r="S5" s="5"/>
    </row>
    <row r="6" spans="1:19" ht="9.75" customHeight="1">
      <c r="A6" s="20"/>
      <c r="B6" s="20"/>
      <c r="C6" s="20"/>
      <c r="D6" s="20"/>
      <c r="E6" s="20"/>
      <c r="F6" s="20"/>
      <c r="G6" s="20"/>
      <c r="H6" s="22"/>
      <c r="I6" s="23"/>
      <c r="J6" s="20"/>
      <c r="K6" s="20"/>
      <c r="L6" s="20"/>
      <c r="M6" s="20"/>
      <c r="N6" s="23"/>
      <c r="O6" s="23"/>
      <c r="P6" s="23"/>
      <c r="Q6" s="23"/>
      <c r="R6" s="23"/>
      <c r="S6" s="23"/>
    </row>
    <row r="7" spans="1:19" ht="13.5" customHeight="1">
      <c r="A7" s="24" t="s">
        <v>2</v>
      </c>
      <c r="B7" s="24" t="s">
        <v>3</v>
      </c>
      <c r="C7" s="24" t="s">
        <v>4</v>
      </c>
      <c r="D7" s="25" t="s">
        <v>5</v>
      </c>
      <c r="E7" s="25" t="s">
        <v>7</v>
      </c>
      <c r="F7" s="26" t="s">
        <v>8</v>
      </c>
      <c r="G7" s="24" t="s">
        <v>9</v>
      </c>
      <c r="H7" s="27" t="s">
        <v>10</v>
      </c>
      <c r="I7" s="28" t="s">
        <v>11</v>
      </c>
      <c r="J7" s="29" t="s">
        <v>12</v>
      </c>
      <c r="K7" s="29" t="s">
        <v>14</v>
      </c>
      <c r="L7" s="29" t="s">
        <v>15</v>
      </c>
      <c r="M7" s="29" t="s">
        <v>16</v>
      </c>
      <c r="N7" s="30" t="s">
        <v>17</v>
      </c>
      <c r="O7" s="31" t="s">
        <v>18</v>
      </c>
      <c r="P7" s="31" t="s">
        <v>19</v>
      </c>
      <c r="Q7" s="31" t="s">
        <v>20</v>
      </c>
      <c r="R7" s="31" t="s">
        <v>21</v>
      </c>
      <c r="S7" s="31" t="s">
        <v>22</v>
      </c>
    </row>
    <row r="8" spans="1:19" ht="16.5" customHeight="1">
      <c r="A8" s="33">
        <v>1</v>
      </c>
      <c r="B8" s="35">
        <v>108</v>
      </c>
      <c r="C8" s="35" t="e">
        <f aca="true" t="shared" si="0" ref="C8:C31">IF(ISBLANK(B8)," ",CONCATENATE($B$3,B8))</f>
        <v>#NAME?</v>
      </c>
      <c r="D8" s="36"/>
      <c r="E8" s="36"/>
      <c r="F8" s="37" t="str">
        <f aca="true" t="shared" si="1" ref="F8:F31">IF(ISBLANK(D8)," ",RANK(D8,$D$8:$D$31,1))</f>
        <v> </v>
      </c>
      <c r="G8" s="37" t="str">
        <f aca="true" t="shared" si="2" ref="G8:G31">IF(ISBLANK(E8)," ",RANK(E8,$E$8:$E$31,1))</f>
        <v> </v>
      </c>
      <c r="H8" s="43" t="e">
        <f aca="true" t="shared" si="3" ref="H8:H31">IF(ISBLANK(B8)," ",VLOOKUP(C8,list,2,FALSE))</f>
        <v>#NAME?</v>
      </c>
      <c r="I8" s="44" t="e">
        <f aca="true" t="shared" si="4" ref="I8:I31">IF(ISBLANK(B8)," ",VLOOKUP(C8,list,3,FALSE))</f>
        <v>#NAME?</v>
      </c>
      <c r="J8" s="43" t="e">
        <f aca="true" t="shared" si="5" ref="J8:J31">IF(ISBLANK(B8)," ",VLOOKUP(C8,list,4,FALSE))</f>
        <v>#NAME?</v>
      </c>
      <c r="K8" s="43" t="e">
        <f aca="true" t="shared" si="6" ref="K8:K31">IF(ISBLANK(B8)," ",VLOOKUP(C8,list,5,FALSE))</f>
        <v>#NAME?</v>
      </c>
      <c r="L8" s="43" t="e">
        <f aca="true" t="shared" si="7" ref="L8:L31">IF(ISBLANK(B8)," ",VLOOKUP(C8,list,6,FALSE))</f>
        <v>#NAME?</v>
      </c>
      <c r="M8" s="43" t="e">
        <f aca="true" t="shared" si="8" ref="M8:M31">IF(ISBLANK(B8)," ",VLOOKUP(C8,list,7,FALSE))</f>
        <v>#NAME?</v>
      </c>
      <c r="N8" s="45" t="str">
        <f aca="true" t="shared" si="9" ref="N8:N31">IF(ISBLANK(S8)," ",TIME(Q8,R8,S8))</f>
        <v> </v>
      </c>
      <c r="O8" s="33" t="str">
        <f aca="true" t="shared" si="10" ref="O8:O31">IF(ISBLANK(E8)," ",VLOOKUP(G8,tsk,2,FALSE))</f>
        <v> </v>
      </c>
      <c r="P8" s="33" t="str">
        <f aca="true" t="shared" si="11" ref="P8:P31">IF(ISBLANK(D8)," ",VLOOKUP(N8,kvjc,2))</f>
        <v> </v>
      </c>
      <c r="Q8" s="33"/>
      <c r="R8" s="33"/>
      <c r="S8" s="33"/>
    </row>
    <row r="9" spans="1:19" ht="16.5" customHeight="1">
      <c r="A9" s="33">
        <v>2</v>
      </c>
      <c r="B9" s="35"/>
      <c r="C9" s="35" t="str">
        <f t="shared" si="0"/>
        <v> </v>
      </c>
      <c r="D9" s="36"/>
      <c r="E9" s="36"/>
      <c r="F9" s="37" t="str">
        <f t="shared" si="1"/>
        <v> </v>
      </c>
      <c r="G9" s="37" t="str">
        <f t="shared" si="2"/>
        <v> </v>
      </c>
      <c r="H9" s="37" t="str">
        <f t="shared" si="3"/>
        <v> </v>
      </c>
      <c r="I9" s="44" t="str">
        <f t="shared" si="4"/>
        <v> </v>
      </c>
      <c r="J9" s="37" t="str">
        <f t="shared" si="5"/>
        <v> </v>
      </c>
      <c r="K9" s="37" t="str">
        <f t="shared" si="6"/>
        <v> </v>
      </c>
      <c r="L9" s="37" t="str">
        <f t="shared" si="7"/>
        <v> </v>
      </c>
      <c r="M9" s="37" t="str">
        <f t="shared" si="8"/>
        <v> </v>
      </c>
      <c r="N9" s="45" t="str">
        <f t="shared" si="9"/>
        <v> </v>
      </c>
      <c r="O9" s="33" t="str">
        <f t="shared" si="10"/>
        <v> </v>
      </c>
      <c r="P9" s="33" t="str">
        <f t="shared" si="11"/>
        <v> </v>
      </c>
      <c r="Q9" s="33"/>
      <c r="R9" s="33"/>
      <c r="S9" s="33"/>
    </row>
    <row r="10" spans="1:19" ht="16.5" customHeight="1">
      <c r="A10" s="33">
        <v>3</v>
      </c>
      <c r="B10" s="35"/>
      <c r="C10" s="35" t="str">
        <f t="shared" si="0"/>
        <v> </v>
      </c>
      <c r="D10" s="36"/>
      <c r="E10" s="36"/>
      <c r="F10" s="37" t="str">
        <f t="shared" si="1"/>
        <v> </v>
      </c>
      <c r="G10" s="37" t="str">
        <f t="shared" si="2"/>
        <v> </v>
      </c>
      <c r="H10" s="37" t="str">
        <f t="shared" si="3"/>
        <v> </v>
      </c>
      <c r="I10" s="44" t="str">
        <f t="shared" si="4"/>
        <v> </v>
      </c>
      <c r="J10" s="37" t="str">
        <f t="shared" si="5"/>
        <v> </v>
      </c>
      <c r="K10" s="37" t="str">
        <f t="shared" si="6"/>
        <v> </v>
      </c>
      <c r="L10" s="37" t="str">
        <f t="shared" si="7"/>
        <v> </v>
      </c>
      <c r="M10" s="37" t="str">
        <f t="shared" si="8"/>
        <v> </v>
      </c>
      <c r="N10" s="45" t="str">
        <f t="shared" si="9"/>
        <v> </v>
      </c>
      <c r="O10" s="33" t="str">
        <f t="shared" si="10"/>
        <v> </v>
      </c>
      <c r="P10" s="33" t="str">
        <f t="shared" si="11"/>
        <v> </v>
      </c>
      <c r="Q10" s="33"/>
      <c r="R10" s="33"/>
      <c r="S10" s="33"/>
    </row>
    <row r="11" spans="1:19" ht="16.5" customHeight="1">
      <c r="A11" s="33">
        <v>4</v>
      </c>
      <c r="B11" s="35"/>
      <c r="C11" s="35" t="str">
        <f t="shared" si="0"/>
        <v> </v>
      </c>
      <c r="D11" s="36"/>
      <c r="E11" s="36"/>
      <c r="F11" s="37" t="str">
        <f t="shared" si="1"/>
        <v> </v>
      </c>
      <c r="G11" s="37" t="str">
        <f t="shared" si="2"/>
        <v> </v>
      </c>
      <c r="H11" s="37" t="str">
        <f t="shared" si="3"/>
        <v> </v>
      </c>
      <c r="I11" s="44" t="str">
        <f t="shared" si="4"/>
        <v> </v>
      </c>
      <c r="J11" s="37" t="str">
        <f t="shared" si="5"/>
        <v> </v>
      </c>
      <c r="K11" s="37" t="str">
        <f t="shared" si="6"/>
        <v> </v>
      </c>
      <c r="L11" s="37" t="str">
        <f t="shared" si="7"/>
        <v> </v>
      </c>
      <c r="M11" s="37" t="str">
        <f t="shared" si="8"/>
        <v> </v>
      </c>
      <c r="N11" s="45" t="str">
        <f t="shared" si="9"/>
        <v> </v>
      </c>
      <c r="O11" s="33" t="str">
        <f t="shared" si="10"/>
        <v> </v>
      </c>
      <c r="P11" s="33" t="str">
        <f t="shared" si="11"/>
        <v> </v>
      </c>
      <c r="Q11" s="33"/>
      <c r="R11" s="33"/>
      <c r="S11" s="33"/>
    </row>
    <row r="12" spans="1:19" ht="16.5" customHeight="1">
      <c r="A12" s="33">
        <v>5</v>
      </c>
      <c r="B12" s="35"/>
      <c r="C12" s="35" t="str">
        <f t="shared" si="0"/>
        <v> </v>
      </c>
      <c r="D12" s="36"/>
      <c r="E12" s="36"/>
      <c r="F12" s="37" t="str">
        <f t="shared" si="1"/>
        <v> </v>
      </c>
      <c r="G12" s="37" t="str">
        <f t="shared" si="2"/>
        <v> </v>
      </c>
      <c r="H12" s="37" t="str">
        <f t="shared" si="3"/>
        <v> </v>
      </c>
      <c r="I12" s="44" t="str">
        <f t="shared" si="4"/>
        <v> </v>
      </c>
      <c r="J12" s="37" t="str">
        <f t="shared" si="5"/>
        <v> </v>
      </c>
      <c r="K12" s="37" t="str">
        <f t="shared" si="6"/>
        <v> </v>
      </c>
      <c r="L12" s="37" t="str">
        <f t="shared" si="7"/>
        <v> </v>
      </c>
      <c r="M12" s="37" t="str">
        <f t="shared" si="8"/>
        <v> </v>
      </c>
      <c r="N12" s="45" t="str">
        <f t="shared" si="9"/>
        <v> </v>
      </c>
      <c r="O12" s="33" t="str">
        <f t="shared" si="10"/>
        <v> </v>
      </c>
      <c r="P12" s="33" t="str">
        <f t="shared" si="11"/>
        <v> </v>
      </c>
      <c r="Q12" s="33"/>
      <c r="R12" s="33"/>
      <c r="S12" s="33"/>
    </row>
    <row r="13" spans="1:19" ht="16.5" customHeight="1">
      <c r="A13" s="33">
        <v>6</v>
      </c>
      <c r="B13" s="35"/>
      <c r="C13" s="35" t="str">
        <f t="shared" si="0"/>
        <v> </v>
      </c>
      <c r="D13" s="36"/>
      <c r="E13" s="36"/>
      <c r="F13" s="37" t="str">
        <f t="shared" si="1"/>
        <v> </v>
      </c>
      <c r="G13" s="37" t="str">
        <f t="shared" si="2"/>
        <v> </v>
      </c>
      <c r="H13" s="37" t="str">
        <f t="shared" si="3"/>
        <v> </v>
      </c>
      <c r="I13" s="44" t="str">
        <f t="shared" si="4"/>
        <v> </v>
      </c>
      <c r="J13" s="37" t="str">
        <f t="shared" si="5"/>
        <v> </v>
      </c>
      <c r="K13" s="37" t="str">
        <f t="shared" si="6"/>
        <v> </v>
      </c>
      <c r="L13" s="37" t="str">
        <f t="shared" si="7"/>
        <v> </v>
      </c>
      <c r="M13" s="37" t="str">
        <f t="shared" si="8"/>
        <v> </v>
      </c>
      <c r="N13" s="45" t="str">
        <f t="shared" si="9"/>
        <v> </v>
      </c>
      <c r="O13" s="33" t="str">
        <f t="shared" si="10"/>
        <v> </v>
      </c>
      <c r="P13" s="33" t="str">
        <f t="shared" si="11"/>
        <v> </v>
      </c>
      <c r="Q13" s="33"/>
      <c r="R13" s="33"/>
      <c r="S13" s="33"/>
    </row>
    <row r="14" spans="1:19" ht="16.5" customHeight="1">
      <c r="A14" s="33">
        <v>7</v>
      </c>
      <c r="B14" s="35"/>
      <c r="C14" s="35" t="str">
        <f t="shared" si="0"/>
        <v> </v>
      </c>
      <c r="D14" s="36"/>
      <c r="E14" s="36"/>
      <c r="F14" s="37" t="str">
        <f t="shared" si="1"/>
        <v> </v>
      </c>
      <c r="G14" s="37" t="str">
        <f t="shared" si="2"/>
        <v> </v>
      </c>
      <c r="H14" s="37" t="str">
        <f t="shared" si="3"/>
        <v> </v>
      </c>
      <c r="I14" s="44" t="str">
        <f t="shared" si="4"/>
        <v> </v>
      </c>
      <c r="J14" s="37" t="str">
        <f t="shared" si="5"/>
        <v> </v>
      </c>
      <c r="K14" s="37" t="str">
        <f t="shared" si="6"/>
        <v> </v>
      </c>
      <c r="L14" s="37" t="str">
        <f t="shared" si="7"/>
        <v> </v>
      </c>
      <c r="M14" s="37" t="str">
        <f t="shared" si="8"/>
        <v> </v>
      </c>
      <c r="N14" s="45" t="str">
        <f t="shared" si="9"/>
        <v> </v>
      </c>
      <c r="O14" s="33" t="str">
        <f t="shared" si="10"/>
        <v> </v>
      </c>
      <c r="P14" s="33" t="str">
        <f t="shared" si="11"/>
        <v> </v>
      </c>
      <c r="Q14" s="33"/>
      <c r="R14" s="33"/>
      <c r="S14" s="33"/>
    </row>
    <row r="15" spans="1:19" ht="16.5" customHeight="1">
      <c r="A15" s="33">
        <v>8</v>
      </c>
      <c r="B15" s="35"/>
      <c r="C15" s="35" t="str">
        <f t="shared" si="0"/>
        <v> </v>
      </c>
      <c r="D15" s="36"/>
      <c r="E15" s="36"/>
      <c r="F15" s="37" t="str">
        <f t="shared" si="1"/>
        <v> </v>
      </c>
      <c r="G15" s="37" t="str">
        <f t="shared" si="2"/>
        <v> </v>
      </c>
      <c r="H15" s="37" t="str">
        <f t="shared" si="3"/>
        <v> </v>
      </c>
      <c r="I15" s="44" t="str">
        <f t="shared" si="4"/>
        <v> </v>
      </c>
      <c r="J15" s="37" t="str">
        <f t="shared" si="5"/>
        <v> </v>
      </c>
      <c r="K15" s="37" t="str">
        <f t="shared" si="6"/>
        <v> </v>
      </c>
      <c r="L15" s="37" t="str">
        <f t="shared" si="7"/>
        <v> </v>
      </c>
      <c r="M15" s="37" t="str">
        <f t="shared" si="8"/>
        <v> </v>
      </c>
      <c r="N15" s="45" t="str">
        <f t="shared" si="9"/>
        <v> </v>
      </c>
      <c r="O15" s="33" t="str">
        <f t="shared" si="10"/>
        <v> </v>
      </c>
      <c r="P15" s="33" t="str">
        <f t="shared" si="11"/>
        <v> </v>
      </c>
      <c r="Q15" s="33"/>
      <c r="R15" s="33"/>
      <c r="S15" s="33"/>
    </row>
    <row r="16" spans="1:19" ht="16.5" customHeight="1">
      <c r="A16" s="33">
        <v>9</v>
      </c>
      <c r="B16" s="35"/>
      <c r="C16" s="35" t="str">
        <f t="shared" si="0"/>
        <v> </v>
      </c>
      <c r="D16" s="36"/>
      <c r="E16" s="36"/>
      <c r="F16" s="37" t="str">
        <f t="shared" si="1"/>
        <v> </v>
      </c>
      <c r="G16" s="37" t="str">
        <f t="shared" si="2"/>
        <v> </v>
      </c>
      <c r="H16" s="37" t="str">
        <f t="shared" si="3"/>
        <v> </v>
      </c>
      <c r="I16" s="44" t="str">
        <f t="shared" si="4"/>
        <v> </v>
      </c>
      <c r="J16" s="37" t="str">
        <f t="shared" si="5"/>
        <v> </v>
      </c>
      <c r="K16" s="37" t="str">
        <f t="shared" si="6"/>
        <v> </v>
      </c>
      <c r="L16" s="37" t="str">
        <f t="shared" si="7"/>
        <v> </v>
      </c>
      <c r="M16" s="37" t="str">
        <f t="shared" si="8"/>
        <v> </v>
      </c>
      <c r="N16" s="45" t="str">
        <f t="shared" si="9"/>
        <v> </v>
      </c>
      <c r="O16" s="33" t="str">
        <f t="shared" si="10"/>
        <v> </v>
      </c>
      <c r="P16" s="33" t="str">
        <f t="shared" si="11"/>
        <v> </v>
      </c>
      <c r="Q16" s="33"/>
      <c r="R16" s="33"/>
      <c r="S16" s="33"/>
    </row>
    <row r="17" spans="1:19" ht="16.5" customHeight="1">
      <c r="A17" s="33">
        <v>10</v>
      </c>
      <c r="B17" s="35"/>
      <c r="C17" s="35" t="str">
        <f t="shared" si="0"/>
        <v> </v>
      </c>
      <c r="D17" s="36"/>
      <c r="E17" s="36"/>
      <c r="F17" s="37" t="str">
        <f t="shared" si="1"/>
        <v> </v>
      </c>
      <c r="G17" s="37" t="str">
        <f t="shared" si="2"/>
        <v> </v>
      </c>
      <c r="H17" s="37" t="str">
        <f t="shared" si="3"/>
        <v> </v>
      </c>
      <c r="I17" s="44" t="str">
        <f t="shared" si="4"/>
        <v> </v>
      </c>
      <c r="J17" s="37" t="str">
        <f t="shared" si="5"/>
        <v> </v>
      </c>
      <c r="K17" s="37" t="str">
        <f t="shared" si="6"/>
        <v> </v>
      </c>
      <c r="L17" s="37" t="str">
        <f t="shared" si="7"/>
        <v> </v>
      </c>
      <c r="M17" s="37" t="str">
        <f t="shared" si="8"/>
        <v> </v>
      </c>
      <c r="N17" s="45" t="str">
        <f t="shared" si="9"/>
        <v> </v>
      </c>
      <c r="O17" s="33" t="str">
        <f t="shared" si="10"/>
        <v> </v>
      </c>
      <c r="P17" s="33" t="str">
        <f t="shared" si="11"/>
        <v> </v>
      </c>
      <c r="Q17" s="33"/>
      <c r="R17" s="33"/>
      <c r="S17" s="33"/>
    </row>
    <row r="18" spans="1:19" ht="16.5" customHeight="1">
      <c r="A18" s="33">
        <v>11</v>
      </c>
      <c r="B18" s="35"/>
      <c r="C18" s="35" t="str">
        <f t="shared" si="0"/>
        <v> </v>
      </c>
      <c r="D18" s="36"/>
      <c r="E18" s="36"/>
      <c r="F18" s="37" t="str">
        <f t="shared" si="1"/>
        <v> </v>
      </c>
      <c r="G18" s="37" t="str">
        <f t="shared" si="2"/>
        <v> </v>
      </c>
      <c r="H18" s="37" t="str">
        <f t="shared" si="3"/>
        <v> </v>
      </c>
      <c r="I18" s="44" t="str">
        <f t="shared" si="4"/>
        <v> </v>
      </c>
      <c r="J18" s="37" t="str">
        <f t="shared" si="5"/>
        <v> </v>
      </c>
      <c r="K18" s="37" t="str">
        <f t="shared" si="6"/>
        <v> </v>
      </c>
      <c r="L18" s="37" t="str">
        <f t="shared" si="7"/>
        <v> </v>
      </c>
      <c r="M18" s="37" t="str">
        <f t="shared" si="8"/>
        <v> </v>
      </c>
      <c r="N18" s="45" t="str">
        <f t="shared" si="9"/>
        <v> </v>
      </c>
      <c r="O18" s="33" t="str">
        <f t="shared" si="10"/>
        <v> </v>
      </c>
      <c r="P18" s="33" t="str">
        <f t="shared" si="11"/>
        <v> </v>
      </c>
      <c r="Q18" s="33"/>
      <c r="R18" s="33"/>
      <c r="S18" s="33"/>
    </row>
    <row r="19" spans="1:19" ht="16.5" customHeight="1">
      <c r="A19" s="33">
        <v>12</v>
      </c>
      <c r="B19" s="35"/>
      <c r="C19" s="35" t="str">
        <f t="shared" si="0"/>
        <v> </v>
      </c>
      <c r="D19" s="36"/>
      <c r="E19" s="36"/>
      <c r="F19" s="37" t="str">
        <f t="shared" si="1"/>
        <v> </v>
      </c>
      <c r="G19" s="37" t="str">
        <f t="shared" si="2"/>
        <v> </v>
      </c>
      <c r="H19" s="37" t="str">
        <f t="shared" si="3"/>
        <v> </v>
      </c>
      <c r="I19" s="44" t="str">
        <f t="shared" si="4"/>
        <v> </v>
      </c>
      <c r="J19" s="37" t="str">
        <f t="shared" si="5"/>
        <v> </v>
      </c>
      <c r="K19" s="37" t="str">
        <f t="shared" si="6"/>
        <v> </v>
      </c>
      <c r="L19" s="37" t="str">
        <f t="shared" si="7"/>
        <v> </v>
      </c>
      <c r="M19" s="37" t="str">
        <f t="shared" si="8"/>
        <v> </v>
      </c>
      <c r="N19" s="45" t="str">
        <f t="shared" si="9"/>
        <v> </v>
      </c>
      <c r="O19" s="33" t="str">
        <f t="shared" si="10"/>
        <v> </v>
      </c>
      <c r="P19" s="33" t="str">
        <f t="shared" si="11"/>
        <v> </v>
      </c>
      <c r="Q19" s="33"/>
      <c r="R19" s="33"/>
      <c r="S19" s="33"/>
    </row>
    <row r="20" spans="1:19" ht="16.5" customHeight="1">
      <c r="A20" s="33">
        <v>13</v>
      </c>
      <c r="B20" s="35"/>
      <c r="C20" s="35" t="str">
        <f t="shared" si="0"/>
        <v> </v>
      </c>
      <c r="D20" s="36"/>
      <c r="E20" s="36"/>
      <c r="F20" s="37" t="str">
        <f t="shared" si="1"/>
        <v> </v>
      </c>
      <c r="G20" s="37" t="str">
        <f t="shared" si="2"/>
        <v> </v>
      </c>
      <c r="H20" s="37" t="str">
        <f t="shared" si="3"/>
        <v> </v>
      </c>
      <c r="I20" s="44" t="str">
        <f t="shared" si="4"/>
        <v> </v>
      </c>
      <c r="J20" s="37" t="str">
        <f t="shared" si="5"/>
        <v> </v>
      </c>
      <c r="K20" s="37" t="str">
        <f t="shared" si="6"/>
        <v> </v>
      </c>
      <c r="L20" s="37" t="str">
        <f t="shared" si="7"/>
        <v> </v>
      </c>
      <c r="M20" s="37" t="str">
        <f t="shared" si="8"/>
        <v> </v>
      </c>
      <c r="N20" s="45" t="str">
        <f t="shared" si="9"/>
        <v> </v>
      </c>
      <c r="O20" s="33" t="str">
        <f t="shared" si="10"/>
        <v> </v>
      </c>
      <c r="P20" s="33" t="str">
        <f t="shared" si="11"/>
        <v> </v>
      </c>
      <c r="Q20" s="33"/>
      <c r="R20" s="33"/>
      <c r="S20" s="33"/>
    </row>
    <row r="21" spans="1:19" ht="16.5" customHeight="1">
      <c r="A21" s="33">
        <v>14</v>
      </c>
      <c r="B21" s="35"/>
      <c r="C21" s="35" t="str">
        <f t="shared" si="0"/>
        <v> </v>
      </c>
      <c r="D21" s="36"/>
      <c r="E21" s="36"/>
      <c r="F21" s="37" t="str">
        <f t="shared" si="1"/>
        <v> </v>
      </c>
      <c r="G21" s="37" t="str">
        <f t="shared" si="2"/>
        <v> </v>
      </c>
      <c r="H21" s="37" t="str">
        <f t="shared" si="3"/>
        <v> </v>
      </c>
      <c r="I21" s="44" t="str">
        <f t="shared" si="4"/>
        <v> </v>
      </c>
      <c r="J21" s="37" t="str">
        <f t="shared" si="5"/>
        <v> </v>
      </c>
      <c r="K21" s="37" t="str">
        <f t="shared" si="6"/>
        <v> </v>
      </c>
      <c r="L21" s="37" t="str">
        <f t="shared" si="7"/>
        <v> </v>
      </c>
      <c r="M21" s="37" t="str">
        <f t="shared" si="8"/>
        <v> </v>
      </c>
      <c r="N21" s="45" t="str">
        <f t="shared" si="9"/>
        <v> </v>
      </c>
      <c r="O21" s="33" t="str">
        <f t="shared" si="10"/>
        <v> </v>
      </c>
      <c r="P21" s="33" t="str">
        <f t="shared" si="11"/>
        <v> </v>
      </c>
      <c r="Q21" s="33"/>
      <c r="R21" s="33"/>
      <c r="S21" s="33"/>
    </row>
    <row r="22" spans="1:19" ht="16.5" customHeight="1">
      <c r="A22" s="33">
        <v>15</v>
      </c>
      <c r="B22" s="35"/>
      <c r="C22" s="35" t="str">
        <f t="shared" si="0"/>
        <v> </v>
      </c>
      <c r="D22" s="36"/>
      <c r="E22" s="36"/>
      <c r="F22" s="37" t="str">
        <f t="shared" si="1"/>
        <v> </v>
      </c>
      <c r="G22" s="37" t="str">
        <f t="shared" si="2"/>
        <v> </v>
      </c>
      <c r="H22" s="37" t="str">
        <f t="shared" si="3"/>
        <v> </v>
      </c>
      <c r="I22" s="44" t="str">
        <f t="shared" si="4"/>
        <v> </v>
      </c>
      <c r="J22" s="37" t="str">
        <f t="shared" si="5"/>
        <v> </v>
      </c>
      <c r="K22" s="37" t="str">
        <f t="shared" si="6"/>
        <v> </v>
      </c>
      <c r="L22" s="37" t="str">
        <f t="shared" si="7"/>
        <v> </v>
      </c>
      <c r="M22" s="37" t="str">
        <f t="shared" si="8"/>
        <v> </v>
      </c>
      <c r="N22" s="45" t="str">
        <f t="shared" si="9"/>
        <v> </v>
      </c>
      <c r="O22" s="33" t="str">
        <f t="shared" si="10"/>
        <v> </v>
      </c>
      <c r="P22" s="33" t="str">
        <f t="shared" si="11"/>
        <v> </v>
      </c>
      <c r="Q22" s="33"/>
      <c r="R22" s="33"/>
      <c r="S22" s="33"/>
    </row>
    <row r="23" spans="1:19" ht="16.5" customHeight="1">
      <c r="A23" s="33">
        <v>16</v>
      </c>
      <c r="B23" s="35"/>
      <c r="C23" s="35" t="str">
        <f t="shared" si="0"/>
        <v> </v>
      </c>
      <c r="D23" s="36"/>
      <c r="E23" s="36"/>
      <c r="F23" s="37" t="str">
        <f t="shared" si="1"/>
        <v> </v>
      </c>
      <c r="G23" s="37" t="str">
        <f t="shared" si="2"/>
        <v> </v>
      </c>
      <c r="H23" s="37" t="str">
        <f t="shared" si="3"/>
        <v> </v>
      </c>
      <c r="I23" s="44" t="str">
        <f t="shared" si="4"/>
        <v> </v>
      </c>
      <c r="J23" s="37" t="str">
        <f t="shared" si="5"/>
        <v> </v>
      </c>
      <c r="K23" s="37" t="str">
        <f t="shared" si="6"/>
        <v> </v>
      </c>
      <c r="L23" s="37" t="str">
        <f t="shared" si="7"/>
        <v> </v>
      </c>
      <c r="M23" s="37" t="str">
        <f t="shared" si="8"/>
        <v> </v>
      </c>
      <c r="N23" s="45" t="str">
        <f t="shared" si="9"/>
        <v> </v>
      </c>
      <c r="O23" s="33" t="str">
        <f t="shared" si="10"/>
        <v> </v>
      </c>
      <c r="P23" s="33" t="str">
        <f t="shared" si="11"/>
        <v> </v>
      </c>
      <c r="Q23" s="33"/>
      <c r="R23" s="33"/>
      <c r="S23" s="33"/>
    </row>
    <row r="24" spans="1:19" ht="16.5" customHeight="1">
      <c r="A24" s="33">
        <v>17</v>
      </c>
      <c r="B24" s="35"/>
      <c r="C24" s="35" t="str">
        <f t="shared" si="0"/>
        <v> </v>
      </c>
      <c r="D24" s="36"/>
      <c r="E24" s="36"/>
      <c r="F24" s="37" t="str">
        <f t="shared" si="1"/>
        <v> </v>
      </c>
      <c r="G24" s="37" t="str">
        <f t="shared" si="2"/>
        <v> </v>
      </c>
      <c r="H24" s="37" t="str">
        <f t="shared" si="3"/>
        <v> </v>
      </c>
      <c r="I24" s="44" t="str">
        <f t="shared" si="4"/>
        <v> </v>
      </c>
      <c r="J24" s="37" t="str">
        <f t="shared" si="5"/>
        <v> </v>
      </c>
      <c r="K24" s="37" t="str">
        <f t="shared" si="6"/>
        <v> </v>
      </c>
      <c r="L24" s="37" t="str">
        <f t="shared" si="7"/>
        <v> </v>
      </c>
      <c r="M24" s="37" t="str">
        <f t="shared" si="8"/>
        <v> </v>
      </c>
      <c r="N24" s="45" t="str">
        <f t="shared" si="9"/>
        <v> </v>
      </c>
      <c r="O24" s="33" t="str">
        <f t="shared" si="10"/>
        <v> </v>
      </c>
      <c r="P24" s="33" t="str">
        <f t="shared" si="11"/>
        <v> </v>
      </c>
      <c r="Q24" s="33"/>
      <c r="R24" s="33"/>
      <c r="S24" s="33"/>
    </row>
    <row r="25" spans="1:19" ht="16.5" customHeight="1">
      <c r="A25" s="33">
        <v>18</v>
      </c>
      <c r="B25" s="35"/>
      <c r="C25" s="35" t="str">
        <f t="shared" si="0"/>
        <v> </v>
      </c>
      <c r="D25" s="36"/>
      <c r="E25" s="36"/>
      <c r="F25" s="37" t="str">
        <f t="shared" si="1"/>
        <v> </v>
      </c>
      <c r="G25" s="37" t="str">
        <f t="shared" si="2"/>
        <v> </v>
      </c>
      <c r="H25" s="37" t="str">
        <f t="shared" si="3"/>
        <v> </v>
      </c>
      <c r="I25" s="44" t="str">
        <f t="shared" si="4"/>
        <v> </v>
      </c>
      <c r="J25" s="37" t="str">
        <f t="shared" si="5"/>
        <v> </v>
      </c>
      <c r="K25" s="37" t="str">
        <f t="shared" si="6"/>
        <v> </v>
      </c>
      <c r="L25" s="37" t="str">
        <f t="shared" si="7"/>
        <v> </v>
      </c>
      <c r="M25" s="37" t="str">
        <f t="shared" si="8"/>
        <v> </v>
      </c>
      <c r="N25" s="45" t="str">
        <f t="shared" si="9"/>
        <v> </v>
      </c>
      <c r="O25" s="33" t="str">
        <f t="shared" si="10"/>
        <v> </v>
      </c>
      <c r="P25" s="33" t="str">
        <f t="shared" si="11"/>
        <v> </v>
      </c>
      <c r="Q25" s="33"/>
      <c r="R25" s="33"/>
      <c r="S25" s="33"/>
    </row>
    <row r="26" spans="1:19" ht="16.5" customHeight="1">
      <c r="A26" s="33">
        <v>19</v>
      </c>
      <c r="B26" s="35"/>
      <c r="C26" s="35" t="str">
        <f t="shared" si="0"/>
        <v> </v>
      </c>
      <c r="D26" s="36"/>
      <c r="E26" s="36"/>
      <c r="F26" s="37" t="str">
        <f t="shared" si="1"/>
        <v> </v>
      </c>
      <c r="G26" s="37" t="str">
        <f t="shared" si="2"/>
        <v> </v>
      </c>
      <c r="H26" s="37" t="str">
        <f t="shared" si="3"/>
        <v> </v>
      </c>
      <c r="I26" s="44" t="str">
        <f t="shared" si="4"/>
        <v> </v>
      </c>
      <c r="J26" s="37" t="str">
        <f t="shared" si="5"/>
        <v> </v>
      </c>
      <c r="K26" s="37" t="str">
        <f t="shared" si="6"/>
        <v> </v>
      </c>
      <c r="L26" s="37" t="str">
        <f t="shared" si="7"/>
        <v> </v>
      </c>
      <c r="M26" s="37" t="str">
        <f t="shared" si="8"/>
        <v> </v>
      </c>
      <c r="N26" s="45" t="str">
        <f t="shared" si="9"/>
        <v> </v>
      </c>
      <c r="O26" s="33" t="str">
        <f t="shared" si="10"/>
        <v> </v>
      </c>
      <c r="P26" s="33" t="str">
        <f t="shared" si="11"/>
        <v> </v>
      </c>
      <c r="Q26" s="33"/>
      <c r="R26" s="33"/>
      <c r="S26" s="33"/>
    </row>
    <row r="27" spans="1:19" ht="16.5" customHeight="1">
      <c r="A27" s="33">
        <v>20</v>
      </c>
      <c r="B27" s="35"/>
      <c r="C27" s="35" t="str">
        <f t="shared" si="0"/>
        <v> </v>
      </c>
      <c r="D27" s="36"/>
      <c r="E27" s="36"/>
      <c r="F27" s="37" t="str">
        <f t="shared" si="1"/>
        <v> </v>
      </c>
      <c r="G27" s="37" t="str">
        <f t="shared" si="2"/>
        <v> </v>
      </c>
      <c r="H27" s="37" t="str">
        <f t="shared" si="3"/>
        <v> </v>
      </c>
      <c r="I27" s="44" t="str">
        <f t="shared" si="4"/>
        <v> </v>
      </c>
      <c r="J27" s="37" t="str">
        <f t="shared" si="5"/>
        <v> </v>
      </c>
      <c r="K27" s="37" t="str">
        <f t="shared" si="6"/>
        <v> </v>
      </c>
      <c r="L27" s="37" t="str">
        <f t="shared" si="7"/>
        <v> </v>
      </c>
      <c r="M27" s="37" t="str">
        <f t="shared" si="8"/>
        <v> </v>
      </c>
      <c r="N27" s="45" t="str">
        <f t="shared" si="9"/>
        <v> </v>
      </c>
      <c r="O27" s="33" t="str">
        <f t="shared" si="10"/>
        <v> </v>
      </c>
      <c r="P27" s="33" t="str">
        <f t="shared" si="11"/>
        <v> </v>
      </c>
      <c r="Q27" s="33"/>
      <c r="R27" s="33"/>
      <c r="S27" s="33"/>
    </row>
    <row r="28" spans="1:19" ht="16.5" customHeight="1">
      <c r="A28" s="33">
        <v>21</v>
      </c>
      <c r="B28" s="35"/>
      <c r="C28" s="35" t="str">
        <f t="shared" si="0"/>
        <v> </v>
      </c>
      <c r="D28" s="36"/>
      <c r="E28" s="36"/>
      <c r="F28" s="37" t="str">
        <f t="shared" si="1"/>
        <v> </v>
      </c>
      <c r="G28" s="37" t="str">
        <f t="shared" si="2"/>
        <v> </v>
      </c>
      <c r="H28" s="37" t="str">
        <f t="shared" si="3"/>
        <v> </v>
      </c>
      <c r="I28" s="44" t="str">
        <f t="shared" si="4"/>
        <v> </v>
      </c>
      <c r="J28" s="37" t="str">
        <f t="shared" si="5"/>
        <v> </v>
      </c>
      <c r="K28" s="37" t="str">
        <f t="shared" si="6"/>
        <v> </v>
      </c>
      <c r="L28" s="37" t="str">
        <f t="shared" si="7"/>
        <v> </v>
      </c>
      <c r="M28" s="37" t="str">
        <f t="shared" si="8"/>
        <v> </v>
      </c>
      <c r="N28" s="45" t="str">
        <f t="shared" si="9"/>
        <v> </v>
      </c>
      <c r="O28" s="33" t="str">
        <f t="shared" si="10"/>
        <v> </v>
      </c>
      <c r="P28" s="33" t="str">
        <f t="shared" si="11"/>
        <v> </v>
      </c>
      <c r="Q28" s="33"/>
      <c r="R28" s="33"/>
      <c r="S28" s="33"/>
    </row>
    <row r="29" spans="1:19" ht="16.5" customHeight="1">
      <c r="A29" s="33">
        <v>22</v>
      </c>
      <c r="B29" s="35"/>
      <c r="C29" s="35" t="str">
        <f t="shared" si="0"/>
        <v> </v>
      </c>
      <c r="D29" s="36"/>
      <c r="E29" s="36"/>
      <c r="F29" s="37" t="str">
        <f t="shared" si="1"/>
        <v> </v>
      </c>
      <c r="G29" s="37" t="str">
        <f t="shared" si="2"/>
        <v> </v>
      </c>
      <c r="H29" s="37" t="str">
        <f t="shared" si="3"/>
        <v> </v>
      </c>
      <c r="I29" s="44" t="str">
        <f t="shared" si="4"/>
        <v> </v>
      </c>
      <c r="J29" s="37" t="str">
        <f t="shared" si="5"/>
        <v> </v>
      </c>
      <c r="K29" s="37" t="str">
        <f t="shared" si="6"/>
        <v> </v>
      </c>
      <c r="L29" s="37" t="str">
        <f t="shared" si="7"/>
        <v> </v>
      </c>
      <c r="M29" s="37" t="str">
        <f t="shared" si="8"/>
        <v> </v>
      </c>
      <c r="N29" s="45" t="str">
        <f t="shared" si="9"/>
        <v> </v>
      </c>
      <c r="O29" s="33" t="str">
        <f t="shared" si="10"/>
        <v> </v>
      </c>
      <c r="P29" s="33" t="str">
        <f t="shared" si="11"/>
        <v> </v>
      </c>
      <c r="Q29" s="33"/>
      <c r="R29" s="33"/>
      <c r="S29" s="33"/>
    </row>
    <row r="30" spans="1:19" ht="16.5" customHeight="1">
      <c r="A30" s="33">
        <v>23</v>
      </c>
      <c r="B30" s="35"/>
      <c r="C30" s="35" t="str">
        <f t="shared" si="0"/>
        <v> </v>
      </c>
      <c r="D30" s="36"/>
      <c r="E30" s="36"/>
      <c r="F30" s="37" t="str">
        <f t="shared" si="1"/>
        <v> </v>
      </c>
      <c r="G30" s="37" t="str">
        <f t="shared" si="2"/>
        <v> </v>
      </c>
      <c r="H30" s="37" t="str">
        <f t="shared" si="3"/>
        <v> </v>
      </c>
      <c r="I30" s="44" t="str">
        <f t="shared" si="4"/>
        <v> </v>
      </c>
      <c r="J30" s="37" t="str">
        <f t="shared" si="5"/>
        <v> </v>
      </c>
      <c r="K30" s="37" t="str">
        <f t="shared" si="6"/>
        <v> </v>
      </c>
      <c r="L30" s="37" t="str">
        <f t="shared" si="7"/>
        <v> </v>
      </c>
      <c r="M30" s="37" t="str">
        <f t="shared" si="8"/>
        <v> </v>
      </c>
      <c r="N30" s="45" t="str">
        <f t="shared" si="9"/>
        <v> </v>
      </c>
      <c r="O30" s="33" t="str">
        <f t="shared" si="10"/>
        <v> </v>
      </c>
      <c r="P30" s="33" t="str">
        <f t="shared" si="11"/>
        <v> </v>
      </c>
      <c r="Q30" s="33"/>
      <c r="R30" s="33"/>
      <c r="S30" s="33"/>
    </row>
    <row r="31" spans="1:19" ht="16.5" customHeight="1">
      <c r="A31" s="33">
        <v>24</v>
      </c>
      <c r="B31" s="35"/>
      <c r="C31" s="35" t="str">
        <f t="shared" si="0"/>
        <v> </v>
      </c>
      <c r="D31" s="36"/>
      <c r="E31" s="36"/>
      <c r="F31" s="37" t="str">
        <f t="shared" si="1"/>
        <v> </v>
      </c>
      <c r="G31" s="37" t="str">
        <f t="shared" si="2"/>
        <v> </v>
      </c>
      <c r="H31" s="37" t="str">
        <f t="shared" si="3"/>
        <v> </v>
      </c>
      <c r="I31" s="44" t="str">
        <f t="shared" si="4"/>
        <v> </v>
      </c>
      <c r="J31" s="37" t="str">
        <f t="shared" si="5"/>
        <v> </v>
      </c>
      <c r="K31" s="37" t="str">
        <f t="shared" si="6"/>
        <v> </v>
      </c>
      <c r="L31" s="37" t="str">
        <f t="shared" si="7"/>
        <v> </v>
      </c>
      <c r="M31" s="37" t="str">
        <f t="shared" si="8"/>
        <v> </v>
      </c>
      <c r="N31" s="45" t="str">
        <f t="shared" si="9"/>
        <v> </v>
      </c>
      <c r="O31" s="33" t="str">
        <f t="shared" si="10"/>
        <v> </v>
      </c>
      <c r="P31" s="33" t="str">
        <f t="shared" si="11"/>
        <v> </v>
      </c>
      <c r="Q31" s="33"/>
      <c r="R31" s="33"/>
      <c r="S31" s="33"/>
    </row>
    <row r="32" spans="1:19" ht="16.5" customHeight="1">
      <c r="A32" s="33"/>
      <c r="B32" s="35"/>
      <c r="C32" s="35"/>
      <c r="D32" s="36"/>
      <c r="E32" s="36"/>
      <c r="F32" s="37"/>
      <c r="G32" s="37"/>
      <c r="H32" s="37"/>
      <c r="I32" s="44"/>
      <c r="J32" s="37"/>
      <c r="K32" s="37"/>
      <c r="L32" s="37"/>
      <c r="M32" s="37"/>
      <c r="N32" s="65"/>
      <c r="O32" s="33"/>
      <c r="P32" s="33"/>
      <c r="Q32" s="33"/>
      <c r="R32" s="33"/>
      <c r="S32" s="33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179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7.140625" style="0" customWidth="1"/>
    <col min="2" max="3" width="8.8515625" style="0" customWidth="1"/>
    <col min="4" max="4" width="5.57421875" style="0" customWidth="1"/>
    <col min="5" max="6" width="8.8515625" style="0" customWidth="1"/>
    <col min="7" max="7" width="6.8515625" style="0" customWidth="1"/>
    <col min="8" max="8" width="5.8515625" style="0" customWidth="1"/>
    <col min="9" max="13" width="8.8515625" style="0" customWidth="1"/>
    <col min="14" max="14" width="26.421875" style="0" customWidth="1"/>
    <col min="15" max="15" width="8.140625" style="0" customWidth="1"/>
    <col min="16" max="17" width="7.8515625" style="0" customWidth="1"/>
    <col min="18" max="20" width="8.8515625" style="0" customWidth="1"/>
    <col min="21" max="21" width="5.421875" style="0" customWidth="1"/>
    <col min="22" max="22" width="4.8515625" style="0" customWidth="1"/>
    <col min="23" max="25" width="8.8515625" style="0" customWidth="1"/>
  </cols>
  <sheetData>
    <row r="1" spans="1:25" ht="18.75" customHeight="1">
      <c r="A1" s="38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"/>
      <c r="N1" s="6"/>
      <c r="O1" s="5"/>
      <c r="P1" s="5"/>
      <c r="Q1" s="5"/>
      <c r="R1" s="5"/>
      <c r="S1" s="6"/>
      <c r="T1" s="6"/>
      <c r="U1" s="6"/>
      <c r="V1" s="6"/>
      <c r="W1" s="6"/>
      <c r="X1" s="6"/>
      <c r="Y1" s="6"/>
    </row>
    <row r="2" spans="1:25" ht="18.75" customHeight="1">
      <c r="A2" s="38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6"/>
      <c r="O2" s="5"/>
      <c r="P2" s="5"/>
      <c r="Q2" s="5"/>
      <c r="R2" s="5"/>
      <c r="S2" s="6"/>
      <c r="T2" s="6"/>
      <c r="U2" s="6"/>
      <c r="V2" s="6"/>
      <c r="W2" s="6"/>
      <c r="X2" s="6"/>
      <c r="Y2" s="6"/>
    </row>
    <row r="3" spans="1:25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N3" s="6"/>
      <c r="O3" s="5"/>
      <c r="P3" s="5"/>
      <c r="Q3" s="5"/>
      <c r="R3" s="5"/>
      <c r="S3" s="5"/>
      <c r="T3" s="5"/>
      <c r="U3" s="6"/>
      <c r="V3" s="6"/>
      <c r="W3" s="20"/>
      <c r="X3" s="20"/>
      <c r="Y3" s="20"/>
    </row>
    <row r="4" spans="1:25" ht="12.75" customHeight="1">
      <c r="A4" s="23"/>
      <c r="B4" s="20"/>
      <c r="C4" s="6"/>
      <c r="D4" s="6"/>
      <c r="E4" s="20"/>
      <c r="F4" s="20"/>
      <c r="G4" s="6"/>
      <c r="H4" s="6"/>
      <c r="I4" s="20"/>
      <c r="J4" s="20"/>
      <c r="K4" s="6"/>
      <c r="L4" s="5" t="s">
        <v>26</v>
      </c>
      <c r="M4" s="5"/>
      <c r="N4" s="6"/>
      <c r="O4" s="5"/>
      <c r="P4" s="5"/>
      <c r="Q4" s="5"/>
      <c r="R4" s="5"/>
      <c r="S4" s="5"/>
      <c r="T4" s="5"/>
      <c r="U4" s="6"/>
      <c r="V4" s="68"/>
      <c r="W4" s="69" t="s">
        <v>160</v>
      </c>
      <c r="X4" s="70"/>
      <c r="Y4" s="71"/>
    </row>
    <row r="5" spans="1:25" ht="15.75" customHeight="1">
      <c r="A5" s="67">
        <v>1</v>
      </c>
      <c r="B5" s="33">
        <v>22</v>
      </c>
      <c r="C5" s="72"/>
      <c r="D5" s="68" t="s">
        <v>21</v>
      </c>
      <c r="E5" s="73" t="s">
        <v>161</v>
      </c>
      <c r="F5" s="74" t="s">
        <v>165</v>
      </c>
      <c r="G5" s="72"/>
      <c r="H5" s="68" t="s">
        <v>143</v>
      </c>
      <c r="I5" s="73" t="s">
        <v>161</v>
      </c>
      <c r="J5" s="74" t="s">
        <v>126</v>
      </c>
      <c r="K5" s="72"/>
      <c r="L5" s="5" t="s">
        <v>26</v>
      </c>
      <c r="M5" s="75">
        <v>0.5347222222222222</v>
      </c>
      <c r="N5" s="6" t="s">
        <v>166</v>
      </c>
      <c r="O5" s="5"/>
      <c r="P5" s="5" t="s">
        <v>167</v>
      </c>
      <c r="Q5" s="5" t="s">
        <v>168</v>
      </c>
      <c r="R5" s="5" t="s">
        <v>169</v>
      </c>
      <c r="S5" s="5"/>
      <c r="T5" s="5"/>
      <c r="U5" s="6"/>
      <c r="V5" s="68"/>
      <c r="W5" s="76" t="s">
        <v>170</v>
      </c>
      <c r="X5" s="77" t="s">
        <v>21</v>
      </c>
      <c r="Y5" s="78" t="s">
        <v>171</v>
      </c>
    </row>
    <row r="6" spans="1:25" ht="15.75" customHeight="1">
      <c r="A6" s="67">
        <v>2</v>
      </c>
      <c r="B6" s="33">
        <v>18</v>
      </c>
      <c r="C6" s="72"/>
      <c r="D6" s="68"/>
      <c r="E6" s="79"/>
      <c r="F6" s="80"/>
      <c r="G6" s="81"/>
      <c r="H6" s="68"/>
      <c r="I6" s="79"/>
      <c r="J6" s="80"/>
      <c r="K6" s="72"/>
      <c r="L6" s="5">
        <v>1</v>
      </c>
      <c r="M6" s="75" t="s">
        <v>174</v>
      </c>
      <c r="N6" s="6" t="s">
        <v>175</v>
      </c>
      <c r="O6" s="5" t="s">
        <v>21</v>
      </c>
      <c r="P6" s="5">
        <v>2</v>
      </c>
      <c r="Q6" s="5">
        <v>1</v>
      </c>
      <c r="R6" s="75" t="s">
        <v>176</v>
      </c>
      <c r="S6" s="82" t="str">
        <f aca="true" t="shared" si="0" ref="S6:S19">O6</f>
        <v>m</v>
      </c>
      <c r="T6" s="82" t="e">
        <f aca="true" t="shared" si="1" ref="T6:T19">P6*R6+S6</f>
        <v>#VALUE!</v>
      </c>
      <c r="U6" s="6"/>
      <c r="V6" s="68"/>
      <c r="W6" s="72" t="s">
        <v>181</v>
      </c>
      <c r="X6" s="6" t="s">
        <v>182</v>
      </c>
      <c r="Y6" s="68" t="s">
        <v>183</v>
      </c>
    </row>
    <row r="7" spans="1:25" ht="15.75" customHeight="1">
      <c r="A7" s="67">
        <v>3</v>
      </c>
      <c r="B7" s="33">
        <v>15</v>
      </c>
      <c r="C7" s="72"/>
      <c r="D7" s="68"/>
      <c r="E7" s="84"/>
      <c r="F7" s="85"/>
      <c r="G7" s="81"/>
      <c r="H7" s="68"/>
      <c r="I7" s="84"/>
      <c r="J7" s="85"/>
      <c r="K7" s="72"/>
      <c r="L7" s="5">
        <v>2</v>
      </c>
      <c r="M7" s="75">
        <v>0.5465277777777778</v>
      </c>
      <c r="N7" s="6" t="s">
        <v>184</v>
      </c>
      <c r="O7" s="5" t="s">
        <v>21</v>
      </c>
      <c r="P7" s="5">
        <v>2</v>
      </c>
      <c r="Q7" s="5">
        <v>2</v>
      </c>
      <c r="R7" s="75" t="s">
        <v>176</v>
      </c>
      <c r="S7" s="82" t="str">
        <f t="shared" si="0"/>
        <v>m</v>
      </c>
      <c r="T7" s="82" t="e">
        <f t="shared" si="1"/>
        <v>#VALUE!</v>
      </c>
      <c r="U7" s="6"/>
      <c r="V7" s="68"/>
      <c r="W7" s="72"/>
      <c r="X7" s="6" t="s">
        <v>185</v>
      </c>
      <c r="Y7" s="68" t="s">
        <v>186</v>
      </c>
    </row>
    <row r="8" spans="1:25" ht="15.75" customHeight="1">
      <c r="A8" s="67">
        <v>4</v>
      </c>
      <c r="B8" s="33">
        <v>13</v>
      </c>
      <c r="C8" s="72"/>
      <c r="D8" s="68"/>
      <c r="E8" s="84"/>
      <c r="F8" s="85"/>
      <c r="G8" s="81"/>
      <c r="H8" s="68"/>
      <c r="I8" s="84"/>
      <c r="J8" s="85"/>
      <c r="K8" s="72"/>
      <c r="L8" s="5">
        <v>3</v>
      </c>
      <c r="M8" s="75">
        <v>0.5520833333333334</v>
      </c>
      <c r="N8" s="6" t="s">
        <v>187</v>
      </c>
      <c r="O8" s="5" t="s">
        <v>143</v>
      </c>
      <c r="P8" s="5">
        <v>2</v>
      </c>
      <c r="Q8" s="5">
        <v>1</v>
      </c>
      <c r="R8" s="75" t="s">
        <v>176</v>
      </c>
      <c r="S8" s="82" t="str">
        <f t="shared" si="0"/>
        <v>v</v>
      </c>
      <c r="T8" s="82" t="e">
        <f t="shared" si="1"/>
        <v>#VALUE!</v>
      </c>
      <c r="U8" s="6"/>
      <c r="V8" s="68"/>
      <c r="W8" s="72"/>
      <c r="X8" s="6" t="s">
        <v>188</v>
      </c>
      <c r="Y8" s="68" t="s">
        <v>189</v>
      </c>
    </row>
    <row r="9" spans="1:25" ht="15.75" customHeight="1">
      <c r="A9" s="67">
        <v>5</v>
      </c>
      <c r="B9" s="33">
        <v>12</v>
      </c>
      <c r="C9" s="72"/>
      <c r="D9" s="68"/>
      <c r="E9" s="84"/>
      <c r="F9" s="85"/>
      <c r="G9" s="81"/>
      <c r="H9" s="68"/>
      <c r="I9" s="84"/>
      <c r="J9" s="85"/>
      <c r="K9" s="72"/>
      <c r="L9" s="5">
        <v>4</v>
      </c>
      <c r="M9" s="75">
        <v>0.5569444444444445</v>
      </c>
      <c r="N9" s="6" t="s">
        <v>190</v>
      </c>
      <c r="O9" s="5" t="s">
        <v>143</v>
      </c>
      <c r="P9" s="5">
        <v>2</v>
      </c>
      <c r="Q9" s="5">
        <v>2</v>
      </c>
      <c r="R9" s="75" t="s">
        <v>176</v>
      </c>
      <c r="S9" s="82" t="str">
        <f t="shared" si="0"/>
        <v>v</v>
      </c>
      <c r="T9" s="82" t="e">
        <f t="shared" si="1"/>
        <v>#VALUE!</v>
      </c>
      <c r="U9" s="6"/>
      <c r="V9" s="68"/>
      <c r="W9" s="72"/>
      <c r="X9" s="6" t="s">
        <v>193</v>
      </c>
      <c r="Y9" s="68"/>
    </row>
    <row r="10" spans="1:25" ht="15.75" customHeight="1">
      <c r="A10" s="67">
        <v>6</v>
      </c>
      <c r="B10" s="33">
        <v>11</v>
      </c>
      <c r="C10" s="72"/>
      <c r="D10" s="68"/>
      <c r="E10" s="84">
        <v>0.000694560185185</v>
      </c>
      <c r="F10" s="85" t="s">
        <v>194</v>
      </c>
      <c r="G10" s="81"/>
      <c r="H10" s="68"/>
      <c r="I10" s="84">
        <v>0.00181724537037</v>
      </c>
      <c r="J10" s="85" t="s">
        <v>194</v>
      </c>
      <c r="K10" s="72"/>
      <c r="L10" s="5">
        <v>5</v>
      </c>
      <c r="M10" s="75">
        <v>0.5625</v>
      </c>
      <c r="N10" s="6" t="s">
        <v>195</v>
      </c>
      <c r="O10" s="5" t="s">
        <v>21</v>
      </c>
      <c r="P10" s="5">
        <v>2</v>
      </c>
      <c r="Q10" s="5">
        <v>1</v>
      </c>
      <c r="R10" s="75">
        <v>0.005555555555555556</v>
      </c>
      <c r="S10" s="82" t="str">
        <f t="shared" si="0"/>
        <v>m</v>
      </c>
      <c r="T10" s="82" t="e">
        <f t="shared" si="1"/>
        <v>#VALUE!</v>
      </c>
      <c r="U10" s="6"/>
      <c r="V10" s="68"/>
      <c r="W10" s="72"/>
      <c r="X10" s="6" t="s">
        <v>196</v>
      </c>
      <c r="Y10" s="68"/>
    </row>
    <row r="11" spans="1:25" ht="15.75" customHeight="1">
      <c r="A11" s="67">
        <v>7</v>
      </c>
      <c r="B11" s="33">
        <v>10</v>
      </c>
      <c r="C11" s="72"/>
      <c r="D11" s="68"/>
      <c r="E11" s="84">
        <v>0.000995486111111</v>
      </c>
      <c r="F11" s="85" t="s">
        <v>197</v>
      </c>
      <c r="G11" s="81"/>
      <c r="H11" s="68"/>
      <c r="I11" s="84">
        <v>0.001909837962963</v>
      </c>
      <c r="J11" s="85" t="s">
        <v>197</v>
      </c>
      <c r="K11" s="72"/>
      <c r="L11" s="5">
        <v>6</v>
      </c>
      <c r="M11" s="75">
        <v>0.5729166666666666</v>
      </c>
      <c r="N11" s="6" t="s">
        <v>198</v>
      </c>
      <c r="O11" s="5" t="s">
        <v>21</v>
      </c>
      <c r="P11" s="5">
        <v>2</v>
      </c>
      <c r="Q11" s="5">
        <v>2</v>
      </c>
      <c r="R11" s="75">
        <v>0.009027777777777779</v>
      </c>
      <c r="S11" s="82" t="str">
        <f t="shared" si="0"/>
        <v>m</v>
      </c>
      <c r="T11" s="82" t="e">
        <f t="shared" si="1"/>
        <v>#VALUE!</v>
      </c>
      <c r="U11" s="6"/>
      <c r="V11" s="68"/>
      <c r="W11" s="72"/>
      <c r="X11" s="6" t="s">
        <v>199</v>
      </c>
      <c r="Y11" s="68"/>
    </row>
    <row r="12" spans="1:25" ht="15.75" customHeight="1">
      <c r="A12" s="67">
        <v>8</v>
      </c>
      <c r="B12" s="33">
        <v>9</v>
      </c>
      <c r="C12" s="72"/>
      <c r="D12" s="68"/>
      <c r="E12" s="84">
        <v>0.001088078703704</v>
      </c>
      <c r="F12" s="85" t="s">
        <v>200</v>
      </c>
      <c r="G12" s="81"/>
      <c r="H12" s="68"/>
      <c r="I12" s="84">
        <v>0.002025578703704</v>
      </c>
      <c r="J12" s="85" t="s">
        <v>200</v>
      </c>
      <c r="K12" s="72"/>
      <c r="L12" s="5">
        <v>7</v>
      </c>
      <c r="M12" s="75">
        <v>0.5833333333333334</v>
      </c>
      <c r="N12" s="6" t="s">
        <v>201</v>
      </c>
      <c r="O12" s="5" t="s">
        <v>143</v>
      </c>
      <c r="P12" s="5">
        <v>2</v>
      </c>
      <c r="Q12" s="5">
        <v>1</v>
      </c>
      <c r="R12" s="75">
        <v>0.009027777777777779</v>
      </c>
      <c r="S12" s="82" t="str">
        <f t="shared" si="0"/>
        <v>v</v>
      </c>
      <c r="T12" s="82" t="e">
        <f t="shared" si="1"/>
        <v>#VALUE!</v>
      </c>
      <c r="U12" s="6"/>
      <c r="V12" s="68"/>
      <c r="W12" s="72"/>
      <c r="X12" s="6" t="s">
        <v>202</v>
      </c>
      <c r="Y12" s="68"/>
    </row>
    <row r="13" spans="1:25" ht="15.75" customHeight="1">
      <c r="A13" s="67">
        <v>9</v>
      </c>
      <c r="B13" s="33">
        <v>8</v>
      </c>
      <c r="C13" s="72"/>
      <c r="D13" s="68"/>
      <c r="E13" s="84">
        <v>0.001157523148148</v>
      </c>
      <c r="F13" s="85" t="s">
        <v>206</v>
      </c>
      <c r="G13" s="81"/>
      <c r="H13" s="68"/>
      <c r="I13" s="84">
        <v>0.002141319444444</v>
      </c>
      <c r="J13" s="85" t="s">
        <v>206</v>
      </c>
      <c r="K13" s="72"/>
      <c r="L13" s="5">
        <v>8</v>
      </c>
      <c r="M13" s="75">
        <v>0.59375</v>
      </c>
      <c r="N13" s="6" t="s">
        <v>207</v>
      </c>
      <c r="O13" s="5" t="s">
        <v>143</v>
      </c>
      <c r="P13" s="5">
        <v>2</v>
      </c>
      <c r="Q13" s="86">
        <v>2</v>
      </c>
      <c r="R13" s="75">
        <v>0.006944444444444444</v>
      </c>
      <c r="S13" s="82" t="str">
        <f t="shared" si="0"/>
        <v>v</v>
      </c>
      <c r="T13" s="82" t="e">
        <f t="shared" si="1"/>
        <v>#VALUE!</v>
      </c>
      <c r="U13" s="6"/>
      <c r="V13" s="68"/>
      <c r="W13" s="72"/>
      <c r="X13" s="6" t="s">
        <v>21</v>
      </c>
      <c r="Y13" s="68"/>
    </row>
    <row r="14" spans="1:25" ht="15.75" customHeight="1">
      <c r="A14" s="67">
        <v>10</v>
      </c>
      <c r="B14" s="33">
        <v>7</v>
      </c>
      <c r="C14" s="72"/>
      <c r="D14" s="68"/>
      <c r="E14" s="84">
        <v>0.001273263888889</v>
      </c>
      <c r="F14" s="85" t="s">
        <v>208</v>
      </c>
      <c r="G14" s="81"/>
      <c r="H14" s="68"/>
      <c r="I14" s="84">
        <v>0.002222337962963</v>
      </c>
      <c r="J14" s="85" t="s">
        <v>208</v>
      </c>
      <c r="K14" s="72"/>
      <c r="L14" s="5">
        <v>9</v>
      </c>
      <c r="M14" s="75">
        <v>0.6041666666666666</v>
      </c>
      <c r="N14" s="6" t="s">
        <v>209</v>
      </c>
      <c r="O14" s="5" t="s">
        <v>21</v>
      </c>
      <c r="P14" s="5">
        <v>1</v>
      </c>
      <c r="Q14" s="5">
        <v>1</v>
      </c>
      <c r="R14" s="75">
        <v>0.006944444444444444</v>
      </c>
      <c r="S14" s="82" t="str">
        <f t="shared" si="0"/>
        <v>m</v>
      </c>
      <c r="T14" s="82" t="e">
        <f t="shared" si="1"/>
        <v>#VALUE!</v>
      </c>
      <c r="U14" s="6"/>
      <c r="V14" s="68"/>
      <c r="W14" s="87"/>
      <c r="X14" s="20" t="s">
        <v>143</v>
      </c>
      <c r="Y14" s="88"/>
    </row>
    <row r="15" spans="1:25" ht="15.75" customHeight="1">
      <c r="A15" s="67">
        <v>11</v>
      </c>
      <c r="B15" s="33">
        <v>6</v>
      </c>
      <c r="C15" s="72"/>
      <c r="D15" s="68"/>
      <c r="E15" s="89">
        <v>0.00138900462963</v>
      </c>
      <c r="F15" s="88"/>
      <c r="G15" s="72"/>
      <c r="H15" s="68"/>
      <c r="I15" s="89">
        <v>0.002314930555556</v>
      </c>
      <c r="J15" s="88"/>
      <c r="K15" s="72"/>
      <c r="L15" s="5">
        <v>10</v>
      </c>
      <c r="M15" s="75">
        <v>0.6180555555555556</v>
      </c>
      <c r="N15" s="6" t="s">
        <v>212</v>
      </c>
      <c r="O15" s="5" t="s">
        <v>143</v>
      </c>
      <c r="P15" s="5">
        <v>1</v>
      </c>
      <c r="Q15" s="5">
        <v>1</v>
      </c>
      <c r="R15" s="75">
        <v>0.006944444444444444</v>
      </c>
      <c r="S15" s="82" t="str">
        <f t="shared" si="0"/>
        <v>v</v>
      </c>
      <c r="T15" s="82" t="e">
        <f t="shared" si="1"/>
        <v>#VALUE!</v>
      </c>
      <c r="U15" s="6"/>
      <c r="V15" s="6"/>
      <c r="W15" s="77"/>
      <c r="X15" s="77"/>
      <c r="Y15" s="77"/>
    </row>
    <row r="16" spans="1:25" ht="15.75" customHeight="1">
      <c r="A16" s="67">
        <v>12</v>
      </c>
      <c r="B16" s="33">
        <v>5</v>
      </c>
      <c r="C16" s="72"/>
      <c r="D16" s="6"/>
      <c r="E16" s="77"/>
      <c r="F16" s="77"/>
      <c r="G16" s="6"/>
      <c r="H16" s="6"/>
      <c r="I16" s="77"/>
      <c r="J16" s="77"/>
      <c r="K16" s="6"/>
      <c r="L16" s="5">
        <v>11</v>
      </c>
      <c r="M16" s="75">
        <v>0.6354166666666666</v>
      </c>
      <c r="N16" s="6" t="s">
        <v>213</v>
      </c>
      <c r="O16" s="5" t="s">
        <v>21</v>
      </c>
      <c r="P16" s="5">
        <v>1</v>
      </c>
      <c r="Q16" s="5">
        <v>1</v>
      </c>
      <c r="R16" s="75">
        <v>0.011805555555555555</v>
      </c>
      <c r="S16" s="82" t="str">
        <f t="shared" si="0"/>
        <v>m</v>
      </c>
      <c r="T16" s="82" t="e">
        <f t="shared" si="1"/>
        <v>#VALUE!</v>
      </c>
      <c r="U16" s="6"/>
      <c r="V16" s="6"/>
      <c r="W16" s="6"/>
      <c r="X16" s="6"/>
      <c r="Y16" s="6"/>
    </row>
    <row r="17" spans="1:25" ht="15.75" customHeight="1">
      <c r="A17" s="67">
        <v>13</v>
      </c>
      <c r="B17" s="33">
        <v>4</v>
      </c>
      <c r="C17" s="72"/>
      <c r="D17" s="6"/>
      <c r="E17" s="20"/>
      <c r="F17" s="20"/>
      <c r="G17" s="6"/>
      <c r="H17" s="6"/>
      <c r="I17" s="20"/>
      <c r="J17" s="20"/>
      <c r="K17" s="6"/>
      <c r="L17" s="5">
        <v>12</v>
      </c>
      <c r="M17" s="75">
        <v>0.6527777777777778</v>
      </c>
      <c r="N17" s="6" t="s">
        <v>214</v>
      </c>
      <c r="O17" s="5" t="s">
        <v>21</v>
      </c>
      <c r="P17" s="5">
        <v>1</v>
      </c>
      <c r="Q17" s="5">
        <v>1</v>
      </c>
      <c r="R17" s="75">
        <v>0.013888888888888888</v>
      </c>
      <c r="S17" s="82" t="str">
        <f t="shared" si="0"/>
        <v>m</v>
      </c>
      <c r="T17" s="82" t="e">
        <f t="shared" si="1"/>
        <v>#VALUE!</v>
      </c>
      <c r="U17" s="6"/>
      <c r="V17" s="6"/>
      <c r="W17" s="6"/>
      <c r="X17" s="6"/>
      <c r="Y17" s="6"/>
    </row>
    <row r="18" spans="1:25" ht="16.5" customHeight="1">
      <c r="A18" s="67">
        <v>14</v>
      </c>
      <c r="B18" s="33">
        <v>3</v>
      </c>
      <c r="C18" s="72"/>
      <c r="D18" s="68"/>
      <c r="E18" s="73" t="s">
        <v>161</v>
      </c>
      <c r="F18" s="74" t="s">
        <v>215</v>
      </c>
      <c r="G18" s="72"/>
      <c r="H18" s="68"/>
      <c r="I18" s="73" t="s">
        <v>161</v>
      </c>
      <c r="J18" s="74" t="s">
        <v>148</v>
      </c>
      <c r="K18" s="72"/>
      <c r="L18" s="5">
        <v>13</v>
      </c>
      <c r="M18" s="75">
        <v>0.6770833333333334</v>
      </c>
      <c r="N18" s="6" t="s">
        <v>216</v>
      </c>
      <c r="O18" s="5" t="s">
        <v>143</v>
      </c>
      <c r="P18" s="5">
        <v>1</v>
      </c>
      <c r="Q18" s="5">
        <v>1</v>
      </c>
      <c r="R18" s="75">
        <v>0.013888888888888888</v>
      </c>
      <c r="S18" s="82" t="str">
        <f t="shared" si="0"/>
        <v>v</v>
      </c>
      <c r="T18" s="82" t="e">
        <f t="shared" si="1"/>
        <v>#VALUE!</v>
      </c>
      <c r="U18" s="6"/>
      <c r="V18" s="6"/>
      <c r="W18" s="6"/>
      <c r="X18" s="6"/>
      <c r="Y18" s="6"/>
    </row>
    <row r="19" spans="1:25" ht="16.5" customHeight="1">
      <c r="A19" s="67">
        <v>15</v>
      </c>
      <c r="B19" s="33">
        <v>2</v>
      </c>
      <c r="C19" s="72"/>
      <c r="D19" s="68"/>
      <c r="E19" s="79"/>
      <c r="F19" s="80"/>
      <c r="G19" s="81"/>
      <c r="H19" s="68"/>
      <c r="I19" s="79"/>
      <c r="J19" s="80"/>
      <c r="K19" s="72"/>
      <c r="L19" s="5">
        <v>14</v>
      </c>
      <c r="M19" s="75">
        <v>0.6979166666666666</v>
      </c>
      <c r="N19" s="6" t="s">
        <v>217</v>
      </c>
      <c r="O19" s="5" t="s">
        <v>143</v>
      </c>
      <c r="P19" s="5">
        <v>1</v>
      </c>
      <c r="Q19" s="5">
        <v>1</v>
      </c>
      <c r="R19" s="75">
        <v>0.020833333333333332</v>
      </c>
      <c r="S19" s="82" t="str">
        <f t="shared" si="0"/>
        <v>v</v>
      </c>
      <c r="T19" s="82" t="e">
        <f t="shared" si="1"/>
        <v>#VALUE!</v>
      </c>
      <c r="U19" s="6"/>
      <c r="V19" s="6"/>
      <c r="W19" s="6"/>
      <c r="X19" s="6"/>
      <c r="Y19" s="6"/>
    </row>
    <row r="20" spans="1:25" ht="15.75" customHeight="1">
      <c r="A20" s="67">
        <v>16</v>
      </c>
      <c r="B20" s="33">
        <v>1</v>
      </c>
      <c r="C20" s="72"/>
      <c r="D20" s="68"/>
      <c r="E20" s="84"/>
      <c r="F20" s="85"/>
      <c r="G20" s="81"/>
      <c r="H20" s="68"/>
      <c r="I20" s="84"/>
      <c r="J20" s="85"/>
      <c r="K20" s="72"/>
      <c r="L20" s="5"/>
      <c r="M20" s="75"/>
      <c r="N20" s="6"/>
      <c r="O20" s="5"/>
      <c r="P20" s="5"/>
      <c r="Q20" s="5"/>
      <c r="R20" s="75"/>
      <c r="S20" s="82"/>
      <c r="T20" s="82"/>
      <c r="U20" s="6"/>
      <c r="V20" s="6"/>
      <c r="W20" s="6"/>
      <c r="X20" s="6"/>
      <c r="Y20" s="6"/>
    </row>
    <row r="21" spans="1:25" ht="15.75" customHeight="1">
      <c r="A21" s="67">
        <v>17</v>
      </c>
      <c r="B21" s="33"/>
      <c r="C21" s="72"/>
      <c r="D21" s="68"/>
      <c r="E21" s="84">
        <v>0.001597222222222</v>
      </c>
      <c r="F21" s="85" t="s">
        <v>219</v>
      </c>
      <c r="G21" s="81"/>
      <c r="H21" s="68"/>
      <c r="I21" s="84"/>
      <c r="J21" s="85"/>
      <c r="K21" s="72"/>
      <c r="L21" s="5"/>
      <c r="M21" s="75"/>
      <c r="N21" s="6"/>
      <c r="O21" s="5"/>
      <c r="P21" s="5"/>
      <c r="Q21" s="5"/>
      <c r="R21" s="75"/>
      <c r="S21" s="82"/>
      <c r="T21" s="82"/>
      <c r="U21" s="6"/>
      <c r="V21" s="6"/>
      <c r="W21" s="6"/>
      <c r="X21" s="6"/>
      <c r="Y21" s="6"/>
    </row>
    <row r="22" spans="1:25" ht="15.75" customHeight="1">
      <c r="A22" s="67">
        <v>18</v>
      </c>
      <c r="B22" s="33"/>
      <c r="C22" s="72"/>
      <c r="D22" s="68"/>
      <c r="E22" s="84">
        <v>0.003240856481481</v>
      </c>
      <c r="F22" s="85" t="s">
        <v>220</v>
      </c>
      <c r="G22" s="81"/>
      <c r="H22" s="68"/>
      <c r="I22" s="84"/>
      <c r="J22" s="85"/>
      <c r="K22" s="72"/>
      <c r="L22" s="5"/>
      <c r="M22" s="75"/>
      <c r="N22" s="6"/>
      <c r="O22" s="5"/>
      <c r="P22" s="5"/>
      <c r="Q22" s="5"/>
      <c r="R22" s="75"/>
      <c r="S22" s="82"/>
      <c r="T22" s="82"/>
      <c r="U22" s="6"/>
      <c r="V22" s="6"/>
      <c r="W22" s="6"/>
      <c r="X22" s="6"/>
      <c r="Y22" s="6"/>
    </row>
    <row r="23" spans="1:25" ht="15.75" customHeight="1">
      <c r="A23" s="67">
        <v>19</v>
      </c>
      <c r="B23" s="33"/>
      <c r="C23" s="72"/>
      <c r="D23" s="68"/>
      <c r="E23" s="84">
        <v>0.003356597222222</v>
      </c>
      <c r="F23" s="85" t="s">
        <v>194</v>
      </c>
      <c r="G23" s="81"/>
      <c r="H23" s="68"/>
      <c r="I23" s="84">
        <v>0.00181724537037</v>
      </c>
      <c r="J23" s="85" t="s">
        <v>194</v>
      </c>
      <c r="K23" s="72"/>
      <c r="L23" s="6"/>
      <c r="M23" s="23"/>
      <c r="N23" s="20"/>
      <c r="O23" s="5"/>
      <c r="P23" s="5"/>
      <c r="Q23" s="5"/>
      <c r="R23" s="5"/>
      <c r="S23" s="6"/>
      <c r="T23" s="6"/>
      <c r="U23" s="6"/>
      <c r="V23" s="6"/>
      <c r="W23" s="6"/>
      <c r="X23" s="6"/>
      <c r="Y23" s="6"/>
    </row>
    <row r="24" spans="1:25" ht="15.75" customHeight="1">
      <c r="A24" s="67">
        <v>20</v>
      </c>
      <c r="B24" s="33"/>
      <c r="C24" s="72"/>
      <c r="D24" s="68"/>
      <c r="E24" s="84">
        <v>0.003588078703704</v>
      </c>
      <c r="F24" s="85" t="s">
        <v>197</v>
      </c>
      <c r="G24" s="81"/>
      <c r="H24" s="68"/>
      <c r="I24" s="84">
        <v>0.004166782407407</v>
      </c>
      <c r="J24" s="85" t="s">
        <v>197</v>
      </c>
      <c r="K24" s="72"/>
      <c r="L24" s="68"/>
      <c r="M24" s="58" t="s">
        <v>2</v>
      </c>
      <c r="N24" s="90" t="s">
        <v>221</v>
      </c>
      <c r="O24" s="15"/>
      <c r="P24" s="5"/>
      <c r="Q24" s="5"/>
      <c r="R24" s="5"/>
      <c r="S24" s="6"/>
      <c r="T24" s="6"/>
      <c r="U24" s="6"/>
      <c r="V24" s="6"/>
      <c r="W24" s="6"/>
      <c r="X24" s="6"/>
      <c r="Y24" s="6"/>
    </row>
    <row r="25" spans="1:25" ht="15.75" customHeight="1">
      <c r="A25" s="67">
        <v>21</v>
      </c>
      <c r="B25" s="33"/>
      <c r="C25" s="72"/>
      <c r="D25" s="68"/>
      <c r="E25" s="84">
        <v>0.003935300925926</v>
      </c>
      <c r="F25" s="85" t="s">
        <v>200</v>
      </c>
      <c r="G25" s="81"/>
      <c r="H25" s="68"/>
      <c r="I25" s="84">
        <v>0.004456134259259</v>
      </c>
      <c r="J25" s="85" t="s">
        <v>200</v>
      </c>
      <c r="K25" s="72"/>
      <c r="L25" s="68"/>
      <c r="M25" s="58">
        <v>1</v>
      </c>
      <c r="N25" s="59" t="s">
        <v>222</v>
      </c>
      <c r="O25" s="91"/>
      <c r="P25" s="81"/>
      <c r="Q25" s="5"/>
      <c r="R25" s="5"/>
      <c r="S25" s="6"/>
      <c r="T25" s="6"/>
      <c r="U25" s="6"/>
      <c r="V25" s="6"/>
      <c r="W25" s="6"/>
      <c r="X25" s="6"/>
      <c r="Y25" s="6"/>
    </row>
    <row r="26" spans="1:25" ht="15.75" customHeight="1">
      <c r="A26" s="67">
        <v>22</v>
      </c>
      <c r="B26" s="33"/>
      <c r="C26" s="72"/>
      <c r="D26" s="68"/>
      <c r="E26" s="84">
        <v>0.004282523148148</v>
      </c>
      <c r="F26" s="85" t="s">
        <v>206</v>
      </c>
      <c r="G26" s="81"/>
      <c r="H26" s="68"/>
      <c r="I26" s="84">
        <v>0.004745486111111</v>
      </c>
      <c r="J26" s="85" t="s">
        <v>206</v>
      </c>
      <c r="K26" s="72"/>
      <c r="L26" s="68"/>
      <c r="M26" s="58">
        <v>2</v>
      </c>
      <c r="N26" s="59" t="s">
        <v>61</v>
      </c>
      <c r="O26" s="91"/>
      <c r="P26" s="81"/>
      <c r="Q26" s="5"/>
      <c r="R26" s="5"/>
      <c r="S26" s="6"/>
      <c r="T26" s="6"/>
      <c r="U26" s="6"/>
      <c r="V26" s="6"/>
      <c r="W26" s="6"/>
      <c r="X26" s="6"/>
      <c r="Y26" s="6"/>
    </row>
    <row r="27" spans="1:25" ht="15.75" customHeight="1">
      <c r="A27" s="67">
        <v>23</v>
      </c>
      <c r="B27" s="33"/>
      <c r="C27" s="72"/>
      <c r="D27" s="68"/>
      <c r="E27" s="84">
        <v>0.00462974537037</v>
      </c>
      <c r="F27" s="85" t="s">
        <v>208</v>
      </c>
      <c r="G27" s="81"/>
      <c r="H27" s="68"/>
      <c r="I27" s="84">
        <v>0.004976967592593</v>
      </c>
      <c r="J27" s="85" t="s">
        <v>208</v>
      </c>
      <c r="K27" s="72"/>
      <c r="L27" s="68"/>
      <c r="M27" s="58">
        <v>3</v>
      </c>
      <c r="N27" s="59" t="s">
        <v>89</v>
      </c>
      <c r="O27" s="91"/>
      <c r="P27" s="81"/>
      <c r="Q27" s="5"/>
      <c r="R27" s="5"/>
      <c r="S27" s="6"/>
      <c r="T27" s="6"/>
      <c r="U27" s="6"/>
      <c r="V27" s="6"/>
      <c r="W27" s="6"/>
      <c r="X27" s="6"/>
      <c r="Y27" s="6"/>
    </row>
    <row r="28" spans="1:25" ht="15.75" customHeight="1">
      <c r="A28" s="67">
        <v>24</v>
      </c>
      <c r="B28" s="33"/>
      <c r="C28" s="72"/>
      <c r="D28" s="68"/>
      <c r="E28" s="89">
        <v>0.004976967592593</v>
      </c>
      <c r="F28" s="88"/>
      <c r="G28" s="72"/>
      <c r="H28" s="68"/>
      <c r="I28" s="89">
        <v>0.005324189814815</v>
      </c>
      <c r="J28" s="88"/>
      <c r="K28" s="72"/>
      <c r="L28" s="68"/>
      <c r="M28" s="58">
        <v>4</v>
      </c>
      <c r="N28" s="59" t="s">
        <v>223</v>
      </c>
      <c r="O28" s="91"/>
      <c r="P28" s="81"/>
      <c r="Q28" s="5"/>
      <c r="R28" s="5"/>
      <c r="S28" s="6"/>
      <c r="T28" s="6"/>
      <c r="U28" s="6"/>
      <c r="V28" s="6"/>
      <c r="W28" s="6"/>
      <c r="X28" s="6"/>
      <c r="Y28" s="6"/>
    </row>
    <row r="29" spans="1:25" ht="15.75" customHeight="1">
      <c r="A29" s="67">
        <v>25</v>
      </c>
      <c r="B29" s="33"/>
      <c r="C29" s="72"/>
      <c r="D29" s="6"/>
      <c r="E29" s="77"/>
      <c r="F29" s="77"/>
      <c r="G29" s="6"/>
      <c r="H29" s="6"/>
      <c r="I29" s="77"/>
      <c r="J29" s="77"/>
      <c r="K29" s="6"/>
      <c r="L29" s="68"/>
      <c r="M29" s="58">
        <v>5</v>
      </c>
      <c r="N29" s="59" t="s">
        <v>226</v>
      </c>
      <c r="O29" s="91"/>
      <c r="P29" s="81"/>
      <c r="Q29" s="5"/>
      <c r="R29" s="5"/>
      <c r="S29" s="6"/>
      <c r="T29" s="6"/>
      <c r="U29" s="6"/>
      <c r="V29" s="6"/>
      <c r="W29" s="6"/>
      <c r="X29" s="6"/>
      <c r="Y29" s="6"/>
    </row>
    <row r="30" spans="1:25" ht="15.75" customHeight="1">
      <c r="A30" s="67">
        <v>26</v>
      </c>
      <c r="B30" s="33"/>
      <c r="C30" s="72"/>
      <c r="D30" s="6"/>
      <c r="E30" s="20"/>
      <c r="F30" s="20"/>
      <c r="G30" s="6"/>
      <c r="H30" s="6"/>
      <c r="I30" s="20"/>
      <c r="J30" s="20"/>
      <c r="K30" s="6"/>
      <c r="L30" s="68"/>
      <c r="M30" s="58">
        <v>6</v>
      </c>
      <c r="N30" s="59" t="s">
        <v>37</v>
      </c>
      <c r="O30" s="91"/>
      <c r="P30" s="81"/>
      <c r="Q30" s="5"/>
      <c r="R30" s="5"/>
      <c r="S30" s="6"/>
      <c r="T30" s="6"/>
      <c r="U30" s="6"/>
      <c r="V30" s="6"/>
      <c r="W30" s="6"/>
      <c r="X30" s="6"/>
      <c r="Y30" s="6"/>
    </row>
    <row r="31" spans="1:25" ht="15.75" customHeight="1">
      <c r="A31" s="67">
        <v>27</v>
      </c>
      <c r="B31" s="33"/>
      <c r="C31" s="72"/>
      <c r="D31" s="68"/>
      <c r="E31" s="73" t="s">
        <v>161</v>
      </c>
      <c r="F31" s="74" t="s">
        <v>148</v>
      </c>
      <c r="G31" s="72"/>
      <c r="H31" s="68"/>
      <c r="I31" s="73" t="s">
        <v>161</v>
      </c>
      <c r="J31" s="74" t="s">
        <v>162</v>
      </c>
      <c r="K31" s="72"/>
      <c r="L31" s="6"/>
      <c r="M31" s="92"/>
      <c r="N31" s="93"/>
      <c r="O31" s="15"/>
      <c r="P31" s="5"/>
      <c r="Q31" s="5"/>
      <c r="R31" s="5"/>
      <c r="S31" s="6"/>
      <c r="T31" s="6"/>
      <c r="U31" s="6"/>
      <c r="V31" s="6"/>
      <c r="W31" s="6"/>
      <c r="X31" s="6"/>
      <c r="Y31" s="6"/>
    </row>
    <row r="32" spans="1:25" ht="15.75" customHeight="1">
      <c r="A32" s="67">
        <v>28</v>
      </c>
      <c r="B32" s="33"/>
      <c r="C32" s="72"/>
      <c r="D32" s="68"/>
      <c r="E32" s="79"/>
      <c r="F32" s="80"/>
      <c r="G32" s="81"/>
      <c r="H32" s="68"/>
      <c r="I32" s="79"/>
      <c r="J32" s="80"/>
      <c r="K32" s="72"/>
      <c r="L32" s="68"/>
      <c r="M32" s="58">
        <v>1</v>
      </c>
      <c r="N32" s="61" t="s">
        <v>228</v>
      </c>
      <c r="O32" s="91"/>
      <c r="P32" s="81"/>
      <c r="Q32" s="5"/>
      <c r="R32" s="5"/>
      <c r="S32" s="6"/>
      <c r="T32" s="6"/>
      <c r="U32" s="6"/>
      <c r="V32" s="6"/>
      <c r="W32" s="6"/>
      <c r="X32" s="6"/>
      <c r="Y32" s="6"/>
    </row>
    <row r="33" spans="1:25" ht="15.75" customHeight="1">
      <c r="A33" s="67">
        <v>29</v>
      </c>
      <c r="B33" s="33"/>
      <c r="C33" s="72"/>
      <c r="D33" s="68"/>
      <c r="E33" s="84"/>
      <c r="F33" s="85"/>
      <c r="G33" s="81"/>
      <c r="H33" s="68"/>
      <c r="I33" s="84"/>
      <c r="J33" s="85"/>
      <c r="K33" s="72"/>
      <c r="L33" s="68"/>
      <c r="M33" s="58">
        <v>2</v>
      </c>
      <c r="N33" s="61" t="s">
        <v>66</v>
      </c>
      <c r="O33" s="91"/>
      <c r="P33" s="81"/>
      <c r="Q33" s="5"/>
      <c r="R33" s="5"/>
      <c r="S33" s="6"/>
      <c r="T33" s="6"/>
      <c r="U33" s="6"/>
      <c r="V33" s="6"/>
      <c r="W33" s="6"/>
      <c r="X33" s="6"/>
      <c r="Y33" s="6"/>
    </row>
    <row r="34" spans="1:25" ht="15.75" customHeight="1">
      <c r="A34" s="67">
        <v>30</v>
      </c>
      <c r="B34" s="33"/>
      <c r="C34" s="72"/>
      <c r="D34" s="68"/>
      <c r="E34" s="84">
        <v>0.001597222222222</v>
      </c>
      <c r="F34" s="85" t="s">
        <v>219</v>
      </c>
      <c r="G34" s="81"/>
      <c r="H34" s="68"/>
      <c r="I34" s="84">
        <v>0.001597222222222</v>
      </c>
      <c r="J34" s="85" t="s">
        <v>219</v>
      </c>
      <c r="K34" s="72"/>
      <c r="L34" s="68"/>
      <c r="M34" s="58">
        <v>3</v>
      </c>
      <c r="N34" s="61" t="s">
        <v>229</v>
      </c>
      <c r="O34" s="91"/>
      <c r="P34" s="81"/>
      <c r="Q34" s="5"/>
      <c r="R34" s="5"/>
      <c r="S34" s="6"/>
      <c r="T34" s="6"/>
      <c r="U34" s="6"/>
      <c r="V34" s="6"/>
      <c r="W34" s="6"/>
      <c r="X34" s="6"/>
      <c r="Y34" s="6"/>
    </row>
    <row r="35" spans="1:25" ht="15.75" customHeight="1">
      <c r="A35" s="67">
        <v>31</v>
      </c>
      <c r="B35" s="33"/>
      <c r="C35" s="72"/>
      <c r="D35" s="68"/>
      <c r="E35" s="84">
        <v>0.004398263888889</v>
      </c>
      <c r="F35" s="85" t="s">
        <v>220</v>
      </c>
      <c r="G35" s="81"/>
      <c r="H35" s="68"/>
      <c r="I35" s="84">
        <v>0.005902893518519</v>
      </c>
      <c r="J35" s="85" t="s">
        <v>220</v>
      </c>
      <c r="K35" s="72"/>
      <c r="L35" s="68"/>
      <c r="M35" s="58">
        <v>4</v>
      </c>
      <c r="N35" s="61" t="s">
        <v>230</v>
      </c>
      <c r="O35" s="91"/>
      <c r="P35" s="81"/>
      <c r="Q35" s="5"/>
      <c r="R35" s="5"/>
      <c r="S35" s="6"/>
      <c r="T35" s="6"/>
      <c r="U35" s="6"/>
      <c r="V35" s="6"/>
      <c r="W35" s="6"/>
      <c r="X35" s="6"/>
      <c r="Y35" s="6"/>
    </row>
    <row r="36" spans="1:25" ht="15.75" customHeight="1">
      <c r="A36" s="67">
        <v>32</v>
      </c>
      <c r="B36" s="33"/>
      <c r="C36" s="72"/>
      <c r="D36" s="68"/>
      <c r="E36" s="84">
        <v>0.004687615740741</v>
      </c>
      <c r="F36" s="85" t="s">
        <v>194</v>
      </c>
      <c r="G36" s="81"/>
      <c r="H36" s="68"/>
      <c r="I36" s="84">
        <v>0.006134375</v>
      </c>
      <c r="J36" s="85" t="s">
        <v>194</v>
      </c>
      <c r="K36" s="72"/>
      <c r="L36" s="68"/>
      <c r="M36" s="58">
        <v>5</v>
      </c>
      <c r="N36" s="61" t="s">
        <v>231</v>
      </c>
      <c r="O36" s="91"/>
      <c r="P36" s="81"/>
      <c r="Q36" s="5"/>
      <c r="R36" s="5"/>
      <c r="S36" s="6"/>
      <c r="T36" s="6"/>
      <c r="U36" s="6"/>
      <c r="V36" s="6"/>
      <c r="W36" s="6"/>
      <c r="X36" s="6"/>
      <c r="Y36" s="6"/>
    </row>
    <row r="37" spans="1:25" ht="15.75" customHeight="1">
      <c r="A37" s="67">
        <v>33</v>
      </c>
      <c r="B37" s="33"/>
      <c r="C37" s="72"/>
      <c r="D37" s="68"/>
      <c r="E37" s="84">
        <v>0.005034837962963</v>
      </c>
      <c r="F37" s="85" t="s">
        <v>197</v>
      </c>
      <c r="G37" s="81"/>
      <c r="H37" s="68"/>
      <c r="I37" s="84">
        <v>0.006597337962963</v>
      </c>
      <c r="J37" s="85" t="s">
        <v>197</v>
      </c>
      <c r="K37" s="72"/>
      <c r="L37" s="68"/>
      <c r="M37" s="58">
        <v>6</v>
      </c>
      <c r="N37" s="61" t="s">
        <v>232</v>
      </c>
      <c r="O37" s="91"/>
      <c r="P37" s="81"/>
      <c r="Q37" s="5"/>
      <c r="R37" s="5"/>
      <c r="S37" s="6"/>
      <c r="T37" s="6"/>
      <c r="U37" s="6"/>
      <c r="V37" s="6"/>
      <c r="W37" s="6"/>
      <c r="X37" s="6"/>
      <c r="Y37" s="6"/>
    </row>
    <row r="38" spans="1:25" ht="15.75" customHeight="1">
      <c r="A38" s="67">
        <v>34</v>
      </c>
      <c r="B38" s="33"/>
      <c r="C38" s="72"/>
      <c r="D38" s="68"/>
      <c r="E38" s="84">
        <v>0.005439930555556</v>
      </c>
      <c r="F38" s="85" t="s">
        <v>200</v>
      </c>
      <c r="G38" s="81"/>
      <c r="H38" s="68"/>
      <c r="I38" s="84">
        <v>0.006944560185185</v>
      </c>
      <c r="J38" s="85" t="s">
        <v>200</v>
      </c>
      <c r="K38" s="72"/>
      <c r="L38" s="68"/>
      <c r="M38" s="58">
        <v>7</v>
      </c>
      <c r="N38" s="61" t="s">
        <v>233</v>
      </c>
      <c r="O38" s="91"/>
      <c r="P38" s="81"/>
      <c r="Q38" s="5"/>
      <c r="R38" s="5"/>
      <c r="S38" s="6"/>
      <c r="T38" s="6"/>
      <c r="U38" s="6"/>
      <c r="V38" s="6"/>
      <c r="W38" s="6"/>
      <c r="X38" s="6"/>
      <c r="Y38" s="6"/>
    </row>
    <row r="39" spans="1:25" ht="15.75" customHeight="1">
      <c r="A39" s="67">
        <v>35</v>
      </c>
      <c r="B39" s="33"/>
      <c r="C39" s="72"/>
      <c r="D39" s="68"/>
      <c r="E39" s="84">
        <v>0.005671412037037</v>
      </c>
      <c r="F39" s="85" t="s">
        <v>206</v>
      </c>
      <c r="G39" s="81"/>
      <c r="H39" s="68"/>
      <c r="I39" s="84">
        <v>0.007407523148148</v>
      </c>
      <c r="J39" s="85" t="s">
        <v>206</v>
      </c>
      <c r="K39" s="72"/>
      <c r="L39" s="68"/>
      <c r="M39" s="58">
        <v>8</v>
      </c>
      <c r="N39" s="61" t="s">
        <v>138</v>
      </c>
      <c r="O39" s="91"/>
      <c r="P39" s="81"/>
      <c r="Q39" s="5"/>
      <c r="R39" s="5"/>
      <c r="S39" s="6"/>
      <c r="T39" s="6"/>
      <c r="U39" s="6"/>
      <c r="V39" s="6"/>
      <c r="W39" s="6"/>
      <c r="X39" s="6"/>
      <c r="Y39" s="6"/>
    </row>
    <row r="40" spans="1:25" ht="15.75" customHeight="1">
      <c r="A40" s="67">
        <v>36</v>
      </c>
      <c r="B40" s="33"/>
      <c r="C40" s="72"/>
      <c r="D40" s="68"/>
      <c r="E40" s="84">
        <v>0.005960763888889</v>
      </c>
      <c r="F40" s="85" t="s">
        <v>208</v>
      </c>
      <c r="G40" s="81"/>
      <c r="H40" s="68"/>
      <c r="I40" s="84">
        <v>0.007870486111111</v>
      </c>
      <c r="J40" s="85" t="s">
        <v>208</v>
      </c>
      <c r="K40" s="72"/>
      <c r="L40" s="68"/>
      <c r="M40" s="58">
        <v>9</v>
      </c>
      <c r="N40" s="61" t="s">
        <v>234</v>
      </c>
      <c r="O40" s="91"/>
      <c r="P40" s="81"/>
      <c r="Q40" s="5"/>
      <c r="R40" s="5"/>
      <c r="S40" s="6"/>
      <c r="T40" s="6"/>
      <c r="U40" s="6"/>
      <c r="V40" s="6"/>
      <c r="W40" s="6"/>
      <c r="X40" s="6"/>
      <c r="Y40" s="6"/>
    </row>
    <row r="41" spans="1:25" ht="15.75" customHeight="1">
      <c r="A41" s="67">
        <v>37</v>
      </c>
      <c r="B41" s="33"/>
      <c r="C41" s="72"/>
      <c r="D41" s="68"/>
      <c r="E41" s="89">
        <v>0.006365856481481</v>
      </c>
      <c r="F41" s="88"/>
      <c r="G41" s="72"/>
      <c r="H41" s="68"/>
      <c r="I41" s="89">
        <v>0.008217708333333</v>
      </c>
      <c r="J41" s="88"/>
      <c r="K41" s="72"/>
      <c r="L41" s="68"/>
      <c r="M41" s="58">
        <v>10</v>
      </c>
      <c r="N41" s="61" t="s">
        <v>235</v>
      </c>
      <c r="O41" s="91"/>
      <c r="P41" s="81"/>
      <c r="Q41" s="5"/>
      <c r="R41" s="5"/>
      <c r="S41" s="6"/>
      <c r="T41" s="6"/>
      <c r="U41" s="6"/>
      <c r="V41" s="6"/>
      <c r="W41" s="6"/>
      <c r="X41" s="6"/>
      <c r="Y41" s="6"/>
    </row>
    <row r="42" spans="1:25" ht="15.75" customHeight="1">
      <c r="A42" s="67">
        <v>38</v>
      </c>
      <c r="B42" s="33"/>
      <c r="C42" s="72"/>
      <c r="D42" s="6"/>
      <c r="E42" s="77"/>
      <c r="F42" s="77"/>
      <c r="G42" s="6"/>
      <c r="H42" s="6"/>
      <c r="I42" s="77"/>
      <c r="J42" s="77"/>
      <c r="K42" s="6"/>
      <c r="L42" s="68"/>
      <c r="M42" s="58">
        <v>11</v>
      </c>
      <c r="N42" s="61" t="s">
        <v>236</v>
      </c>
      <c r="O42" s="91"/>
      <c r="P42" s="81"/>
      <c r="Q42" s="5"/>
      <c r="R42" s="5"/>
      <c r="S42" s="6"/>
      <c r="T42" s="6"/>
      <c r="U42" s="6"/>
      <c r="V42" s="6"/>
      <c r="W42" s="6"/>
      <c r="X42" s="6"/>
      <c r="Y42" s="6"/>
    </row>
    <row r="43" spans="1:25" ht="15.75" customHeight="1">
      <c r="A43" s="67">
        <v>39</v>
      </c>
      <c r="B43" s="33"/>
      <c r="C43" s="72"/>
      <c r="D43" s="6"/>
      <c r="E43" s="6"/>
      <c r="F43" s="6"/>
      <c r="G43" s="6"/>
      <c r="H43" s="6"/>
      <c r="I43" s="6"/>
      <c r="J43" s="6"/>
      <c r="K43" s="6"/>
      <c r="L43" s="68"/>
      <c r="M43" s="58">
        <v>12</v>
      </c>
      <c r="N43" s="61" t="s">
        <v>237</v>
      </c>
      <c r="O43" s="91"/>
      <c r="P43" s="81"/>
      <c r="Q43" s="5"/>
      <c r="R43" s="5"/>
      <c r="S43" s="6"/>
      <c r="T43" s="6"/>
      <c r="U43" s="6"/>
      <c r="V43" s="6"/>
      <c r="W43" s="6"/>
      <c r="X43" s="6"/>
      <c r="Y43" s="6"/>
    </row>
    <row r="44" spans="1:25" ht="15.75" customHeight="1">
      <c r="A44" s="67">
        <v>40</v>
      </c>
      <c r="B44" s="33"/>
      <c r="C44" s="72"/>
      <c r="D44" s="6"/>
      <c r="E44" s="20"/>
      <c r="F44" s="20"/>
      <c r="G44" s="6"/>
      <c r="H44" s="6"/>
      <c r="I44" s="20"/>
      <c r="J44" s="20"/>
      <c r="K44" s="6"/>
      <c r="L44" s="68"/>
      <c r="M44" s="58">
        <v>13</v>
      </c>
      <c r="N44" s="61" t="s">
        <v>238</v>
      </c>
      <c r="O44" s="91"/>
      <c r="P44" s="81"/>
      <c r="Q44" s="5"/>
      <c r="R44" s="5"/>
      <c r="S44" s="6"/>
      <c r="T44" s="6"/>
      <c r="U44" s="6"/>
      <c r="V44" s="6"/>
      <c r="W44" s="6"/>
      <c r="X44" s="6"/>
      <c r="Y44" s="6"/>
    </row>
    <row r="45" spans="1:25" ht="15.75" customHeight="1">
      <c r="A45" s="67">
        <v>41</v>
      </c>
      <c r="B45" s="33"/>
      <c r="C45" s="72"/>
      <c r="D45" s="68"/>
      <c r="E45" s="73" t="s">
        <v>161</v>
      </c>
      <c r="F45" s="74" t="s">
        <v>203</v>
      </c>
      <c r="G45" s="72"/>
      <c r="H45" s="68"/>
      <c r="I45" s="73" t="s">
        <v>161</v>
      </c>
      <c r="J45" s="74" t="s">
        <v>239</v>
      </c>
      <c r="K45" s="72"/>
      <c r="L45" s="68"/>
      <c r="M45" s="58">
        <v>14</v>
      </c>
      <c r="N45" s="61" t="s">
        <v>240</v>
      </c>
      <c r="O45" s="91"/>
      <c r="P45" s="81"/>
      <c r="Q45" s="5"/>
      <c r="R45" s="5"/>
      <c r="S45" s="6"/>
      <c r="T45" s="6"/>
      <c r="U45" s="6"/>
      <c r="V45" s="6"/>
      <c r="W45" s="6"/>
      <c r="X45" s="6"/>
      <c r="Y45" s="6"/>
    </row>
    <row r="46" spans="1:25" ht="15.75" customHeight="1">
      <c r="A46" s="67">
        <v>42</v>
      </c>
      <c r="B46" s="33"/>
      <c r="C46" s="72"/>
      <c r="D46" s="68"/>
      <c r="E46" s="79"/>
      <c r="F46" s="80"/>
      <c r="G46" s="81"/>
      <c r="H46" s="68"/>
      <c r="I46" s="79"/>
      <c r="J46" s="80"/>
      <c r="K46" s="72"/>
      <c r="L46" s="68"/>
      <c r="M46" s="58">
        <v>15</v>
      </c>
      <c r="N46" s="61" t="s">
        <v>241</v>
      </c>
      <c r="O46" s="91"/>
      <c r="P46" s="81"/>
      <c r="Q46" s="5"/>
      <c r="R46" s="5"/>
      <c r="S46" s="6"/>
      <c r="T46" s="6"/>
      <c r="U46" s="6"/>
      <c r="V46" s="6"/>
      <c r="W46" s="6"/>
      <c r="X46" s="6"/>
      <c r="Y46" s="6"/>
    </row>
    <row r="47" spans="1:25" ht="15.75" customHeight="1">
      <c r="A47" s="67">
        <v>43</v>
      </c>
      <c r="B47" s="33"/>
      <c r="C47" s="72"/>
      <c r="D47" s="68"/>
      <c r="E47" s="84"/>
      <c r="F47" s="85"/>
      <c r="G47" s="81"/>
      <c r="H47" s="68"/>
      <c r="I47" s="84"/>
      <c r="J47" s="85"/>
      <c r="K47" s="72"/>
      <c r="L47" s="68"/>
      <c r="M47" s="58">
        <v>16</v>
      </c>
      <c r="N47" s="61" t="s">
        <v>242</v>
      </c>
      <c r="O47" s="91"/>
      <c r="P47" s="81"/>
      <c r="Q47" s="5"/>
      <c r="R47" s="5"/>
      <c r="S47" s="6"/>
      <c r="T47" s="6"/>
      <c r="U47" s="6"/>
      <c r="V47" s="6"/>
      <c r="W47" s="6"/>
      <c r="X47" s="6"/>
      <c r="Y47" s="6"/>
    </row>
    <row r="48" spans="1:25" ht="15.75" customHeight="1">
      <c r="A48" s="67">
        <v>44</v>
      </c>
      <c r="B48" s="33"/>
      <c r="C48" s="72"/>
      <c r="D48" s="68"/>
      <c r="E48" s="84">
        <v>0.001597222222222</v>
      </c>
      <c r="F48" s="85" t="s">
        <v>219</v>
      </c>
      <c r="G48" s="81"/>
      <c r="H48" s="68"/>
      <c r="I48" s="84">
        <v>0.001597222222222</v>
      </c>
      <c r="J48" s="85" t="s">
        <v>219</v>
      </c>
      <c r="K48" s="72"/>
      <c r="L48" s="68"/>
      <c r="M48" s="58">
        <v>17</v>
      </c>
      <c r="N48" s="61" t="s">
        <v>244</v>
      </c>
      <c r="O48" s="91"/>
      <c r="P48" s="81"/>
      <c r="Q48" s="5"/>
      <c r="R48" s="5"/>
      <c r="S48" s="6"/>
      <c r="T48" s="6"/>
      <c r="U48" s="6"/>
      <c r="V48" s="6"/>
      <c r="W48" s="6"/>
      <c r="X48" s="6"/>
      <c r="Y48" s="6"/>
    </row>
    <row r="49" spans="1:25" ht="15.75" customHeight="1">
      <c r="A49" s="67">
        <v>45</v>
      </c>
      <c r="B49" s="33"/>
      <c r="C49" s="72"/>
      <c r="D49" s="68"/>
      <c r="E49" s="84">
        <v>0.009375115740741</v>
      </c>
      <c r="F49" s="85" t="s">
        <v>220</v>
      </c>
      <c r="G49" s="81"/>
      <c r="H49" s="68"/>
      <c r="I49" s="84">
        <v>0.010185300925926</v>
      </c>
      <c r="J49" s="85" t="s">
        <v>220</v>
      </c>
      <c r="K49" s="72"/>
      <c r="L49" s="68"/>
      <c r="M49" s="58">
        <v>18</v>
      </c>
      <c r="N49" s="61" t="s">
        <v>246</v>
      </c>
      <c r="O49" s="91"/>
      <c r="P49" s="81"/>
      <c r="Q49" s="5"/>
      <c r="R49" s="5"/>
      <c r="S49" s="6"/>
      <c r="T49" s="6"/>
      <c r="U49" s="6"/>
      <c r="V49" s="6"/>
      <c r="W49" s="6"/>
      <c r="X49" s="6"/>
      <c r="Y49" s="6"/>
    </row>
    <row r="50" spans="1:25" ht="15.75" customHeight="1">
      <c r="A50" s="67">
        <v>46</v>
      </c>
      <c r="B50" s="33"/>
      <c r="C50" s="72"/>
      <c r="D50" s="68"/>
      <c r="E50" s="84">
        <v>0.010069560185185</v>
      </c>
      <c r="F50" s="85" t="s">
        <v>194</v>
      </c>
      <c r="G50" s="81"/>
      <c r="H50" s="68"/>
      <c r="I50" s="84">
        <v>0.010648263888889</v>
      </c>
      <c r="J50" s="85" t="s">
        <v>194</v>
      </c>
      <c r="K50" s="72"/>
      <c r="L50" s="68"/>
      <c r="M50" s="58">
        <v>19</v>
      </c>
      <c r="N50" s="61" t="s">
        <v>247</v>
      </c>
      <c r="O50" s="91"/>
      <c r="P50" s="81"/>
      <c r="Q50" s="5"/>
      <c r="R50" s="5"/>
      <c r="S50" s="6"/>
      <c r="T50" s="6"/>
      <c r="U50" s="6"/>
      <c r="V50" s="6"/>
      <c r="W50" s="6"/>
      <c r="X50" s="6"/>
      <c r="Y50" s="6"/>
    </row>
    <row r="51" spans="1:25" ht="15.75" customHeight="1">
      <c r="A51" s="67">
        <v>47</v>
      </c>
      <c r="B51" s="33"/>
      <c r="C51" s="72"/>
      <c r="D51" s="68"/>
      <c r="E51" s="84">
        <v>0.01076400462963</v>
      </c>
      <c r="F51" s="85" t="s">
        <v>197</v>
      </c>
      <c r="G51" s="81"/>
      <c r="H51" s="68"/>
      <c r="I51" s="84">
        <v>0.011458449074074</v>
      </c>
      <c r="J51" s="85" t="s">
        <v>197</v>
      </c>
      <c r="K51" s="72"/>
      <c r="L51" s="68"/>
      <c r="M51" s="58">
        <v>20</v>
      </c>
      <c r="N51" s="61"/>
      <c r="O51" s="91"/>
      <c r="P51" s="81"/>
      <c r="Q51" s="5"/>
      <c r="R51" s="5"/>
      <c r="S51" s="6"/>
      <c r="T51" s="6"/>
      <c r="U51" s="6"/>
      <c r="V51" s="6"/>
      <c r="W51" s="6"/>
      <c r="X51" s="6"/>
      <c r="Y51" s="6"/>
    </row>
    <row r="52" spans="1:25" ht="15.75" customHeight="1">
      <c r="A52" s="67">
        <v>48</v>
      </c>
      <c r="B52" s="33"/>
      <c r="C52" s="72"/>
      <c r="D52" s="68"/>
      <c r="E52" s="84">
        <v>0.011574189814815</v>
      </c>
      <c r="F52" s="85" t="s">
        <v>200</v>
      </c>
      <c r="G52" s="81"/>
      <c r="H52" s="68"/>
      <c r="I52" s="84">
        <v>0.012152893518518</v>
      </c>
      <c r="J52" s="85" t="s">
        <v>200</v>
      </c>
      <c r="K52" s="72"/>
      <c r="L52" s="68"/>
      <c r="M52" s="58">
        <v>21</v>
      </c>
      <c r="N52" s="61"/>
      <c r="O52" s="91"/>
      <c r="P52" s="81"/>
      <c r="Q52" s="5"/>
      <c r="R52" s="5"/>
      <c r="S52" s="6"/>
      <c r="T52" s="6"/>
      <c r="U52" s="6"/>
      <c r="V52" s="6"/>
      <c r="W52" s="6"/>
      <c r="X52" s="6"/>
      <c r="Y52" s="6"/>
    </row>
    <row r="53" spans="1:25" ht="15.75" customHeight="1">
      <c r="A53" s="67">
        <v>49</v>
      </c>
      <c r="B53" s="33"/>
      <c r="C53" s="72"/>
      <c r="D53" s="68"/>
      <c r="E53" s="84">
        <v>0.012037152777778</v>
      </c>
      <c r="F53" s="85" t="s">
        <v>206</v>
      </c>
      <c r="G53" s="81"/>
      <c r="H53" s="68"/>
      <c r="I53" s="84">
        <v>0.012847337962963</v>
      </c>
      <c r="J53" s="85" t="s">
        <v>206</v>
      </c>
      <c r="K53" s="72"/>
      <c r="L53" s="68"/>
      <c r="M53" s="58">
        <v>22</v>
      </c>
      <c r="N53" s="61"/>
      <c r="O53" s="91"/>
      <c r="P53" s="81"/>
      <c r="Q53" s="5"/>
      <c r="R53" s="5"/>
      <c r="S53" s="6"/>
      <c r="T53" s="6"/>
      <c r="U53" s="6"/>
      <c r="V53" s="6"/>
      <c r="W53" s="6"/>
      <c r="X53" s="6"/>
      <c r="Y53" s="6"/>
    </row>
    <row r="54" spans="1:25" ht="15.75" customHeight="1">
      <c r="A54" s="67">
        <v>50</v>
      </c>
      <c r="B54" s="33"/>
      <c r="C54" s="72"/>
      <c r="D54" s="68"/>
      <c r="E54" s="84">
        <v>0.012731597222222</v>
      </c>
      <c r="F54" s="85"/>
      <c r="G54" s="81"/>
      <c r="H54" s="68"/>
      <c r="I54" s="84">
        <v>0.013541782407407</v>
      </c>
      <c r="J54" s="85" t="s">
        <v>208</v>
      </c>
      <c r="K54" s="72"/>
      <c r="L54" s="68"/>
      <c r="M54" s="58">
        <v>23</v>
      </c>
      <c r="N54" s="61"/>
      <c r="O54" s="91"/>
      <c r="P54" s="81"/>
      <c r="Q54" s="5"/>
      <c r="R54" s="5"/>
      <c r="S54" s="6"/>
      <c r="T54" s="6"/>
      <c r="U54" s="6"/>
      <c r="V54" s="6"/>
      <c r="W54" s="6"/>
      <c r="X54" s="6"/>
      <c r="Y54" s="6"/>
    </row>
    <row r="55" spans="1:25" ht="15.75" customHeight="1">
      <c r="A55" s="67">
        <v>51</v>
      </c>
      <c r="B55" s="33"/>
      <c r="C55" s="72"/>
      <c r="D55" s="68"/>
      <c r="E55" s="89"/>
      <c r="F55" s="88"/>
      <c r="G55" s="72"/>
      <c r="H55" s="68"/>
      <c r="I55" s="89">
        <v>0.014236226851852</v>
      </c>
      <c r="J55" s="88"/>
      <c r="K55" s="72"/>
      <c r="L55" s="68"/>
      <c r="M55" s="58">
        <v>24</v>
      </c>
      <c r="N55" s="61"/>
      <c r="O55" s="91"/>
      <c r="P55" s="81"/>
      <c r="Q55" s="5"/>
      <c r="R55" s="5"/>
      <c r="S55" s="6"/>
      <c r="T55" s="6"/>
      <c r="U55" s="6"/>
      <c r="V55" s="6"/>
      <c r="W55" s="6"/>
      <c r="X55" s="6"/>
      <c r="Y55" s="6"/>
    </row>
    <row r="56" spans="1:25" ht="15.75" customHeight="1">
      <c r="A56" s="67">
        <v>52</v>
      </c>
      <c r="B56" s="33"/>
      <c r="C56" s="72"/>
      <c r="D56" s="6"/>
      <c r="E56" s="77"/>
      <c r="F56" s="77"/>
      <c r="G56" s="6"/>
      <c r="H56" s="6"/>
      <c r="I56" s="77"/>
      <c r="J56" s="77"/>
      <c r="K56" s="6"/>
      <c r="L56" s="68"/>
      <c r="M56" s="58">
        <v>25</v>
      </c>
      <c r="N56" s="61"/>
      <c r="O56" s="91"/>
      <c r="P56" s="81"/>
      <c r="Q56" s="5"/>
      <c r="R56" s="5"/>
      <c r="S56" s="6"/>
      <c r="T56" s="6"/>
      <c r="U56" s="6"/>
      <c r="V56" s="6"/>
      <c r="W56" s="6"/>
      <c r="X56" s="6"/>
      <c r="Y56" s="6"/>
    </row>
    <row r="57" spans="1:25" ht="15.75" customHeight="1">
      <c r="A57" s="67">
        <v>53</v>
      </c>
      <c r="B57" s="33"/>
      <c r="C57" s="72"/>
      <c r="D57" s="6"/>
      <c r="E57" s="6"/>
      <c r="F57" s="6"/>
      <c r="G57" s="6"/>
      <c r="H57" s="6"/>
      <c r="I57" s="6"/>
      <c r="J57" s="6"/>
      <c r="K57" s="6"/>
      <c r="L57" s="68"/>
      <c r="M57" s="58">
        <v>26</v>
      </c>
      <c r="N57" s="61"/>
      <c r="O57" s="91"/>
      <c r="P57" s="81"/>
      <c r="Q57" s="5"/>
      <c r="R57" s="5"/>
      <c r="S57" s="6"/>
      <c r="T57" s="6"/>
      <c r="U57" s="6"/>
      <c r="V57" s="6"/>
      <c r="W57" s="6"/>
      <c r="X57" s="6"/>
      <c r="Y57" s="6"/>
    </row>
    <row r="58" spans="1:25" ht="15.75" customHeight="1">
      <c r="A58" s="67">
        <v>54</v>
      </c>
      <c r="B58" s="33"/>
      <c r="C58" s="72"/>
      <c r="D58" s="6"/>
      <c r="E58" s="6"/>
      <c r="F58" s="6"/>
      <c r="G58" s="6"/>
      <c r="H58" s="6"/>
      <c r="I58" s="6"/>
      <c r="J58" s="6"/>
      <c r="K58" s="6"/>
      <c r="L58" s="68"/>
      <c r="M58" s="58">
        <v>27</v>
      </c>
      <c r="N58" s="61"/>
      <c r="O58" s="91"/>
      <c r="P58" s="81"/>
      <c r="Q58" s="5"/>
      <c r="R58" s="5"/>
      <c r="S58" s="6"/>
      <c r="T58" s="6"/>
      <c r="U58" s="6"/>
      <c r="V58" s="6"/>
      <c r="W58" s="6"/>
      <c r="X58" s="6"/>
      <c r="Y58" s="6"/>
    </row>
    <row r="59" spans="1:25" ht="16.5" customHeight="1">
      <c r="A59" s="67">
        <v>55</v>
      </c>
      <c r="B59" s="33"/>
      <c r="C59" s="72"/>
      <c r="D59" s="6"/>
      <c r="E59" s="6"/>
      <c r="F59" s="6"/>
      <c r="G59" s="6"/>
      <c r="H59" s="6"/>
      <c r="I59" s="6"/>
      <c r="J59" s="6"/>
      <c r="K59" s="6"/>
      <c r="L59" s="68"/>
      <c r="M59" s="58">
        <v>28</v>
      </c>
      <c r="N59" s="61"/>
      <c r="O59" s="91"/>
      <c r="P59" s="81"/>
      <c r="Q59" s="5"/>
      <c r="R59" s="5"/>
      <c r="S59" s="6"/>
      <c r="T59" s="6"/>
      <c r="U59" s="6"/>
      <c r="V59" s="6"/>
      <c r="W59" s="6"/>
      <c r="X59" s="6"/>
      <c r="Y59" s="6"/>
    </row>
    <row r="60" spans="1:25" ht="16.5" customHeight="1">
      <c r="A60" s="67">
        <v>56</v>
      </c>
      <c r="B60" s="33"/>
      <c r="C60" s="72"/>
      <c r="D60" s="6"/>
      <c r="E60" s="6"/>
      <c r="F60" s="6"/>
      <c r="G60" s="6"/>
      <c r="H60" s="6"/>
      <c r="I60" s="6"/>
      <c r="J60" s="6"/>
      <c r="K60" s="6"/>
      <c r="L60" s="68"/>
      <c r="M60" s="58">
        <v>29</v>
      </c>
      <c r="N60" s="61"/>
      <c r="O60" s="91"/>
      <c r="P60" s="81"/>
      <c r="Q60" s="5"/>
      <c r="R60" s="5"/>
      <c r="S60" s="6"/>
      <c r="T60" s="6"/>
      <c r="U60" s="6"/>
      <c r="V60" s="6"/>
      <c r="W60" s="6"/>
      <c r="X60" s="6"/>
      <c r="Y60" s="6"/>
    </row>
    <row r="61" spans="1:25" ht="15.75" customHeight="1">
      <c r="A61" s="67">
        <v>57</v>
      </c>
      <c r="B61" s="33"/>
      <c r="C61" s="72"/>
      <c r="D61" s="6"/>
      <c r="E61" s="6"/>
      <c r="F61" s="6"/>
      <c r="G61" s="6"/>
      <c r="H61" s="6"/>
      <c r="I61" s="6"/>
      <c r="J61" s="6"/>
      <c r="K61" s="6"/>
      <c r="L61" s="68"/>
      <c r="M61" s="58">
        <v>30</v>
      </c>
      <c r="N61" s="61"/>
      <c r="O61" s="91"/>
      <c r="P61" s="81"/>
      <c r="Q61" s="5"/>
      <c r="R61" s="5"/>
      <c r="S61" s="6"/>
      <c r="T61" s="6"/>
      <c r="U61" s="6"/>
      <c r="V61" s="6"/>
      <c r="W61" s="6"/>
      <c r="X61" s="6"/>
      <c r="Y61" s="6"/>
    </row>
    <row r="62" spans="1:25" ht="15.75" customHeight="1">
      <c r="A62" s="67">
        <v>58</v>
      </c>
      <c r="B62" s="33"/>
      <c r="C62" s="72"/>
      <c r="D62" s="6"/>
      <c r="E62" s="6"/>
      <c r="F62" s="6"/>
      <c r="G62" s="6"/>
      <c r="H62" s="6"/>
      <c r="I62" s="6"/>
      <c r="J62" s="6"/>
      <c r="K62" s="6"/>
      <c r="L62" s="68"/>
      <c r="M62" s="58">
        <v>31</v>
      </c>
      <c r="N62" s="61"/>
      <c r="O62" s="91"/>
      <c r="P62" s="81"/>
      <c r="Q62" s="5"/>
      <c r="R62" s="5"/>
      <c r="S62" s="6"/>
      <c r="T62" s="6"/>
      <c r="U62" s="6"/>
      <c r="V62" s="6"/>
      <c r="W62" s="6"/>
      <c r="X62" s="6"/>
      <c r="Y62" s="6"/>
    </row>
    <row r="63" spans="1:25" ht="15.75" customHeight="1">
      <c r="A63" s="67">
        <v>59</v>
      </c>
      <c r="B63" s="33"/>
      <c r="C63" s="72"/>
      <c r="D63" s="6"/>
      <c r="E63" s="6"/>
      <c r="F63" s="6"/>
      <c r="G63" s="6"/>
      <c r="H63" s="6"/>
      <c r="I63" s="6"/>
      <c r="J63" s="6"/>
      <c r="K63" s="6"/>
      <c r="L63" s="6"/>
      <c r="M63" s="94"/>
      <c r="N63" s="77"/>
      <c r="O63" s="5"/>
      <c r="P63" s="5"/>
      <c r="Q63" s="5"/>
      <c r="R63" s="5"/>
      <c r="S63" s="6"/>
      <c r="T63" s="6"/>
      <c r="U63" s="6"/>
      <c r="V63" s="6"/>
      <c r="W63" s="6"/>
      <c r="X63" s="6"/>
      <c r="Y63" s="6"/>
    </row>
    <row r="64" spans="1:25" ht="15.75" customHeight="1">
      <c r="A64" s="67">
        <v>60</v>
      </c>
      <c r="B64" s="33"/>
      <c r="C64" s="72"/>
      <c r="D64" s="6"/>
      <c r="E64" s="6"/>
      <c r="F64" s="6"/>
      <c r="G64" s="6"/>
      <c r="H64" s="6"/>
      <c r="I64" s="6"/>
      <c r="J64" s="6"/>
      <c r="K64" s="6"/>
      <c r="L64" s="6"/>
      <c r="M64" s="95"/>
      <c r="N64" s="96" t="s">
        <v>248</v>
      </c>
      <c r="O64" s="15"/>
      <c r="P64" s="5"/>
      <c r="Q64" s="5"/>
      <c r="R64" s="5"/>
      <c r="S64" s="6"/>
      <c r="T64" s="6"/>
      <c r="U64" s="6"/>
      <c r="V64" s="6"/>
      <c r="W64" s="6"/>
      <c r="X64" s="6"/>
      <c r="Y64" s="6"/>
    </row>
    <row r="65" spans="1:25" ht="15.75" customHeight="1">
      <c r="A65" s="67">
        <v>61</v>
      </c>
      <c r="B65" s="33"/>
      <c r="C65" s="72"/>
      <c r="D65" s="6"/>
      <c r="E65" s="6"/>
      <c r="F65" s="6"/>
      <c r="G65" s="6"/>
      <c r="H65" s="6"/>
      <c r="I65" s="6"/>
      <c r="J65" s="6"/>
      <c r="K65" s="6"/>
      <c r="L65" s="68"/>
      <c r="M65" s="58" t="s">
        <v>2</v>
      </c>
      <c r="N65" s="90" t="s">
        <v>221</v>
      </c>
      <c r="O65" s="15"/>
      <c r="P65" s="5"/>
      <c r="Q65" s="5"/>
      <c r="R65" s="5"/>
      <c r="S65" s="6"/>
      <c r="T65" s="6"/>
      <c r="U65" s="6"/>
      <c r="V65" s="6"/>
      <c r="W65" s="6"/>
      <c r="X65" s="6"/>
      <c r="Y65" s="6"/>
    </row>
    <row r="66" spans="1:25" ht="15.75" customHeight="1">
      <c r="A66" s="67">
        <v>62</v>
      </c>
      <c r="B66" s="33"/>
      <c r="C66" s="72"/>
      <c r="D66" s="6"/>
      <c r="E66" s="6"/>
      <c r="F66" s="6"/>
      <c r="G66" s="6"/>
      <c r="H66" s="6"/>
      <c r="I66" s="6"/>
      <c r="J66" s="6"/>
      <c r="K66" s="6"/>
      <c r="L66" s="68"/>
      <c r="M66" s="58">
        <v>1</v>
      </c>
      <c r="N66" s="61" t="s">
        <v>249</v>
      </c>
      <c r="O66" s="91"/>
      <c r="P66" s="81"/>
      <c r="Q66" s="5"/>
      <c r="R66" s="5"/>
      <c r="S66" s="6"/>
      <c r="T66" s="6"/>
      <c r="U66" s="6"/>
      <c r="V66" s="6"/>
      <c r="W66" s="6"/>
      <c r="X66" s="6"/>
      <c r="Y66" s="6"/>
    </row>
    <row r="67" spans="1:25" ht="15.75" customHeight="1">
      <c r="A67" s="67">
        <v>63</v>
      </c>
      <c r="B67" s="33"/>
      <c r="C67" s="72"/>
      <c r="D67" s="6"/>
      <c r="E67" s="6"/>
      <c r="F67" s="6"/>
      <c r="G67" s="6"/>
      <c r="H67" s="6"/>
      <c r="I67" s="6"/>
      <c r="J67" s="6"/>
      <c r="K67" s="6"/>
      <c r="L67" s="68"/>
      <c r="M67" s="58">
        <v>2</v>
      </c>
      <c r="N67" s="61" t="s">
        <v>251</v>
      </c>
      <c r="O67" s="91"/>
      <c r="P67" s="81"/>
      <c r="Q67" s="5"/>
      <c r="R67" s="5"/>
      <c r="S67" s="6"/>
      <c r="T67" s="6"/>
      <c r="U67" s="6"/>
      <c r="V67" s="6"/>
      <c r="W67" s="6"/>
      <c r="X67" s="6"/>
      <c r="Y67" s="6"/>
    </row>
    <row r="68" spans="1:25" ht="15.75" customHeight="1">
      <c r="A68" s="67">
        <v>64</v>
      </c>
      <c r="B68" s="33"/>
      <c r="C68" s="72"/>
      <c r="D68" s="6"/>
      <c r="E68" s="6"/>
      <c r="F68" s="6"/>
      <c r="G68" s="6"/>
      <c r="H68" s="6"/>
      <c r="I68" s="6"/>
      <c r="J68" s="6"/>
      <c r="K68" s="6"/>
      <c r="L68" s="68"/>
      <c r="M68" s="58">
        <v>3</v>
      </c>
      <c r="N68" s="61" t="s">
        <v>252</v>
      </c>
      <c r="O68" s="91"/>
      <c r="P68" s="81"/>
      <c r="Q68" s="5"/>
      <c r="R68" s="5"/>
      <c r="S68" s="6"/>
      <c r="T68" s="6"/>
      <c r="U68" s="6"/>
      <c r="V68" s="6"/>
      <c r="W68" s="6"/>
      <c r="X68" s="6"/>
      <c r="Y68" s="6"/>
    </row>
    <row r="69" spans="1:25" ht="15.75" customHeight="1">
      <c r="A69" s="67">
        <v>65</v>
      </c>
      <c r="B69" s="33"/>
      <c r="C69" s="72"/>
      <c r="D69" s="6"/>
      <c r="E69" s="6"/>
      <c r="F69" s="6"/>
      <c r="G69" s="6"/>
      <c r="H69" s="6"/>
      <c r="I69" s="6"/>
      <c r="J69" s="6"/>
      <c r="K69" s="6"/>
      <c r="L69" s="68"/>
      <c r="M69" s="58">
        <v>4</v>
      </c>
      <c r="N69" s="61" t="s">
        <v>253</v>
      </c>
      <c r="O69" s="91"/>
      <c r="P69" s="81"/>
      <c r="Q69" s="5"/>
      <c r="R69" s="5"/>
      <c r="S69" s="6"/>
      <c r="T69" s="6"/>
      <c r="U69" s="6"/>
      <c r="V69" s="6"/>
      <c r="W69" s="6"/>
      <c r="X69" s="6"/>
      <c r="Y69" s="6"/>
    </row>
    <row r="70" spans="1:25" ht="15.75" customHeight="1">
      <c r="A70" s="67">
        <v>66</v>
      </c>
      <c r="B70" s="33"/>
      <c r="C70" s="72"/>
      <c r="D70" s="6"/>
      <c r="E70" s="6"/>
      <c r="F70" s="6"/>
      <c r="G70" s="6"/>
      <c r="H70" s="6"/>
      <c r="I70" s="6"/>
      <c r="J70" s="6"/>
      <c r="K70" s="6"/>
      <c r="L70" s="68"/>
      <c r="M70" s="58">
        <v>5</v>
      </c>
      <c r="N70" s="61" t="s">
        <v>254</v>
      </c>
      <c r="O70" s="91"/>
      <c r="P70" s="81"/>
      <c r="Q70" s="5"/>
      <c r="R70" s="5"/>
      <c r="S70" s="6"/>
      <c r="T70" s="6"/>
      <c r="U70" s="6"/>
      <c r="V70" s="6"/>
      <c r="W70" s="6"/>
      <c r="X70" s="6"/>
      <c r="Y70" s="6"/>
    </row>
    <row r="71" spans="1:25" ht="15.75" customHeight="1">
      <c r="A71" s="67">
        <v>67</v>
      </c>
      <c r="B71" s="33"/>
      <c r="C71" s="72"/>
      <c r="D71" s="6"/>
      <c r="E71" s="6"/>
      <c r="F71" s="6"/>
      <c r="G71" s="6"/>
      <c r="H71" s="6"/>
      <c r="I71" s="6"/>
      <c r="J71" s="6"/>
      <c r="K71" s="6"/>
      <c r="L71" s="68"/>
      <c r="M71" s="58">
        <v>6</v>
      </c>
      <c r="N71" s="61" t="s">
        <v>255</v>
      </c>
      <c r="O71" s="91"/>
      <c r="P71" s="81"/>
      <c r="Q71" s="5"/>
      <c r="R71" s="5"/>
      <c r="S71" s="6"/>
      <c r="T71" s="6"/>
      <c r="U71" s="6"/>
      <c r="V71" s="6"/>
      <c r="W71" s="6"/>
      <c r="X71" s="6"/>
      <c r="Y71" s="6"/>
    </row>
    <row r="72" spans="1:25" ht="15.75" customHeight="1">
      <c r="A72" s="67">
        <v>68</v>
      </c>
      <c r="B72" s="33"/>
      <c r="C72" s="72"/>
      <c r="D72" s="6"/>
      <c r="E72" s="6"/>
      <c r="F72" s="6"/>
      <c r="G72" s="6"/>
      <c r="H72" s="6"/>
      <c r="I72" s="6"/>
      <c r="J72" s="6"/>
      <c r="K72" s="6"/>
      <c r="L72" s="68"/>
      <c r="M72" s="58">
        <v>7</v>
      </c>
      <c r="N72" s="61" t="s">
        <v>256</v>
      </c>
      <c r="O72" s="91"/>
      <c r="P72" s="81"/>
      <c r="Q72" s="5"/>
      <c r="R72" s="5"/>
      <c r="S72" s="6"/>
      <c r="T72" s="6"/>
      <c r="U72" s="6"/>
      <c r="V72" s="6"/>
      <c r="W72" s="6"/>
      <c r="X72" s="6"/>
      <c r="Y72" s="6"/>
    </row>
    <row r="73" spans="1:25" ht="15.75" customHeight="1">
      <c r="A73" s="67">
        <v>69</v>
      </c>
      <c r="B73" s="33"/>
      <c r="C73" s="72"/>
      <c r="D73" s="6"/>
      <c r="E73" s="6"/>
      <c r="F73" s="6"/>
      <c r="G73" s="6"/>
      <c r="H73" s="6"/>
      <c r="I73" s="6"/>
      <c r="J73" s="6"/>
      <c r="K73" s="6"/>
      <c r="L73" s="68"/>
      <c r="M73" s="58">
        <v>8</v>
      </c>
      <c r="N73" s="61" t="s">
        <v>257</v>
      </c>
      <c r="O73" s="91"/>
      <c r="P73" s="81"/>
      <c r="Q73" s="5"/>
      <c r="R73" s="5"/>
      <c r="S73" s="6"/>
      <c r="T73" s="6"/>
      <c r="U73" s="6"/>
      <c r="V73" s="6"/>
      <c r="W73" s="6"/>
      <c r="X73" s="6"/>
      <c r="Y73" s="6"/>
    </row>
    <row r="74" spans="1:25" ht="15.75" customHeight="1">
      <c r="A74" s="67">
        <v>70</v>
      </c>
      <c r="B74" s="33"/>
      <c r="C74" s="72"/>
      <c r="D74" s="6"/>
      <c r="E74" s="6"/>
      <c r="F74" s="6"/>
      <c r="G74" s="6"/>
      <c r="H74" s="6"/>
      <c r="I74" s="6"/>
      <c r="J74" s="6"/>
      <c r="K74" s="6"/>
      <c r="L74" s="68"/>
      <c r="M74" s="58">
        <v>9</v>
      </c>
      <c r="N74" s="61" t="s">
        <v>258</v>
      </c>
      <c r="O74" s="91"/>
      <c r="P74" s="81"/>
      <c r="Q74" s="5"/>
      <c r="R74" s="5"/>
      <c r="S74" s="6"/>
      <c r="T74" s="6"/>
      <c r="U74" s="6"/>
      <c r="V74" s="6"/>
      <c r="W74" s="6"/>
      <c r="X74" s="6"/>
      <c r="Y74" s="6"/>
    </row>
    <row r="75" spans="1:25" ht="15.75" customHeight="1">
      <c r="A75" s="67">
        <v>71</v>
      </c>
      <c r="B75" s="33"/>
      <c r="C75" s="72"/>
      <c r="D75" s="6"/>
      <c r="E75" s="6"/>
      <c r="F75" s="6"/>
      <c r="G75" s="6"/>
      <c r="H75" s="6"/>
      <c r="I75" s="6"/>
      <c r="J75" s="6"/>
      <c r="K75" s="6"/>
      <c r="L75" s="68"/>
      <c r="M75" s="58">
        <v>10</v>
      </c>
      <c r="N75" s="61" t="s">
        <v>259</v>
      </c>
      <c r="O75" s="91"/>
      <c r="P75" s="81"/>
      <c r="Q75" s="5"/>
      <c r="R75" s="5"/>
      <c r="S75" s="6"/>
      <c r="T75" s="6"/>
      <c r="U75" s="6"/>
      <c r="V75" s="6"/>
      <c r="W75" s="6"/>
      <c r="X75" s="6"/>
      <c r="Y75" s="6"/>
    </row>
    <row r="76" spans="1:25" ht="15.75" customHeight="1">
      <c r="A76" s="67">
        <v>72</v>
      </c>
      <c r="B76" s="33"/>
      <c r="C76" s="72"/>
      <c r="D76" s="6"/>
      <c r="E76" s="6"/>
      <c r="F76" s="6"/>
      <c r="G76" s="6"/>
      <c r="H76" s="6"/>
      <c r="I76" s="6"/>
      <c r="J76" s="6"/>
      <c r="K76" s="6"/>
      <c r="L76" s="68"/>
      <c r="M76" s="58">
        <v>11</v>
      </c>
      <c r="N76" s="61" t="s">
        <v>260</v>
      </c>
      <c r="O76" s="91"/>
      <c r="P76" s="81"/>
      <c r="Q76" s="5"/>
      <c r="R76" s="5"/>
      <c r="S76" s="6"/>
      <c r="T76" s="6"/>
      <c r="U76" s="6"/>
      <c r="V76" s="6"/>
      <c r="W76" s="6"/>
      <c r="X76" s="6"/>
      <c r="Y76" s="6"/>
    </row>
    <row r="77" spans="1:25" ht="15.75" customHeight="1">
      <c r="A77" s="67">
        <v>73</v>
      </c>
      <c r="B77" s="33"/>
      <c r="C77" s="72"/>
      <c r="D77" s="6"/>
      <c r="E77" s="6"/>
      <c r="F77" s="6"/>
      <c r="G77" s="6"/>
      <c r="H77" s="6"/>
      <c r="I77" s="6"/>
      <c r="J77" s="6"/>
      <c r="K77" s="6"/>
      <c r="L77" s="68"/>
      <c r="M77" s="58">
        <v>12</v>
      </c>
      <c r="N77" s="61" t="s">
        <v>261</v>
      </c>
      <c r="O77" s="91"/>
      <c r="P77" s="81"/>
      <c r="Q77" s="5"/>
      <c r="R77" s="5"/>
      <c r="S77" s="6"/>
      <c r="T77" s="6"/>
      <c r="U77" s="6"/>
      <c r="V77" s="6"/>
      <c r="W77" s="6"/>
      <c r="X77" s="6"/>
      <c r="Y77" s="6"/>
    </row>
    <row r="78" spans="1:25" ht="15.75" customHeight="1">
      <c r="A78" s="67">
        <v>74</v>
      </c>
      <c r="B78" s="33"/>
      <c r="C78" s="72"/>
      <c r="D78" s="6"/>
      <c r="E78" s="6"/>
      <c r="F78" s="6"/>
      <c r="G78" s="6"/>
      <c r="H78" s="6"/>
      <c r="I78" s="6"/>
      <c r="J78" s="6"/>
      <c r="K78" s="6"/>
      <c r="L78" s="68"/>
      <c r="M78" s="58">
        <v>13</v>
      </c>
      <c r="N78" s="61" t="s">
        <v>262</v>
      </c>
      <c r="O78" s="91"/>
      <c r="P78" s="81"/>
      <c r="Q78" s="5"/>
      <c r="R78" s="5"/>
      <c r="S78" s="6"/>
      <c r="T78" s="6"/>
      <c r="U78" s="6"/>
      <c r="V78" s="6"/>
      <c r="W78" s="6"/>
      <c r="X78" s="6"/>
      <c r="Y78" s="6"/>
    </row>
    <row r="79" spans="1:25" ht="15.75" customHeight="1">
      <c r="A79" s="67">
        <v>75</v>
      </c>
      <c r="B79" s="33"/>
      <c r="C79" s="72"/>
      <c r="D79" s="6"/>
      <c r="E79" s="6"/>
      <c r="F79" s="6"/>
      <c r="G79" s="6"/>
      <c r="H79" s="6"/>
      <c r="I79" s="6"/>
      <c r="J79" s="6"/>
      <c r="K79" s="6"/>
      <c r="L79" s="68"/>
      <c r="M79" s="58">
        <v>14</v>
      </c>
      <c r="N79" s="61" t="s">
        <v>263</v>
      </c>
      <c r="O79" s="91"/>
      <c r="P79" s="81"/>
      <c r="Q79" s="5"/>
      <c r="R79" s="5"/>
      <c r="S79" s="6"/>
      <c r="T79" s="6"/>
      <c r="U79" s="6"/>
      <c r="V79" s="6"/>
      <c r="W79" s="6"/>
      <c r="X79" s="6"/>
      <c r="Y79" s="6"/>
    </row>
    <row r="80" spans="1:25" ht="15.75" customHeight="1">
      <c r="A80" s="67">
        <v>76</v>
      </c>
      <c r="B80" s="33"/>
      <c r="C80" s="72"/>
      <c r="D80" s="6"/>
      <c r="E80" s="6"/>
      <c r="F80" s="6"/>
      <c r="G80" s="6"/>
      <c r="H80" s="6"/>
      <c r="I80" s="6"/>
      <c r="J80" s="6"/>
      <c r="K80" s="6"/>
      <c r="L80" s="68"/>
      <c r="M80" s="58">
        <v>15</v>
      </c>
      <c r="N80" s="61" t="s">
        <v>264</v>
      </c>
      <c r="O80" s="91"/>
      <c r="P80" s="81"/>
      <c r="Q80" s="5"/>
      <c r="R80" s="5"/>
      <c r="S80" s="6"/>
      <c r="T80" s="6"/>
      <c r="U80" s="6"/>
      <c r="V80" s="6"/>
      <c r="W80" s="6"/>
      <c r="X80" s="6"/>
      <c r="Y80" s="6"/>
    </row>
    <row r="81" spans="1:25" ht="15.75" customHeight="1">
      <c r="A81" s="67">
        <v>77</v>
      </c>
      <c r="B81" s="33"/>
      <c r="C81" s="72"/>
      <c r="D81" s="6"/>
      <c r="E81" s="6"/>
      <c r="F81" s="6"/>
      <c r="G81" s="6"/>
      <c r="H81" s="6"/>
      <c r="I81" s="6"/>
      <c r="J81" s="6"/>
      <c r="K81" s="6"/>
      <c r="L81" s="68"/>
      <c r="M81" s="58">
        <v>16</v>
      </c>
      <c r="N81" s="61" t="s">
        <v>265</v>
      </c>
      <c r="O81" s="91"/>
      <c r="P81" s="81"/>
      <c r="Q81" s="5"/>
      <c r="R81" s="5"/>
      <c r="S81" s="6"/>
      <c r="T81" s="6"/>
      <c r="U81" s="6"/>
      <c r="V81" s="6"/>
      <c r="W81" s="6"/>
      <c r="X81" s="6"/>
      <c r="Y81" s="6"/>
    </row>
    <row r="82" spans="1:25" ht="15.75" customHeight="1">
      <c r="A82" s="67">
        <v>78</v>
      </c>
      <c r="B82" s="33"/>
      <c r="C82" s="72"/>
      <c r="D82" s="6"/>
      <c r="E82" s="6"/>
      <c r="F82" s="6"/>
      <c r="G82" s="6"/>
      <c r="H82" s="6"/>
      <c r="I82" s="6"/>
      <c r="J82" s="6"/>
      <c r="K82" s="6"/>
      <c r="L82" s="68"/>
      <c r="M82" s="58">
        <v>17</v>
      </c>
      <c r="N82" s="61" t="s">
        <v>266</v>
      </c>
      <c r="O82" s="91"/>
      <c r="P82" s="81"/>
      <c r="Q82" s="5"/>
      <c r="R82" s="5"/>
      <c r="S82" s="6"/>
      <c r="T82" s="6"/>
      <c r="U82" s="6"/>
      <c r="V82" s="6"/>
      <c r="W82" s="6"/>
      <c r="X82" s="6"/>
      <c r="Y82" s="6"/>
    </row>
    <row r="83" spans="1:25" ht="15.75" customHeight="1">
      <c r="A83" s="67">
        <v>79</v>
      </c>
      <c r="B83" s="33"/>
      <c r="C83" s="72"/>
      <c r="D83" s="6"/>
      <c r="E83" s="6"/>
      <c r="F83" s="6"/>
      <c r="G83" s="6"/>
      <c r="H83" s="6"/>
      <c r="I83" s="6"/>
      <c r="J83" s="6"/>
      <c r="K83" s="6"/>
      <c r="L83" s="68"/>
      <c r="M83" s="58">
        <v>18</v>
      </c>
      <c r="N83" s="61"/>
      <c r="O83" s="91"/>
      <c r="P83" s="81"/>
      <c r="Q83" s="5"/>
      <c r="R83" s="5"/>
      <c r="S83" s="6"/>
      <c r="T83" s="6"/>
      <c r="U83" s="6"/>
      <c r="V83" s="6"/>
      <c r="W83" s="6"/>
      <c r="X83" s="6"/>
      <c r="Y83" s="6"/>
    </row>
    <row r="84" spans="1:25" ht="15.75" customHeight="1">
      <c r="A84" s="67">
        <v>80</v>
      </c>
      <c r="B84" s="33"/>
      <c r="C84" s="72"/>
      <c r="D84" s="6"/>
      <c r="E84" s="6"/>
      <c r="F84" s="6"/>
      <c r="G84" s="6"/>
      <c r="H84" s="6"/>
      <c r="I84" s="6"/>
      <c r="J84" s="6"/>
      <c r="K84" s="6"/>
      <c r="L84" s="68"/>
      <c r="M84" s="58">
        <v>19</v>
      </c>
      <c r="N84" s="61"/>
      <c r="O84" s="91"/>
      <c r="P84" s="81"/>
      <c r="Q84" s="5"/>
      <c r="R84" s="5"/>
      <c r="S84" s="6"/>
      <c r="T84" s="6"/>
      <c r="U84" s="6"/>
      <c r="V84" s="6"/>
      <c r="W84" s="6"/>
      <c r="X84" s="6"/>
      <c r="Y84" s="6"/>
    </row>
    <row r="85" spans="1:25" ht="15.75" customHeight="1">
      <c r="A85" s="67">
        <v>81</v>
      </c>
      <c r="B85" s="33"/>
      <c r="C85" s="72"/>
      <c r="D85" s="6"/>
      <c r="E85" s="6"/>
      <c r="F85" s="6"/>
      <c r="G85" s="6"/>
      <c r="H85" s="6"/>
      <c r="I85" s="6"/>
      <c r="J85" s="6"/>
      <c r="K85" s="6"/>
      <c r="L85" s="68"/>
      <c r="M85" s="58">
        <v>20</v>
      </c>
      <c r="N85" s="61"/>
      <c r="O85" s="91"/>
      <c r="P85" s="81"/>
      <c r="Q85" s="5"/>
      <c r="R85" s="5"/>
      <c r="S85" s="6"/>
      <c r="T85" s="6"/>
      <c r="U85" s="6"/>
      <c r="V85" s="6"/>
      <c r="W85" s="6"/>
      <c r="X85" s="6"/>
      <c r="Y85" s="6"/>
    </row>
    <row r="86" spans="1:25" ht="15.75" customHeight="1">
      <c r="A86" s="67">
        <v>82</v>
      </c>
      <c r="B86" s="33"/>
      <c r="C86" s="72"/>
      <c r="D86" s="6"/>
      <c r="E86" s="6"/>
      <c r="F86" s="6"/>
      <c r="G86" s="6"/>
      <c r="H86" s="6"/>
      <c r="I86" s="6"/>
      <c r="J86" s="6"/>
      <c r="K86" s="6"/>
      <c r="L86" s="68"/>
      <c r="M86" s="58">
        <v>21</v>
      </c>
      <c r="N86" s="61"/>
      <c r="O86" s="91"/>
      <c r="P86" s="81"/>
      <c r="Q86" s="5"/>
      <c r="R86" s="5"/>
      <c r="S86" s="6"/>
      <c r="T86" s="6"/>
      <c r="U86" s="6"/>
      <c r="V86" s="6"/>
      <c r="W86" s="6"/>
      <c r="X86" s="6"/>
      <c r="Y86" s="6"/>
    </row>
    <row r="87" spans="1:25" ht="15.75" customHeight="1">
      <c r="A87" s="67">
        <v>83</v>
      </c>
      <c r="B87" s="33"/>
      <c r="C87" s="72"/>
      <c r="D87" s="6"/>
      <c r="E87" s="6"/>
      <c r="F87" s="6"/>
      <c r="G87" s="6"/>
      <c r="H87" s="6"/>
      <c r="I87" s="6"/>
      <c r="J87" s="6"/>
      <c r="K87" s="6"/>
      <c r="L87" s="68"/>
      <c r="M87" s="58">
        <v>22</v>
      </c>
      <c r="N87" s="61"/>
      <c r="O87" s="91"/>
      <c r="P87" s="81"/>
      <c r="Q87" s="5"/>
      <c r="R87" s="5"/>
      <c r="S87" s="6"/>
      <c r="T87" s="6"/>
      <c r="U87" s="6"/>
      <c r="V87" s="6"/>
      <c r="W87" s="6"/>
      <c r="X87" s="6"/>
      <c r="Y87" s="6"/>
    </row>
    <row r="88" spans="1:25" ht="15.75" customHeight="1">
      <c r="A88" s="67">
        <v>84</v>
      </c>
      <c r="B88" s="33"/>
      <c r="C88" s="72"/>
      <c r="D88" s="6"/>
      <c r="E88" s="6"/>
      <c r="F88" s="6"/>
      <c r="G88" s="6"/>
      <c r="H88" s="6"/>
      <c r="I88" s="6"/>
      <c r="J88" s="6"/>
      <c r="K88" s="6"/>
      <c r="L88" s="68"/>
      <c r="M88" s="58">
        <v>23</v>
      </c>
      <c r="N88" s="61"/>
      <c r="O88" s="91"/>
      <c r="P88" s="81"/>
      <c r="Q88" s="5"/>
      <c r="R88" s="5"/>
      <c r="S88" s="6"/>
      <c r="T88" s="6"/>
      <c r="U88" s="6"/>
      <c r="V88" s="6"/>
      <c r="W88" s="6"/>
      <c r="X88" s="6"/>
      <c r="Y88" s="6"/>
    </row>
    <row r="89" spans="1:25" ht="15.75" customHeight="1">
      <c r="A89" s="67">
        <v>85</v>
      </c>
      <c r="B89" s="33"/>
      <c r="C89" s="72"/>
      <c r="D89" s="6"/>
      <c r="E89" s="6"/>
      <c r="F89" s="6"/>
      <c r="G89" s="6"/>
      <c r="H89" s="6"/>
      <c r="I89" s="6"/>
      <c r="J89" s="6"/>
      <c r="K89" s="6"/>
      <c r="L89" s="68"/>
      <c r="M89" s="58">
        <v>24</v>
      </c>
      <c r="N89" s="61"/>
      <c r="O89" s="91"/>
      <c r="P89" s="81"/>
      <c r="Q89" s="5"/>
      <c r="R89" s="5"/>
      <c r="S89" s="6"/>
      <c r="T89" s="6"/>
      <c r="U89" s="6"/>
      <c r="V89" s="6"/>
      <c r="W89" s="6"/>
      <c r="X89" s="6"/>
      <c r="Y89" s="6"/>
    </row>
    <row r="90" spans="1:25" ht="15.75" customHeight="1">
      <c r="A90" s="67">
        <v>86</v>
      </c>
      <c r="B90" s="33"/>
      <c r="C90" s="72"/>
      <c r="D90" s="6"/>
      <c r="E90" s="6"/>
      <c r="F90" s="6"/>
      <c r="G90" s="6"/>
      <c r="H90" s="6"/>
      <c r="I90" s="6"/>
      <c r="J90" s="6"/>
      <c r="K90" s="6"/>
      <c r="L90" s="68"/>
      <c r="M90" s="58">
        <v>25</v>
      </c>
      <c r="N90" s="61"/>
      <c r="O90" s="91"/>
      <c r="P90" s="81"/>
      <c r="Q90" s="5"/>
      <c r="R90" s="5"/>
      <c r="S90" s="6"/>
      <c r="T90" s="6"/>
      <c r="U90" s="6"/>
      <c r="V90" s="6"/>
      <c r="W90" s="6"/>
      <c r="X90" s="6"/>
      <c r="Y90" s="6"/>
    </row>
    <row r="91" spans="1:25" ht="15.75" customHeight="1">
      <c r="A91" s="67">
        <v>87</v>
      </c>
      <c r="B91" s="33"/>
      <c r="C91" s="72"/>
      <c r="D91" s="6"/>
      <c r="E91" s="6"/>
      <c r="F91" s="6"/>
      <c r="G91" s="6"/>
      <c r="H91" s="6"/>
      <c r="I91" s="6"/>
      <c r="J91" s="6"/>
      <c r="K91" s="6"/>
      <c r="L91" s="68"/>
      <c r="M91" s="58">
        <v>26</v>
      </c>
      <c r="N91" s="61"/>
      <c r="O91" s="91"/>
      <c r="P91" s="81"/>
      <c r="Q91" s="5"/>
      <c r="R91" s="5"/>
      <c r="S91" s="6"/>
      <c r="T91" s="6"/>
      <c r="U91" s="6"/>
      <c r="V91" s="6"/>
      <c r="W91" s="6"/>
      <c r="X91" s="6"/>
      <c r="Y91" s="6"/>
    </row>
    <row r="92" spans="1:25" ht="15.75" customHeight="1">
      <c r="A92" s="67">
        <v>88</v>
      </c>
      <c r="B92" s="33"/>
      <c r="C92" s="72"/>
      <c r="D92" s="6"/>
      <c r="E92" s="6"/>
      <c r="F92" s="6"/>
      <c r="G92" s="6"/>
      <c r="H92" s="6"/>
      <c r="I92" s="6"/>
      <c r="J92" s="6"/>
      <c r="K92" s="6"/>
      <c r="L92" s="68"/>
      <c r="M92" s="58">
        <v>27</v>
      </c>
      <c r="N92" s="61"/>
      <c r="O92" s="91"/>
      <c r="P92" s="81"/>
      <c r="Q92" s="5"/>
      <c r="R92" s="5"/>
      <c r="S92" s="6"/>
      <c r="T92" s="6"/>
      <c r="U92" s="6"/>
      <c r="V92" s="6"/>
      <c r="W92" s="6"/>
      <c r="X92" s="6"/>
      <c r="Y92" s="6"/>
    </row>
    <row r="93" spans="1:25" ht="15.75" customHeight="1">
      <c r="A93" s="67">
        <v>89</v>
      </c>
      <c r="B93" s="33"/>
      <c r="C93" s="72"/>
      <c r="D93" s="6"/>
      <c r="E93" s="6"/>
      <c r="F93" s="6"/>
      <c r="G93" s="6"/>
      <c r="H93" s="6"/>
      <c r="I93" s="6"/>
      <c r="J93" s="6"/>
      <c r="K93" s="6"/>
      <c r="L93" s="68"/>
      <c r="M93" s="58">
        <v>28</v>
      </c>
      <c r="N93" s="61"/>
      <c r="O93" s="91"/>
      <c r="P93" s="81"/>
      <c r="Q93" s="5"/>
      <c r="R93" s="5"/>
      <c r="S93" s="6"/>
      <c r="T93" s="6"/>
      <c r="U93" s="6"/>
      <c r="V93" s="6"/>
      <c r="W93" s="6"/>
      <c r="X93" s="6"/>
      <c r="Y93" s="6"/>
    </row>
    <row r="94" spans="1:25" ht="15.75" customHeight="1">
      <c r="A94" s="67">
        <v>90</v>
      </c>
      <c r="B94" s="33"/>
      <c r="C94" s="72"/>
      <c r="D94" s="6"/>
      <c r="E94" s="6"/>
      <c r="F94" s="6"/>
      <c r="G94" s="6"/>
      <c r="H94" s="6"/>
      <c r="I94" s="6"/>
      <c r="J94" s="6"/>
      <c r="K94" s="6"/>
      <c r="L94" s="68"/>
      <c r="M94" s="58">
        <v>29</v>
      </c>
      <c r="N94" s="61"/>
      <c r="O94" s="91"/>
      <c r="P94" s="81"/>
      <c r="Q94" s="5"/>
      <c r="R94" s="5"/>
      <c r="S94" s="6"/>
      <c r="T94" s="6"/>
      <c r="U94" s="6"/>
      <c r="V94" s="6"/>
      <c r="W94" s="6"/>
      <c r="X94" s="6"/>
      <c r="Y94" s="6"/>
    </row>
    <row r="95" spans="1:25" ht="15.75" customHeight="1">
      <c r="A95" s="67">
        <v>91</v>
      </c>
      <c r="B95" s="33"/>
      <c r="C95" s="72"/>
      <c r="D95" s="6"/>
      <c r="E95" s="6"/>
      <c r="F95" s="6"/>
      <c r="G95" s="6"/>
      <c r="H95" s="6"/>
      <c r="I95" s="6"/>
      <c r="J95" s="6"/>
      <c r="K95" s="6"/>
      <c r="L95" s="68"/>
      <c r="M95" s="58">
        <v>30</v>
      </c>
      <c r="N95" s="61"/>
      <c r="O95" s="91"/>
      <c r="P95" s="81"/>
      <c r="Q95" s="5"/>
      <c r="R95" s="5"/>
      <c r="S95" s="6"/>
      <c r="T95" s="6"/>
      <c r="U95" s="6"/>
      <c r="V95" s="6"/>
      <c r="W95" s="6"/>
      <c r="X95" s="6"/>
      <c r="Y95" s="6"/>
    </row>
    <row r="96" spans="1:25" ht="15.75" customHeight="1">
      <c r="A96" s="67">
        <v>92</v>
      </c>
      <c r="B96" s="33"/>
      <c r="C96" s="72"/>
      <c r="D96" s="6"/>
      <c r="E96" s="6"/>
      <c r="F96" s="6"/>
      <c r="G96" s="6"/>
      <c r="H96" s="6"/>
      <c r="I96" s="6"/>
      <c r="J96" s="6"/>
      <c r="K96" s="6"/>
      <c r="L96" s="68"/>
      <c r="M96" s="58">
        <v>31</v>
      </c>
      <c r="N96" s="61"/>
      <c r="O96" s="91"/>
      <c r="P96" s="81"/>
      <c r="Q96" s="5"/>
      <c r="R96" s="5"/>
      <c r="S96" s="6"/>
      <c r="T96" s="6"/>
      <c r="U96" s="6"/>
      <c r="V96" s="6"/>
      <c r="W96" s="6"/>
      <c r="X96" s="6"/>
      <c r="Y96" s="6"/>
    </row>
    <row r="97" spans="1:25" ht="15.75" customHeight="1">
      <c r="A97" s="67">
        <v>93</v>
      </c>
      <c r="B97" s="33"/>
      <c r="C97" s="72"/>
      <c r="D97" s="6"/>
      <c r="E97" s="6"/>
      <c r="F97" s="6"/>
      <c r="G97" s="6"/>
      <c r="H97" s="6"/>
      <c r="I97" s="6"/>
      <c r="J97" s="6"/>
      <c r="K97" s="6"/>
      <c r="L97" s="68"/>
      <c r="M97" s="58">
        <v>32</v>
      </c>
      <c r="N97" s="61"/>
      <c r="O97" s="91"/>
      <c r="P97" s="81"/>
      <c r="Q97" s="5"/>
      <c r="R97" s="5"/>
      <c r="S97" s="6"/>
      <c r="T97" s="6"/>
      <c r="U97" s="6"/>
      <c r="V97" s="6"/>
      <c r="W97" s="6"/>
      <c r="X97" s="6"/>
      <c r="Y97" s="6"/>
    </row>
    <row r="98" spans="1:25" ht="15.75" customHeight="1">
      <c r="A98" s="67">
        <v>94</v>
      </c>
      <c r="B98" s="33"/>
      <c r="C98" s="72"/>
      <c r="D98" s="6"/>
      <c r="E98" s="6"/>
      <c r="F98" s="6"/>
      <c r="G98" s="6"/>
      <c r="H98" s="6"/>
      <c r="I98" s="6"/>
      <c r="J98" s="6"/>
      <c r="K98" s="6"/>
      <c r="L98" s="68"/>
      <c r="M98" s="58">
        <v>33</v>
      </c>
      <c r="N98" s="61"/>
      <c r="O98" s="91"/>
      <c r="P98" s="81"/>
      <c r="Q98" s="5"/>
      <c r="R98" s="5"/>
      <c r="S98" s="6"/>
      <c r="T98" s="6"/>
      <c r="U98" s="6"/>
      <c r="V98" s="6"/>
      <c r="W98" s="6"/>
      <c r="X98" s="6"/>
      <c r="Y98" s="6"/>
    </row>
    <row r="99" spans="1:25" ht="15.75" customHeight="1">
      <c r="A99" s="67">
        <v>95</v>
      </c>
      <c r="B99" s="33"/>
      <c r="C99" s="72"/>
      <c r="D99" s="6"/>
      <c r="E99" s="6"/>
      <c r="F99" s="6"/>
      <c r="G99" s="6"/>
      <c r="H99" s="6"/>
      <c r="I99" s="6"/>
      <c r="J99" s="6"/>
      <c r="K99" s="6"/>
      <c r="L99" s="68"/>
      <c r="M99" s="58">
        <v>34</v>
      </c>
      <c r="N99" s="61"/>
      <c r="O99" s="91"/>
      <c r="P99" s="81"/>
      <c r="Q99" s="5"/>
      <c r="R99" s="5"/>
      <c r="S99" s="6"/>
      <c r="T99" s="6"/>
      <c r="U99" s="6"/>
      <c r="V99" s="6"/>
      <c r="W99" s="6"/>
      <c r="X99" s="6"/>
      <c r="Y99" s="6"/>
    </row>
    <row r="100" spans="1:25" ht="15.75" customHeight="1">
      <c r="A100" s="67">
        <v>96</v>
      </c>
      <c r="B100" s="33"/>
      <c r="C100" s="72"/>
      <c r="D100" s="6"/>
      <c r="E100" s="6"/>
      <c r="F100" s="6"/>
      <c r="G100" s="6"/>
      <c r="H100" s="6"/>
      <c r="I100" s="6"/>
      <c r="J100" s="6"/>
      <c r="K100" s="6"/>
      <c r="L100" s="68"/>
      <c r="M100" s="58">
        <v>35</v>
      </c>
      <c r="N100" s="61"/>
      <c r="O100" s="91"/>
      <c r="P100" s="81"/>
      <c r="Q100" s="5"/>
      <c r="R100" s="5"/>
      <c r="S100" s="6"/>
      <c r="T100" s="6"/>
      <c r="U100" s="6"/>
      <c r="V100" s="6"/>
      <c r="W100" s="6"/>
      <c r="X100" s="6"/>
      <c r="Y100" s="6"/>
    </row>
    <row r="101" spans="1:25" ht="15.75" customHeight="1">
      <c r="A101" s="67">
        <v>97</v>
      </c>
      <c r="B101" s="33"/>
      <c r="C101" s="72"/>
      <c r="D101" s="6"/>
      <c r="E101" s="6"/>
      <c r="F101" s="6"/>
      <c r="G101" s="6"/>
      <c r="H101" s="6"/>
      <c r="I101" s="6"/>
      <c r="J101" s="6"/>
      <c r="K101" s="6"/>
      <c r="L101" s="68"/>
      <c r="M101" s="58">
        <v>36</v>
      </c>
      <c r="N101" s="61"/>
      <c r="O101" s="91"/>
      <c r="P101" s="81"/>
      <c r="Q101" s="5"/>
      <c r="R101" s="5"/>
      <c r="S101" s="6"/>
      <c r="T101" s="6"/>
      <c r="U101" s="6"/>
      <c r="V101" s="6"/>
      <c r="W101" s="6"/>
      <c r="X101" s="6"/>
      <c r="Y101" s="6"/>
    </row>
    <row r="102" spans="1:25" ht="15.75" customHeight="1">
      <c r="A102" s="67">
        <v>98</v>
      </c>
      <c r="B102" s="33"/>
      <c r="C102" s="72"/>
      <c r="D102" s="6"/>
      <c r="E102" s="6"/>
      <c r="F102" s="6"/>
      <c r="G102" s="6"/>
      <c r="H102" s="6"/>
      <c r="I102" s="6"/>
      <c r="J102" s="6"/>
      <c r="K102" s="6"/>
      <c r="L102" s="68"/>
      <c r="M102" s="58">
        <v>37</v>
      </c>
      <c r="N102" s="61"/>
      <c r="O102" s="91"/>
      <c r="P102" s="81"/>
      <c r="Q102" s="5"/>
      <c r="R102" s="5"/>
      <c r="S102" s="6"/>
      <c r="T102" s="6"/>
      <c r="U102" s="6"/>
      <c r="V102" s="6"/>
      <c r="W102" s="6"/>
      <c r="X102" s="6"/>
      <c r="Y102" s="6"/>
    </row>
    <row r="103" spans="1:25" ht="15.75" customHeight="1">
      <c r="A103" s="67" t="s">
        <v>270</v>
      </c>
      <c r="B103" s="33"/>
      <c r="C103" s="72"/>
      <c r="D103" s="6"/>
      <c r="E103" s="6"/>
      <c r="F103" s="6"/>
      <c r="G103" s="6"/>
      <c r="H103" s="6"/>
      <c r="I103" s="6"/>
      <c r="J103" s="6"/>
      <c r="K103" s="6"/>
      <c r="L103" s="68"/>
      <c r="M103" s="58">
        <v>38</v>
      </c>
      <c r="N103" s="61"/>
      <c r="O103" s="91"/>
      <c r="P103" s="81"/>
      <c r="Q103" s="5"/>
      <c r="R103" s="5"/>
      <c r="S103" s="6"/>
      <c r="T103" s="6"/>
      <c r="U103" s="6"/>
      <c r="V103" s="6"/>
      <c r="W103" s="6"/>
      <c r="X103" s="6"/>
      <c r="Y103" s="6"/>
    </row>
    <row r="104" spans="1:25" ht="15.75" customHeight="1">
      <c r="A104" s="67" t="s">
        <v>79</v>
      </c>
      <c r="B104" s="33"/>
      <c r="C104" s="72"/>
      <c r="D104" s="6"/>
      <c r="E104" s="6"/>
      <c r="F104" s="6"/>
      <c r="G104" s="6"/>
      <c r="H104" s="6"/>
      <c r="I104" s="6"/>
      <c r="J104" s="6"/>
      <c r="K104" s="6"/>
      <c r="L104" s="68"/>
      <c r="M104" s="58">
        <v>39</v>
      </c>
      <c r="N104" s="61"/>
      <c r="O104" s="91"/>
      <c r="P104" s="81"/>
      <c r="Q104" s="5"/>
      <c r="R104" s="5"/>
      <c r="S104" s="6"/>
      <c r="T104" s="6"/>
      <c r="U104" s="6"/>
      <c r="V104" s="6"/>
      <c r="W104" s="6"/>
      <c r="X104" s="6"/>
      <c r="Y104" s="6"/>
    </row>
    <row r="105" spans="1:25" ht="12.75" customHeight="1">
      <c r="A105" s="97"/>
      <c r="B105" s="77"/>
      <c r="C105" s="6"/>
      <c r="D105" s="6"/>
      <c r="E105" s="6"/>
      <c r="F105" s="6"/>
      <c r="G105" s="6"/>
      <c r="H105" s="6"/>
      <c r="I105" s="6"/>
      <c r="J105" s="6"/>
      <c r="K105" s="6"/>
      <c r="L105" s="68"/>
      <c r="M105" s="58">
        <v>40</v>
      </c>
      <c r="N105" s="61"/>
      <c r="O105" s="91"/>
      <c r="P105" s="81"/>
      <c r="Q105" s="5"/>
      <c r="R105" s="5"/>
      <c r="S105" s="6"/>
      <c r="T105" s="6"/>
      <c r="U105" s="6"/>
      <c r="V105" s="6"/>
      <c r="W105" s="6"/>
      <c r="X105" s="6"/>
      <c r="Y105" s="6"/>
    </row>
    <row r="106" spans="1:25" ht="12.7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8"/>
      <c r="M106" s="58">
        <v>41</v>
      </c>
      <c r="N106" s="61"/>
      <c r="O106" s="91"/>
      <c r="P106" s="81"/>
      <c r="Q106" s="5"/>
      <c r="R106" s="5"/>
      <c r="S106" s="6"/>
      <c r="T106" s="6"/>
      <c r="U106" s="6"/>
      <c r="V106" s="6"/>
      <c r="W106" s="6"/>
      <c r="X106" s="6"/>
      <c r="Y106" s="6"/>
    </row>
    <row r="107" spans="1:25" ht="12.7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8"/>
      <c r="M107" s="58">
        <v>42</v>
      </c>
      <c r="N107" s="61"/>
      <c r="O107" s="91"/>
      <c r="P107" s="81"/>
      <c r="Q107" s="5"/>
      <c r="R107" s="5"/>
      <c r="S107" s="6"/>
      <c r="T107" s="6"/>
      <c r="U107" s="6"/>
      <c r="V107" s="6"/>
      <c r="W107" s="6"/>
      <c r="X107" s="6"/>
      <c r="Y107" s="6"/>
    </row>
    <row r="108" spans="1:25" ht="12.7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8"/>
      <c r="M108" s="58">
        <v>43</v>
      </c>
      <c r="N108" s="61"/>
      <c r="O108" s="91"/>
      <c r="P108" s="81"/>
      <c r="Q108" s="5"/>
      <c r="R108" s="5"/>
      <c r="S108" s="6"/>
      <c r="T108" s="6"/>
      <c r="U108" s="6"/>
      <c r="V108" s="6"/>
      <c r="W108" s="6"/>
      <c r="X108" s="6"/>
      <c r="Y108" s="6"/>
    </row>
    <row r="109" spans="1:25" ht="12.7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8"/>
      <c r="M109" s="58">
        <v>44</v>
      </c>
      <c r="N109" s="61"/>
      <c r="O109" s="91"/>
      <c r="P109" s="81"/>
      <c r="Q109" s="5"/>
      <c r="R109" s="5"/>
      <c r="S109" s="6"/>
      <c r="T109" s="6"/>
      <c r="U109" s="6"/>
      <c r="V109" s="6"/>
      <c r="W109" s="6"/>
      <c r="X109" s="6"/>
      <c r="Y109" s="6"/>
    </row>
    <row r="110" spans="1:25" ht="12.7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8"/>
      <c r="M110" s="58">
        <v>45</v>
      </c>
      <c r="N110" s="61"/>
      <c r="O110" s="91"/>
      <c r="P110" s="81"/>
      <c r="Q110" s="5"/>
      <c r="R110" s="5"/>
      <c r="S110" s="6"/>
      <c r="T110" s="6"/>
      <c r="U110" s="6"/>
      <c r="V110" s="6"/>
      <c r="W110" s="6"/>
      <c r="X110" s="6"/>
      <c r="Y110" s="6"/>
    </row>
    <row r="111" spans="1:25" ht="12.7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8"/>
      <c r="M111" s="58">
        <v>46</v>
      </c>
      <c r="N111" s="61"/>
      <c r="O111" s="91"/>
      <c r="P111" s="81"/>
      <c r="Q111" s="5"/>
      <c r="R111" s="5"/>
      <c r="S111" s="6"/>
      <c r="T111" s="6"/>
      <c r="U111" s="6"/>
      <c r="V111" s="6"/>
      <c r="W111" s="6"/>
      <c r="X111" s="6"/>
      <c r="Y111" s="6"/>
    </row>
    <row r="112" spans="1:25" ht="12.7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97"/>
      <c r="N112" s="77"/>
      <c r="O112" s="5"/>
      <c r="P112" s="5"/>
      <c r="Q112" s="5"/>
      <c r="R112" s="5"/>
      <c r="S112" s="6"/>
      <c r="T112" s="6"/>
      <c r="U112" s="6"/>
      <c r="V112" s="6"/>
      <c r="W112" s="6"/>
      <c r="X112" s="6"/>
      <c r="Y112" s="6"/>
    </row>
    <row r="113" spans="1:25" ht="12.7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5"/>
      <c r="N113" s="6"/>
      <c r="O113" s="5"/>
      <c r="P113" s="5"/>
      <c r="Q113" s="5"/>
      <c r="R113" s="5"/>
      <c r="S113" s="6"/>
      <c r="T113" s="6"/>
      <c r="U113" s="6"/>
      <c r="V113" s="6"/>
      <c r="W113" s="6"/>
      <c r="X113" s="6"/>
      <c r="Y113" s="6"/>
    </row>
    <row r="114" spans="1:25" ht="12.7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5"/>
      <c r="N114" s="6"/>
      <c r="O114" s="5"/>
      <c r="P114" s="5"/>
      <c r="Q114" s="5"/>
      <c r="R114" s="5"/>
      <c r="S114" s="6"/>
      <c r="T114" s="6"/>
      <c r="U114" s="6"/>
      <c r="V114" s="6"/>
      <c r="W114" s="6"/>
      <c r="X114" s="6"/>
      <c r="Y114" s="6"/>
    </row>
    <row r="115" spans="1:25" ht="12.7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5"/>
      <c r="N115" s="6"/>
      <c r="O115" s="5"/>
      <c r="P115" s="5"/>
      <c r="Q115" s="5"/>
      <c r="R115" s="5"/>
      <c r="S115" s="6"/>
      <c r="T115" s="6"/>
      <c r="U115" s="6"/>
      <c r="V115" s="6"/>
      <c r="W115" s="6"/>
      <c r="X115" s="6"/>
      <c r="Y115" s="6"/>
    </row>
    <row r="116" spans="1:25" ht="12.7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5"/>
      <c r="N116" s="6"/>
      <c r="O116" s="5"/>
      <c r="P116" s="5"/>
      <c r="Q116" s="5"/>
      <c r="R116" s="5"/>
      <c r="S116" s="6"/>
      <c r="T116" s="6"/>
      <c r="U116" s="6"/>
      <c r="V116" s="6"/>
      <c r="W116" s="6"/>
      <c r="X116" s="6"/>
      <c r="Y116" s="6"/>
    </row>
    <row r="117" spans="1:25" ht="12.7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5"/>
      <c r="N117" s="6"/>
      <c r="O117" s="5"/>
      <c r="P117" s="5"/>
      <c r="Q117" s="5"/>
      <c r="R117" s="5"/>
      <c r="S117" s="6"/>
      <c r="T117" s="6"/>
      <c r="U117" s="6"/>
      <c r="V117" s="6"/>
      <c r="W117" s="6"/>
      <c r="X117" s="6"/>
      <c r="Y117" s="6"/>
    </row>
    <row r="118" spans="1:25" ht="12.7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5"/>
      <c r="N118" s="6"/>
      <c r="O118" s="5"/>
      <c r="P118" s="5"/>
      <c r="Q118" s="5"/>
      <c r="R118" s="5"/>
      <c r="S118" s="6"/>
      <c r="T118" s="6"/>
      <c r="U118" s="6"/>
      <c r="V118" s="6"/>
      <c r="W118" s="6"/>
      <c r="X118" s="6"/>
      <c r="Y118" s="6"/>
    </row>
    <row r="119" spans="1:25" ht="12.7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5"/>
      <c r="N119" s="6"/>
      <c r="O119" s="5"/>
      <c r="P119" s="5"/>
      <c r="Q119" s="5"/>
      <c r="R119" s="5"/>
      <c r="S119" s="6"/>
      <c r="T119" s="6"/>
      <c r="U119" s="6"/>
      <c r="V119" s="6"/>
      <c r="W119" s="6"/>
      <c r="X119" s="6"/>
      <c r="Y119" s="6"/>
    </row>
    <row r="120" spans="1:25" ht="12.7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5"/>
      <c r="N120" s="6"/>
      <c r="O120" s="5"/>
      <c r="P120" s="5"/>
      <c r="Q120" s="5"/>
      <c r="R120" s="5"/>
      <c r="S120" s="6"/>
      <c r="T120" s="6"/>
      <c r="U120" s="6"/>
      <c r="V120" s="6"/>
      <c r="W120" s="6"/>
      <c r="X120" s="6"/>
      <c r="Y120" s="6"/>
    </row>
    <row r="121" spans="1:25" ht="12.7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5"/>
      <c r="N121" s="6"/>
      <c r="O121" s="5"/>
      <c r="P121" s="5"/>
      <c r="Q121" s="5"/>
      <c r="R121" s="5"/>
      <c r="S121" s="6"/>
      <c r="T121" s="6"/>
      <c r="U121" s="6"/>
      <c r="V121" s="6"/>
      <c r="W121" s="6"/>
      <c r="X121" s="6"/>
      <c r="Y121" s="6"/>
    </row>
    <row r="122" spans="1:25" ht="12.7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5"/>
      <c r="N122" s="6"/>
      <c r="O122" s="5"/>
      <c r="P122" s="5"/>
      <c r="Q122" s="5"/>
      <c r="R122" s="5"/>
      <c r="S122" s="6"/>
      <c r="T122" s="6"/>
      <c r="U122" s="6"/>
      <c r="V122" s="6"/>
      <c r="W122" s="6"/>
      <c r="X122" s="6"/>
      <c r="Y122" s="6"/>
    </row>
    <row r="123" spans="1:25" ht="12.7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5"/>
      <c r="N123" s="6"/>
      <c r="O123" s="5"/>
      <c r="P123" s="5"/>
      <c r="Q123" s="5"/>
      <c r="R123" s="5"/>
      <c r="S123" s="6"/>
      <c r="T123" s="6"/>
      <c r="U123" s="6"/>
      <c r="V123" s="6"/>
      <c r="W123" s="6"/>
      <c r="X123" s="6"/>
      <c r="Y123" s="6"/>
    </row>
    <row r="124" spans="1:25" ht="12.7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5"/>
      <c r="N124" s="6"/>
      <c r="O124" s="5"/>
      <c r="P124" s="5"/>
      <c r="Q124" s="5"/>
      <c r="R124" s="5"/>
      <c r="S124" s="6"/>
      <c r="T124" s="6"/>
      <c r="U124" s="6"/>
      <c r="V124" s="6"/>
      <c r="W124" s="6"/>
      <c r="X124" s="6"/>
      <c r="Y124" s="6"/>
    </row>
    <row r="125" spans="1:25" ht="12.7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5"/>
      <c r="N125" s="6"/>
      <c r="O125" s="5"/>
      <c r="P125" s="5"/>
      <c r="Q125" s="5"/>
      <c r="R125" s="5"/>
      <c r="S125" s="6"/>
      <c r="T125" s="6"/>
      <c r="U125" s="6"/>
      <c r="V125" s="6"/>
      <c r="W125" s="6"/>
      <c r="X125" s="6"/>
      <c r="Y125" s="6"/>
    </row>
    <row r="126" spans="1:25" ht="12.7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5"/>
      <c r="N126" s="6"/>
      <c r="O126" s="5"/>
      <c r="P126" s="5"/>
      <c r="Q126" s="5"/>
      <c r="R126" s="5"/>
      <c r="S126" s="6"/>
      <c r="T126" s="6"/>
      <c r="U126" s="6"/>
      <c r="V126" s="6"/>
      <c r="W126" s="6"/>
      <c r="X126" s="6"/>
      <c r="Y126" s="6"/>
    </row>
    <row r="127" spans="1:25" ht="12.7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5"/>
      <c r="N127" s="6"/>
      <c r="O127" s="5"/>
      <c r="P127" s="5"/>
      <c r="Q127" s="5"/>
      <c r="R127" s="5"/>
      <c r="S127" s="6"/>
      <c r="T127" s="6"/>
      <c r="U127" s="6"/>
      <c r="V127" s="6"/>
      <c r="W127" s="6"/>
      <c r="X127" s="6"/>
      <c r="Y127" s="6"/>
    </row>
    <row r="128" spans="1:25" ht="12.7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5"/>
      <c r="N128" s="6"/>
      <c r="O128" s="5"/>
      <c r="P128" s="5"/>
      <c r="Q128" s="5"/>
      <c r="R128" s="5"/>
      <c r="S128" s="6"/>
      <c r="T128" s="6"/>
      <c r="U128" s="6"/>
      <c r="V128" s="6"/>
      <c r="W128" s="6"/>
      <c r="X128" s="6"/>
      <c r="Y128" s="6"/>
    </row>
    <row r="129" spans="1:25" ht="12.7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5"/>
      <c r="N129" s="6"/>
      <c r="O129" s="5"/>
      <c r="P129" s="5"/>
      <c r="Q129" s="5"/>
      <c r="R129" s="5"/>
      <c r="S129" s="6"/>
      <c r="T129" s="6"/>
      <c r="U129" s="6"/>
      <c r="V129" s="6"/>
      <c r="W129" s="6"/>
      <c r="X129" s="6"/>
      <c r="Y129" s="6"/>
    </row>
    <row r="130" spans="1:25" ht="12.7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5"/>
      <c r="N130" s="6"/>
      <c r="O130" s="5"/>
      <c r="P130" s="5"/>
      <c r="Q130" s="5"/>
      <c r="R130" s="5"/>
      <c r="S130" s="6"/>
      <c r="T130" s="6"/>
      <c r="U130" s="6"/>
      <c r="V130" s="6"/>
      <c r="W130" s="6"/>
      <c r="X130" s="6"/>
      <c r="Y130" s="6"/>
    </row>
    <row r="131" spans="1:25" ht="12.7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5"/>
      <c r="N131" s="6"/>
      <c r="O131" s="5"/>
      <c r="P131" s="5"/>
      <c r="Q131" s="5"/>
      <c r="R131" s="5"/>
      <c r="S131" s="6"/>
      <c r="T131" s="6"/>
      <c r="U131" s="6"/>
      <c r="V131" s="6"/>
      <c r="W131" s="6"/>
      <c r="X131" s="6"/>
      <c r="Y131" s="6"/>
    </row>
    <row r="132" spans="1:25" ht="12.7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5"/>
      <c r="N132" s="6"/>
      <c r="O132" s="5"/>
      <c r="P132" s="5"/>
      <c r="Q132" s="5"/>
      <c r="R132" s="5"/>
      <c r="S132" s="6"/>
      <c r="T132" s="6"/>
      <c r="U132" s="6"/>
      <c r="V132" s="6"/>
      <c r="W132" s="6"/>
      <c r="X132" s="6"/>
      <c r="Y132" s="6"/>
    </row>
    <row r="133" spans="1:25" ht="12.7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5"/>
      <c r="N133" s="6"/>
      <c r="O133" s="5"/>
      <c r="P133" s="5"/>
      <c r="Q133" s="5"/>
      <c r="R133" s="5"/>
      <c r="S133" s="6"/>
      <c r="T133" s="6"/>
      <c r="U133" s="6"/>
      <c r="V133" s="6"/>
      <c r="W133" s="6"/>
      <c r="X133" s="6"/>
      <c r="Y133" s="6"/>
    </row>
    <row r="134" spans="1:25" ht="12.7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5"/>
      <c r="N134" s="6"/>
      <c r="O134" s="5"/>
      <c r="P134" s="5"/>
      <c r="Q134" s="5"/>
      <c r="R134" s="5"/>
      <c r="S134" s="6"/>
      <c r="T134" s="6"/>
      <c r="U134" s="6"/>
      <c r="V134" s="6"/>
      <c r="W134" s="6"/>
      <c r="X134" s="6"/>
      <c r="Y134" s="6"/>
    </row>
    <row r="135" spans="1:25" ht="12.7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5"/>
      <c r="N135" s="6"/>
      <c r="O135" s="5"/>
      <c r="P135" s="5"/>
      <c r="Q135" s="5"/>
      <c r="R135" s="5"/>
      <c r="S135" s="6"/>
      <c r="T135" s="6"/>
      <c r="U135" s="6"/>
      <c r="V135" s="6"/>
      <c r="W135" s="6"/>
      <c r="X135" s="6"/>
      <c r="Y135" s="6"/>
    </row>
    <row r="136" spans="1:25" ht="12.7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5"/>
      <c r="N136" s="6"/>
      <c r="O136" s="5"/>
      <c r="P136" s="5"/>
      <c r="Q136" s="5"/>
      <c r="R136" s="5"/>
      <c r="S136" s="6"/>
      <c r="T136" s="6"/>
      <c r="U136" s="6"/>
      <c r="V136" s="6"/>
      <c r="W136" s="6"/>
      <c r="X136" s="6"/>
      <c r="Y136" s="6"/>
    </row>
    <row r="137" spans="1:25" ht="12.7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5"/>
      <c r="N137" s="6"/>
      <c r="O137" s="5"/>
      <c r="P137" s="5"/>
      <c r="Q137" s="5"/>
      <c r="R137" s="5"/>
      <c r="S137" s="6"/>
      <c r="T137" s="6"/>
      <c r="U137" s="6"/>
      <c r="V137" s="6"/>
      <c r="W137" s="6"/>
      <c r="X137" s="6"/>
      <c r="Y137" s="6"/>
    </row>
    <row r="138" spans="1:25" ht="12.7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5"/>
      <c r="N138" s="6"/>
      <c r="O138" s="5"/>
      <c r="P138" s="5"/>
      <c r="Q138" s="5"/>
      <c r="R138" s="5"/>
      <c r="S138" s="6"/>
      <c r="T138" s="6"/>
      <c r="U138" s="6"/>
      <c r="V138" s="6"/>
      <c r="W138" s="6"/>
      <c r="X138" s="6"/>
      <c r="Y138" s="6"/>
    </row>
    <row r="139" spans="1:25" ht="12.7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5"/>
      <c r="N139" s="6"/>
      <c r="O139" s="5"/>
      <c r="P139" s="5"/>
      <c r="Q139" s="5"/>
      <c r="R139" s="5"/>
      <c r="S139" s="6"/>
      <c r="T139" s="6"/>
      <c r="U139" s="6"/>
      <c r="V139" s="6"/>
      <c r="W139" s="6"/>
      <c r="X139" s="6"/>
      <c r="Y139" s="6"/>
    </row>
    <row r="140" spans="1:25" ht="12.7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5"/>
      <c r="N140" s="6"/>
      <c r="O140" s="5"/>
      <c r="P140" s="5"/>
      <c r="Q140" s="5"/>
      <c r="R140" s="5"/>
      <c r="S140" s="6"/>
      <c r="T140" s="6"/>
      <c r="U140" s="6"/>
      <c r="V140" s="6"/>
      <c r="W140" s="6"/>
      <c r="X140" s="6"/>
      <c r="Y140" s="6"/>
    </row>
    <row r="141" spans="1:25" ht="12.7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5"/>
      <c r="N141" s="6"/>
      <c r="O141" s="5"/>
      <c r="P141" s="5"/>
      <c r="Q141" s="5"/>
      <c r="R141" s="5"/>
      <c r="S141" s="6"/>
      <c r="T141" s="6"/>
      <c r="U141" s="6"/>
      <c r="V141" s="6"/>
      <c r="W141" s="6"/>
      <c r="X141" s="6"/>
      <c r="Y141" s="6"/>
    </row>
    <row r="142" spans="1:25" ht="12.7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5"/>
      <c r="N142" s="6"/>
      <c r="O142" s="5"/>
      <c r="P142" s="5"/>
      <c r="Q142" s="5"/>
      <c r="R142" s="5"/>
      <c r="S142" s="6"/>
      <c r="T142" s="6"/>
      <c r="U142" s="6"/>
      <c r="V142" s="6"/>
      <c r="W142" s="6"/>
      <c r="X142" s="6"/>
      <c r="Y142" s="6"/>
    </row>
    <row r="143" spans="1:25" ht="12.7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5"/>
      <c r="N143" s="6"/>
      <c r="O143" s="5"/>
      <c r="P143" s="5"/>
      <c r="Q143" s="5"/>
      <c r="R143" s="5"/>
      <c r="S143" s="6"/>
      <c r="T143" s="6"/>
      <c r="U143" s="6"/>
      <c r="V143" s="6"/>
      <c r="W143" s="6"/>
      <c r="X143" s="6"/>
      <c r="Y143" s="6"/>
    </row>
    <row r="144" spans="1:25" ht="12.7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5"/>
      <c r="N144" s="6"/>
      <c r="O144" s="5"/>
      <c r="P144" s="5"/>
      <c r="Q144" s="5"/>
      <c r="R144" s="5"/>
      <c r="S144" s="6"/>
      <c r="T144" s="6"/>
      <c r="U144" s="6"/>
      <c r="V144" s="6"/>
      <c r="W144" s="6"/>
      <c r="X144" s="6"/>
      <c r="Y144" s="6"/>
    </row>
    <row r="145" spans="1:25" ht="12.7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5"/>
      <c r="N145" s="6"/>
      <c r="O145" s="5"/>
      <c r="P145" s="5"/>
      <c r="Q145" s="5"/>
      <c r="R145" s="5"/>
      <c r="S145" s="6"/>
      <c r="T145" s="6"/>
      <c r="U145" s="6"/>
      <c r="V145" s="6"/>
      <c r="W145" s="6"/>
      <c r="X145" s="6"/>
      <c r="Y145" s="6"/>
    </row>
    <row r="146" spans="1:25" ht="12.7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5"/>
      <c r="N146" s="6"/>
      <c r="O146" s="5"/>
      <c r="P146" s="5"/>
      <c r="Q146" s="5"/>
      <c r="R146" s="5"/>
      <c r="S146" s="6"/>
      <c r="T146" s="6"/>
      <c r="U146" s="6"/>
      <c r="V146" s="6"/>
      <c r="W146" s="6"/>
      <c r="X146" s="6"/>
      <c r="Y146" s="6"/>
    </row>
    <row r="147" spans="1:25" ht="12.7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5"/>
      <c r="N147" s="6"/>
      <c r="O147" s="5"/>
      <c r="P147" s="5"/>
      <c r="Q147" s="5"/>
      <c r="R147" s="5"/>
      <c r="S147" s="6"/>
      <c r="T147" s="6"/>
      <c r="U147" s="6"/>
      <c r="V147" s="6"/>
      <c r="W147" s="6"/>
      <c r="X147" s="6"/>
      <c r="Y147" s="6"/>
    </row>
    <row r="148" spans="1:25" ht="12.7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5"/>
      <c r="N148" s="6"/>
      <c r="O148" s="5"/>
      <c r="P148" s="5"/>
      <c r="Q148" s="5"/>
      <c r="R148" s="5"/>
      <c r="S148" s="6"/>
      <c r="T148" s="6"/>
      <c r="U148" s="6"/>
      <c r="V148" s="6"/>
      <c r="W148" s="6"/>
      <c r="X148" s="6"/>
      <c r="Y148" s="6"/>
    </row>
    <row r="149" spans="1:25" ht="12.7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5"/>
      <c r="N149" s="6"/>
      <c r="O149" s="5"/>
      <c r="P149" s="5"/>
      <c r="Q149" s="5"/>
      <c r="R149" s="5"/>
      <c r="S149" s="6"/>
      <c r="T149" s="6"/>
      <c r="U149" s="6"/>
      <c r="V149" s="6"/>
      <c r="W149" s="6"/>
      <c r="X149" s="6"/>
      <c r="Y149" s="6"/>
    </row>
    <row r="150" spans="1:25" ht="12.7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5"/>
      <c r="N150" s="6"/>
      <c r="O150" s="5"/>
      <c r="P150" s="5"/>
      <c r="Q150" s="5"/>
      <c r="R150" s="5"/>
      <c r="S150" s="6"/>
      <c r="T150" s="6"/>
      <c r="U150" s="6"/>
      <c r="V150" s="6"/>
      <c r="W150" s="6"/>
      <c r="X150" s="6"/>
      <c r="Y150" s="6"/>
    </row>
    <row r="151" spans="1:25" ht="12.7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5"/>
      <c r="N151" s="6"/>
      <c r="O151" s="5"/>
      <c r="P151" s="5"/>
      <c r="Q151" s="5"/>
      <c r="R151" s="5"/>
      <c r="S151" s="6"/>
      <c r="T151" s="6"/>
      <c r="U151" s="6"/>
      <c r="V151" s="6"/>
      <c r="W151" s="6"/>
      <c r="X151" s="6"/>
      <c r="Y151" s="6"/>
    </row>
    <row r="152" spans="1:25" ht="12.7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5"/>
      <c r="N152" s="6"/>
      <c r="O152" s="5"/>
      <c r="P152" s="5"/>
      <c r="Q152" s="5"/>
      <c r="R152" s="5"/>
      <c r="S152" s="6"/>
      <c r="T152" s="6"/>
      <c r="U152" s="6"/>
      <c r="V152" s="6"/>
      <c r="W152" s="6"/>
      <c r="X152" s="6"/>
      <c r="Y152" s="6"/>
    </row>
    <row r="153" spans="1:25" ht="12.7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5"/>
      <c r="N153" s="6"/>
      <c r="O153" s="5"/>
      <c r="P153" s="5"/>
      <c r="Q153" s="5"/>
      <c r="R153" s="5"/>
      <c r="S153" s="6"/>
      <c r="T153" s="6"/>
      <c r="U153" s="6"/>
      <c r="V153" s="6"/>
      <c r="W153" s="6"/>
      <c r="X153" s="6"/>
      <c r="Y153" s="6"/>
    </row>
    <row r="154" spans="1:25" ht="12.7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5"/>
      <c r="N154" s="6"/>
      <c r="O154" s="5"/>
      <c r="P154" s="5"/>
      <c r="Q154" s="5"/>
      <c r="R154" s="5"/>
      <c r="S154" s="6"/>
      <c r="T154" s="6"/>
      <c r="U154" s="6"/>
      <c r="V154" s="6"/>
      <c r="W154" s="6"/>
      <c r="X154" s="6"/>
      <c r="Y154" s="6"/>
    </row>
    <row r="155" spans="1:25" ht="12.7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5"/>
      <c r="N155" s="6"/>
      <c r="O155" s="5"/>
      <c r="P155" s="5"/>
      <c r="Q155" s="5"/>
      <c r="R155" s="5"/>
      <c r="S155" s="6"/>
      <c r="T155" s="6"/>
      <c r="U155" s="6"/>
      <c r="V155" s="6"/>
      <c r="W155" s="6"/>
      <c r="X155" s="6"/>
      <c r="Y155" s="6"/>
    </row>
    <row r="156" spans="1:25" ht="12.7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5"/>
      <c r="N156" s="6"/>
      <c r="O156" s="5"/>
      <c r="P156" s="5"/>
      <c r="Q156" s="5"/>
      <c r="R156" s="5"/>
      <c r="S156" s="6"/>
      <c r="T156" s="6"/>
      <c r="U156" s="6"/>
      <c r="V156" s="6"/>
      <c r="W156" s="6"/>
      <c r="X156" s="6"/>
      <c r="Y156" s="6"/>
    </row>
    <row r="157" spans="1:25" ht="12.7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5"/>
      <c r="N157" s="6"/>
      <c r="O157" s="5"/>
      <c r="P157" s="5"/>
      <c r="Q157" s="5"/>
      <c r="R157" s="5"/>
      <c r="S157" s="6"/>
      <c r="T157" s="6"/>
      <c r="U157" s="6"/>
      <c r="V157" s="6"/>
      <c r="W157" s="6"/>
      <c r="X157" s="6"/>
      <c r="Y157" s="6"/>
    </row>
    <row r="158" spans="1:25" ht="12.7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5"/>
      <c r="N158" s="6"/>
      <c r="O158" s="5"/>
      <c r="P158" s="5"/>
      <c r="Q158" s="5"/>
      <c r="R158" s="5"/>
      <c r="S158" s="6"/>
      <c r="T158" s="6"/>
      <c r="U158" s="6"/>
      <c r="V158" s="6"/>
      <c r="W158" s="6"/>
      <c r="X158" s="6"/>
      <c r="Y158" s="6"/>
    </row>
    <row r="159" spans="1:25" ht="12.7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5"/>
      <c r="N159" s="6"/>
      <c r="O159" s="5"/>
      <c r="P159" s="5"/>
      <c r="Q159" s="5"/>
      <c r="R159" s="5"/>
      <c r="S159" s="6"/>
      <c r="T159" s="6"/>
      <c r="U159" s="6"/>
      <c r="V159" s="6"/>
      <c r="W159" s="6"/>
      <c r="X159" s="6"/>
      <c r="Y159" s="6"/>
    </row>
    <row r="160" spans="1:25" ht="12.7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5"/>
      <c r="N160" s="6"/>
      <c r="O160" s="5"/>
      <c r="P160" s="5"/>
      <c r="Q160" s="5"/>
      <c r="R160" s="5"/>
      <c r="S160" s="6"/>
      <c r="T160" s="6"/>
      <c r="U160" s="6"/>
      <c r="V160" s="6"/>
      <c r="W160" s="6"/>
      <c r="X160" s="6"/>
      <c r="Y160" s="6"/>
    </row>
    <row r="161" spans="1:25" ht="12.7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5"/>
      <c r="N161" s="6"/>
      <c r="O161" s="5"/>
      <c r="P161" s="5"/>
      <c r="Q161" s="5"/>
      <c r="R161" s="5"/>
      <c r="S161" s="6"/>
      <c r="T161" s="6"/>
      <c r="U161" s="6"/>
      <c r="V161" s="6"/>
      <c r="W161" s="6"/>
      <c r="X161" s="6"/>
      <c r="Y161" s="6"/>
    </row>
    <row r="162" spans="1:25" ht="12.7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5"/>
      <c r="N162" s="6"/>
      <c r="O162" s="5"/>
      <c r="P162" s="5"/>
      <c r="Q162" s="5"/>
      <c r="R162" s="5"/>
      <c r="S162" s="6"/>
      <c r="T162" s="6"/>
      <c r="U162" s="6"/>
      <c r="V162" s="6"/>
      <c r="W162" s="6"/>
      <c r="X162" s="6"/>
      <c r="Y162" s="6"/>
    </row>
    <row r="163" spans="1:25" ht="12.7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5"/>
      <c r="N163" s="6"/>
      <c r="O163" s="5"/>
      <c r="P163" s="5"/>
      <c r="Q163" s="5"/>
      <c r="R163" s="5"/>
      <c r="S163" s="6"/>
      <c r="T163" s="6"/>
      <c r="U163" s="6"/>
      <c r="V163" s="6"/>
      <c r="W163" s="6"/>
      <c r="X163" s="6"/>
      <c r="Y163" s="6"/>
    </row>
    <row r="164" spans="1:25" ht="12.7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5"/>
      <c r="N164" s="6"/>
      <c r="O164" s="5"/>
      <c r="P164" s="5"/>
      <c r="Q164" s="5"/>
      <c r="R164" s="5"/>
      <c r="S164" s="6"/>
      <c r="T164" s="6"/>
      <c r="U164" s="6"/>
      <c r="V164" s="6"/>
      <c r="W164" s="6"/>
      <c r="X164" s="6"/>
      <c r="Y164" s="6"/>
    </row>
    <row r="165" spans="1:25" ht="12.7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5"/>
      <c r="N165" s="6"/>
      <c r="O165" s="5"/>
      <c r="P165" s="5"/>
      <c r="Q165" s="5"/>
      <c r="R165" s="5"/>
      <c r="S165" s="6"/>
      <c r="T165" s="6"/>
      <c r="U165" s="6"/>
      <c r="V165" s="6"/>
      <c r="W165" s="6"/>
      <c r="X165" s="6"/>
      <c r="Y165" s="6"/>
    </row>
    <row r="166" spans="1:25" ht="12.7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5"/>
      <c r="N166" s="6"/>
      <c r="O166" s="5"/>
      <c r="P166" s="5"/>
      <c r="Q166" s="5"/>
      <c r="R166" s="5"/>
      <c r="S166" s="6"/>
      <c r="T166" s="6"/>
      <c r="U166" s="6"/>
      <c r="V166" s="6"/>
      <c r="W166" s="6"/>
      <c r="X166" s="6"/>
      <c r="Y166" s="6"/>
    </row>
    <row r="167" spans="1:25" ht="12.7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5"/>
      <c r="N167" s="6"/>
      <c r="O167" s="5"/>
      <c r="P167" s="5"/>
      <c r="Q167" s="5"/>
      <c r="R167" s="5"/>
      <c r="S167" s="6"/>
      <c r="T167" s="6"/>
      <c r="U167" s="6"/>
      <c r="V167" s="6"/>
      <c r="W167" s="6"/>
      <c r="X167" s="6"/>
      <c r="Y167" s="6"/>
    </row>
    <row r="168" spans="1:25" ht="12.7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5"/>
      <c r="N168" s="6"/>
      <c r="O168" s="5"/>
      <c r="P168" s="5"/>
      <c r="Q168" s="5"/>
      <c r="R168" s="5"/>
      <c r="S168" s="6"/>
      <c r="T168" s="6"/>
      <c r="U168" s="6"/>
      <c r="V168" s="6"/>
      <c r="W168" s="6"/>
      <c r="X168" s="6"/>
      <c r="Y168" s="6"/>
    </row>
    <row r="169" spans="1:25" ht="12.7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5"/>
      <c r="N169" s="6"/>
      <c r="O169" s="5"/>
      <c r="P169" s="5"/>
      <c r="Q169" s="5"/>
      <c r="R169" s="5"/>
      <c r="S169" s="6"/>
      <c r="T169" s="6"/>
      <c r="U169" s="6"/>
      <c r="V169" s="6"/>
      <c r="W169" s="6"/>
      <c r="X169" s="6"/>
      <c r="Y169" s="6"/>
    </row>
    <row r="170" spans="1:25" ht="12.7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5"/>
      <c r="N170" s="6"/>
      <c r="O170" s="5"/>
      <c r="P170" s="5"/>
      <c r="Q170" s="5"/>
      <c r="R170" s="5"/>
      <c r="S170" s="6"/>
      <c r="T170" s="6"/>
      <c r="U170" s="6"/>
      <c r="V170" s="6"/>
      <c r="W170" s="6"/>
      <c r="X170" s="6"/>
      <c r="Y170" s="6"/>
    </row>
    <row r="171" spans="1:25" ht="12.7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5"/>
      <c r="N171" s="6"/>
      <c r="O171" s="5"/>
      <c r="P171" s="5"/>
      <c r="Q171" s="5"/>
      <c r="R171" s="5"/>
      <c r="S171" s="6"/>
      <c r="T171" s="6"/>
      <c r="U171" s="6"/>
      <c r="V171" s="6"/>
      <c r="W171" s="6"/>
      <c r="X171" s="6"/>
      <c r="Y171" s="6"/>
    </row>
    <row r="172" spans="1:25" ht="12.7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5"/>
      <c r="N172" s="6"/>
      <c r="O172" s="5"/>
      <c r="P172" s="5"/>
      <c r="Q172" s="5"/>
      <c r="R172" s="5"/>
      <c r="S172" s="6"/>
      <c r="T172" s="6"/>
      <c r="U172" s="6"/>
      <c r="V172" s="6"/>
      <c r="W172" s="6"/>
      <c r="X172" s="6"/>
      <c r="Y172" s="6"/>
    </row>
    <row r="173" spans="1:25" ht="12.7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5"/>
      <c r="N173" s="6"/>
      <c r="O173" s="5"/>
      <c r="P173" s="5"/>
      <c r="Q173" s="5"/>
      <c r="R173" s="5"/>
      <c r="S173" s="6"/>
      <c r="T173" s="6"/>
      <c r="U173" s="6"/>
      <c r="V173" s="6"/>
      <c r="W173" s="6"/>
      <c r="X173" s="6"/>
      <c r="Y173" s="6"/>
    </row>
    <row r="174" spans="1:25" ht="12.7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5"/>
      <c r="N174" s="6"/>
      <c r="O174" s="5"/>
      <c r="P174" s="5"/>
      <c r="Q174" s="5"/>
      <c r="R174" s="5"/>
      <c r="S174" s="6"/>
      <c r="T174" s="6"/>
      <c r="U174" s="6"/>
      <c r="V174" s="6"/>
      <c r="W174" s="6"/>
      <c r="X174" s="6"/>
      <c r="Y174" s="6"/>
    </row>
    <row r="175" spans="1:25" ht="12.75" customHeight="1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6"/>
      <c r="M175" s="5"/>
      <c r="N175" s="6"/>
      <c r="O175" s="5"/>
      <c r="P175" s="5"/>
      <c r="Q175" s="5"/>
      <c r="R175" s="5"/>
      <c r="S175" s="6"/>
      <c r="T175" s="6"/>
      <c r="U175" s="6"/>
      <c r="V175" s="6"/>
      <c r="W175" s="98"/>
      <c r="X175" s="98"/>
      <c r="Y175" s="98"/>
    </row>
    <row r="176" spans="1:25" ht="12.75" customHeight="1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6"/>
      <c r="M176" s="5"/>
      <c r="N176" s="6"/>
      <c r="O176" s="5"/>
      <c r="P176" s="5"/>
      <c r="Q176" s="5"/>
      <c r="R176" s="5"/>
      <c r="S176" s="6"/>
      <c r="T176" s="6"/>
      <c r="U176" s="6"/>
      <c r="V176" s="98"/>
      <c r="W176" s="98"/>
      <c r="X176" s="98"/>
      <c r="Y176" s="98"/>
    </row>
    <row r="177" spans="1:25" ht="12.75" customHeight="1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6"/>
      <c r="M177" s="5"/>
      <c r="N177" s="6"/>
      <c r="O177" s="5"/>
      <c r="P177" s="5"/>
      <c r="Q177" s="5"/>
      <c r="R177" s="5"/>
      <c r="S177" s="6"/>
      <c r="T177" s="6"/>
      <c r="U177" s="6"/>
      <c r="V177" s="98"/>
      <c r="W177" s="98"/>
      <c r="X177" s="98"/>
      <c r="Y177" s="98"/>
    </row>
    <row r="178" spans="1:25" ht="12.75" customHeight="1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6"/>
      <c r="M178" s="5"/>
      <c r="N178" s="6"/>
      <c r="O178" s="5"/>
      <c r="P178" s="5"/>
      <c r="Q178" s="5"/>
      <c r="R178" s="5"/>
      <c r="S178" s="6"/>
      <c r="T178" s="6"/>
      <c r="U178" s="6"/>
      <c r="V178" s="98"/>
      <c r="W178" s="98"/>
      <c r="X178" s="98"/>
      <c r="Y178" s="98"/>
    </row>
    <row r="179" spans="1:25" ht="12.75" customHeight="1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6"/>
      <c r="M179" s="5"/>
      <c r="N179" s="6"/>
      <c r="O179" s="5"/>
      <c r="P179" s="5"/>
      <c r="Q179" s="5"/>
      <c r="R179" s="5"/>
      <c r="S179" s="6"/>
      <c r="T179" s="6"/>
      <c r="U179" s="98"/>
      <c r="V179" s="98"/>
      <c r="W179" s="98"/>
      <c r="X179" s="98"/>
      <c r="Y179" s="98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7.28125" defaultRowHeight="15" customHeight="1"/>
  <cols>
    <col min="1" max="1" width="6.28125" style="0" customWidth="1"/>
    <col min="2" max="2" width="7.421875" style="0" hidden="1" customWidth="1"/>
    <col min="3" max="3" width="5.7109375" style="0" hidden="1" customWidth="1"/>
    <col min="4" max="4" width="7.00390625" style="0" customWidth="1"/>
    <col min="5" max="6" width="8.28125" style="0" customWidth="1"/>
    <col min="7" max="8" width="16.8515625" style="0" customWidth="1"/>
    <col min="9" max="9" width="12.28125" style="0" customWidth="1"/>
    <col min="10" max="10" width="15.7109375" style="0" customWidth="1"/>
    <col min="11" max="11" width="11.28125" style="0" customWidth="1"/>
    <col min="12" max="12" width="10.00390625" style="0" customWidth="1"/>
    <col min="13" max="13" width="24.8515625" style="0" customWidth="1"/>
    <col min="14" max="14" width="7.57421875" style="0" customWidth="1"/>
    <col min="15" max="15" width="22.7109375" style="0" customWidth="1"/>
    <col min="16" max="16" width="11.421875" style="0" customWidth="1"/>
    <col min="17" max="17" width="14.8515625" style="0" customWidth="1"/>
    <col min="18" max="18" width="15.57421875" style="0" customWidth="1"/>
    <col min="19" max="19" width="6.00390625" style="0" customWidth="1"/>
    <col min="20" max="20" width="28.00390625" style="0" customWidth="1"/>
    <col min="21" max="21" width="8.7109375" style="0" customWidth="1"/>
    <col min="22" max="22" width="8.00390625" style="0" customWidth="1"/>
    <col min="23" max="23" width="8.28125" style="0" customWidth="1"/>
    <col min="24" max="24" width="10.00390625" style="0" customWidth="1"/>
    <col min="25" max="25" width="7.7109375" style="0" customWidth="1"/>
    <col min="26" max="27" width="10.00390625" style="0" customWidth="1"/>
  </cols>
  <sheetData>
    <row r="1" spans="1:27" ht="13.5" customHeight="1">
      <c r="A1" s="39" t="s">
        <v>25</v>
      </c>
      <c r="B1" s="40" t="s">
        <v>27</v>
      </c>
      <c r="C1" s="39" t="s">
        <v>28</v>
      </c>
      <c r="D1" s="41" t="s">
        <v>29</v>
      </c>
      <c r="E1" s="42" t="s">
        <v>30</v>
      </c>
      <c r="F1" s="47" t="s">
        <v>31</v>
      </c>
      <c r="G1" s="48" t="s">
        <v>100</v>
      </c>
      <c r="H1" s="48" t="s">
        <v>105</v>
      </c>
      <c r="I1" s="49" t="s">
        <v>106</v>
      </c>
      <c r="J1" s="42" t="s">
        <v>12</v>
      </c>
      <c r="K1" s="42" t="s">
        <v>14</v>
      </c>
      <c r="L1" s="42" t="s">
        <v>108</v>
      </c>
      <c r="M1" s="42" t="s">
        <v>16</v>
      </c>
      <c r="N1" s="50" t="s">
        <v>109</v>
      </c>
      <c r="O1" s="50" t="s">
        <v>111</v>
      </c>
      <c r="P1" s="51" t="s">
        <v>112</v>
      </c>
      <c r="Q1" s="50" t="s">
        <v>12</v>
      </c>
      <c r="R1" s="50" t="s">
        <v>14</v>
      </c>
      <c r="S1" s="50" t="s">
        <v>113</v>
      </c>
      <c r="T1" s="50" t="s">
        <v>16</v>
      </c>
      <c r="U1" s="52" t="s">
        <v>115</v>
      </c>
      <c r="V1" s="53" t="s">
        <v>116</v>
      </c>
      <c r="W1" s="53" t="s">
        <v>118</v>
      </c>
      <c r="X1" s="54" t="s">
        <v>119</v>
      </c>
      <c r="Y1" s="55" t="s">
        <v>116</v>
      </c>
      <c r="Z1" s="56" t="s">
        <v>118</v>
      </c>
      <c r="AA1" s="56" t="s">
        <v>123</v>
      </c>
    </row>
    <row r="2" spans="1:27" ht="12.75" customHeight="1">
      <c r="A2" s="57">
        <v>1</v>
      </c>
      <c r="B2" s="58">
        <v>2</v>
      </c>
      <c r="C2" s="59"/>
      <c r="D2" s="58" t="s">
        <v>21</v>
      </c>
      <c r="E2" s="59" t="s">
        <v>126</v>
      </c>
      <c r="F2" s="58">
        <v>1</v>
      </c>
      <c r="G2" s="59" t="s">
        <v>127</v>
      </c>
      <c r="H2" s="59" t="s">
        <v>128</v>
      </c>
      <c r="I2" s="60">
        <v>37453</v>
      </c>
      <c r="J2" s="61" t="s">
        <v>51</v>
      </c>
      <c r="K2" s="61" t="s">
        <v>41</v>
      </c>
      <c r="L2" s="61"/>
      <c r="M2" s="61" t="s">
        <v>99</v>
      </c>
      <c r="N2" s="58" t="str">
        <f aca="true" t="shared" si="0" ref="N2:N65">IF(ISBLANK(F2)," ",CONCATENATE(D2,F2))</f>
        <v>m1</v>
      </c>
      <c r="O2" s="62" t="str">
        <f aca="true" t="shared" si="1" ref="O2:O65">IF(ISBLANK(F2)," ",CONCATENATE(G2," ",H2))</f>
        <v>Kristina Varnaitė</v>
      </c>
      <c r="P2" s="63">
        <f aca="true" t="shared" si="2" ref="P2:P65">IF(ISBLANK(F2)," ",I2)</f>
        <v>37453</v>
      </c>
      <c r="Q2" s="64" t="str">
        <f aca="true" t="shared" si="3" ref="Q2:Q65">IF(ISBLANK(F2)," ",J2)</f>
        <v>Klaipėda I</v>
      </c>
      <c r="R2" s="64" t="str">
        <f aca="true" t="shared" si="4" ref="R2:R65">IF(ISBLANK(F2)," ",K2)</f>
        <v>NIKĖ</v>
      </c>
      <c r="S2" s="66">
        <f aca="true" t="shared" si="5" ref="S2:S160">IF(ISBLANK(F2)," ",L2)</f>
        <v>0</v>
      </c>
      <c r="T2" s="64" t="str">
        <f aca="true" t="shared" si="6" ref="T2:T65">IF(ISBLANK(F2)," ",M2)</f>
        <v>N.Krakiene</v>
      </c>
      <c r="U2" s="35" t="str">
        <f aca="true" t="shared" si="7" ref="U2:U65">N2</f>
        <v>m1</v>
      </c>
      <c r="V2" s="35"/>
      <c r="W2" s="35"/>
      <c r="X2" s="67"/>
      <c r="Y2" s="35"/>
      <c r="Z2" s="67"/>
      <c r="AA2" s="67"/>
    </row>
    <row r="3" spans="1:27" ht="12.75" customHeight="1">
      <c r="A3" s="57">
        <v>2</v>
      </c>
      <c r="B3" s="35">
        <v>2</v>
      </c>
      <c r="C3" s="59"/>
      <c r="D3" s="58" t="s">
        <v>143</v>
      </c>
      <c r="E3" s="59" t="s">
        <v>126</v>
      </c>
      <c r="F3" s="58">
        <v>1</v>
      </c>
      <c r="G3" s="59" t="s">
        <v>144</v>
      </c>
      <c r="H3" s="59" t="s">
        <v>145</v>
      </c>
      <c r="I3" s="60">
        <v>37410</v>
      </c>
      <c r="J3" s="61" t="s">
        <v>51</v>
      </c>
      <c r="K3" s="61" t="s">
        <v>41</v>
      </c>
      <c r="L3" s="61"/>
      <c r="M3" s="61" t="s">
        <v>52</v>
      </c>
      <c r="N3" s="58" t="str">
        <f t="shared" si="0"/>
        <v>v1</v>
      </c>
      <c r="O3" s="62" t="str">
        <f t="shared" si="1"/>
        <v>Arnas Emilis Hiršas</v>
      </c>
      <c r="P3" s="63">
        <f t="shared" si="2"/>
        <v>37410</v>
      </c>
      <c r="Q3" s="64" t="str">
        <f t="shared" si="3"/>
        <v>Klaipėda I</v>
      </c>
      <c r="R3" s="64" t="str">
        <f t="shared" si="4"/>
        <v>NIKĖ</v>
      </c>
      <c r="S3" s="66">
        <f t="shared" si="5"/>
        <v>0</v>
      </c>
      <c r="T3" s="64" t="str">
        <f t="shared" si="6"/>
        <v>L.Bružas</v>
      </c>
      <c r="U3" s="35" t="str">
        <f t="shared" si="7"/>
        <v>v1</v>
      </c>
      <c r="V3" s="35"/>
      <c r="W3" s="35"/>
      <c r="X3" s="67"/>
      <c r="Y3" s="35">
        <v>2</v>
      </c>
      <c r="Z3" s="67"/>
      <c r="AA3" s="67"/>
    </row>
    <row r="4" spans="1:27" ht="12.75" customHeight="1">
      <c r="A4" s="57">
        <v>3</v>
      </c>
      <c r="B4" s="35">
        <v>2</v>
      </c>
      <c r="C4" s="59"/>
      <c r="D4" s="58" t="s">
        <v>143</v>
      </c>
      <c r="E4" s="59" t="s">
        <v>126</v>
      </c>
      <c r="F4" s="58">
        <v>2</v>
      </c>
      <c r="G4" s="59" t="s">
        <v>146</v>
      </c>
      <c r="H4" s="59" t="s">
        <v>147</v>
      </c>
      <c r="I4" s="60">
        <v>37267</v>
      </c>
      <c r="J4" s="61" t="s">
        <v>51</v>
      </c>
      <c r="K4" s="61" t="s">
        <v>41</v>
      </c>
      <c r="L4" s="61"/>
      <c r="M4" s="61" t="s">
        <v>64</v>
      </c>
      <c r="N4" s="58" t="str">
        <f t="shared" si="0"/>
        <v>v2</v>
      </c>
      <c r="O4" s="62" t="str">
        <f t="shared" si="1"/>
        <v>Edgaras Žebrauskas</v>
      </c>
      <c r="P4" s="63">
        <f t="shared" si="2"/>
        <v>37267</v>
      </c>
      <c r="Q4" s="64" t="str">
        <f t="shared" si="3"/>
        <v>Klaipėda I</v>
      </c>
      <c r="R4" s="64" t="str">
        <f t="shared" si="4"/>
        <v>NIKĖ</v>
      </c>
      <c r="S4" s="66">
        <f t="shared" si="5"/>
        <v>0</v>
      </c>
      <c r="T4" s="64" t="str">
        <f t="shared" si="6"/>
        <v>M.Krakys</v>
      </c>
      <c r="U4" s="35" t="str">
        <f t="shared" si="7"/>
        <v>v2</v>
      </c>
      <c r="V4" s="35"/>
      <c r="W4" s="35"/>
      <c r="X4" s="67"/>
      <c r="Y4" s="35">
        <v>2</v>
      </c>
      <c r="Z4" s="67"/>
      <c r="AA4" s="67"/>
    </row>
    <row r="5" spans="1:27" ht="12.75" customHeight="1">
      <c r="A5" s="57">
        <v>4</v>
      </c>
      <c r="B5" s="35">
        <v>2</v>
      </c>
      <c r="C5" s="59"/>
      <c r="D5" s="58" t="s">
        <v>21</v>
      </c>
      <c r="E5" s="59" t="s">
        <v>148</v>
      </c>
      <c r="F5" s="58">
        <v>2</v>
      </c>
      <c r="G5" s="59" t="s">
        <v>149</v>
      </c>
      <c r="H5" s="59" t="s">
        <v>150</v>
      </c>
      <c r="I5" s="60">
        <v>36861</v>
      </c>
      <c r="J5" s="61" t="s">
        <v>51</v>
      </c>
      <c r="K5" s="61" t="s">
        <v>151</v>
      </c>
      <c r="L5" s="61"/>
      <c r="M5" s="61" t="s">
        <v>152</v>
      </c>
      <c r="N5" s="58" t="str">
        <f t="shared" si="0"/>
        <v>m2</v>
      </c>
      <c r="O5" s="62" t="str">
        <f t="shared" si="1"/>
        <v>Kotryna Petrutytė</v>
      </c>
      <c r="P5" s="63">
        <f t="shared" si="2"/>
        <v>36861</v>
      </c>
      <c r="Q5" s="64" t="str">
        <f t="shared" si="3"/>
        <v>Klaipėda I</v>
      </c>
      <c r="R5" s="64" t="str">
        <f t="shared" si="4"/>
        <v>Maratonas</v>
      </c>
      <c r="S5" s="66">
        <f t="shared" si="5"/>
        <v>0</v>
      </c>
      <c r="T5" s="64" t="str">
        <f t="shared" si="6"/>
        <v>J.R.Beržinskai</v>
      </c>
      <c r="U5" s="35" t="str">
        <f t="shared" si="7"/>
        <v>m2</v>
      </c>
      <c r="V5" s="35"/>
      <c r="W5" s="35"/>
      <c r="X5" s="67"/>
      <c r="Y5" s="35">
        <v>1</v>
      </c>
      <c r="Z5" s="67"/>
      <c r="AA5" s="67"/>
    </row>
    <row r="6" spans="1:27" ht="12.75" customHeight="1">
      <c r="A6" s="57">
        <v>5</v>
      </c>
      <c r="B6" s="35">
        <v>2</v>
      </c>
      <c r="C6" s="59"/>
      <c r="D6" s="58" t="s">
        <v>21</v>
      </c>
      <c r="E6" s="59" t="s">
        <v>148</v>
      </c>
      <c r="F6" s="58">
        <v>3</v>
      </c>
      <c r="G6" s="59" t="s">
        <v>153</v>
      </c>
      <c r="H6" s="59" t="s">
        <v>154</v>
      </c>
      <c r="I6" s="60">
        <v>36993</v>
      </c>
      <c r="J6" s="61" t="s">
        <v>51</v>
      </c>
      <c r="K6" s="61" t="s">
        <v>151</v>
      </c>
      <c r="L6" s="61"/>
      <c r="M6" s="61" t="s">
        <v>155</v>
      </c>
      <c r="N6" s="58" t="str">
        <f t="shared" si="0"/>
        <v>m3</v>
      </c>
      <c r="O6" s="62" t="str">
        <f t="shared" si="1"/>
        <v>Ugnė Žvinklytė</v>
      </c>
      <c r="P6" s="63">
        <f t="shared" si="2"/>
        <v>36993</v>
      </c>
      <c r="Q6" s="64" t="str">
        <f t="shared" si="3"/>
        <v>Klaipėda I</v>
      </c>
      <c r="R6" s="64" t="str">
        <f t="shared" si="4"/>
        <v>Maratonas</v>
      </c>
      <c r="S6" s="66">
        <f t="shared" si="5"/>
        <v>0</v>
      </c>
      <c r="T6" s="64" t="str">
        <f t="shared" si="6"/>
        <v>J.R.Beržinskai, M.Krakys</v>
      </c>
      <c r="U6" s="35" t="str">
        <f t="shared" si="7"/>
        <v>m3</v>
      </c>
      <c r="V6" s="35"/>
      <c r="W6" s="35"/>
      <c r="X6" s="67"/>
      <c r="Y6" s="35">
        <v>2</v>
      </c>
      <c r="Z6" s="67"/>
      <c r="AA6" s="67"/>
    </row>
    <row r="7" spans="1:27" ht="12.75" customHeight="1">
      <c r="A7" s="57">
        <v>6</v>
      </c>
      <c r="B7" s="35">
        <v>2</v>
      </c>
      <c r="C7" s="59"/>
      <c r="D7" s="58" t="s">
        <v>21</v>
      </c>
      <c r="E7" s="59" t="s">
        <v>148</v>
      </c>
      <c r="F7" s="58">
        <v>4</v>
      </c>
      <c r="G7" s="59" t="s">
        <v>156</v>
      </c>
      <c r="H7" s="59" t="s">
        <v>157</v>
      </c>
      <c r="I7" s="60">
        <v>36892</v>
      </c>
      <c r="J7" s="61" t="s">
        <v>51</v>
      </c>
      <c r="K7" s="61" t="s">
        <v>151</v>
      </c>
      <c r="L7" s="61"/>
      <c r="M7" s="61" t="s">
        <v>152</v>
      </c>
      <c r="N7" s="58" t="str">
        <f t="shared" si="0"/>
        <v>m4</v>
      </c>
      <c r="O7" s="62" t="str">
        <f t="shared" si="1"/>
        <v>Erika Rimkutė</v>
      </c>
      <c r="P7" s="63">
        <f t="shared" si="2"/>
        <v>36892</v>
      </c>
      <c r="Q7" s="64" t="str">
        <f t="shared" si="3"/>
        <v>Klaipėda I</v>
      </c>
      <c r="R7" s="64" t="str">
        <f t="shared" si="4"/>
        <v>Maratonas</v>
      </c>
      <c r="S7" s="66">
        <f t="shared" si="5"/>
        <v>0</v>
      </c>
      <c r="T7" s="64" t="str">
        <f t="shared" si="6"/>
        <v>J.R.Beržinskai</v>
      </c>
      <c r="U7" s="35" t="str">
        <f t="shared" si="7"/>
        <v>m4</v>
      </c>
      <c r="V7" s="35"/>
      <c r="W7" s="35"/>
      <c r="X7" s="67"/>
      <c r="Y7" s="35">
        <v>3</v>
      </c>
      <c r="Z7" s="67"/>
      <c r="AA7" s="67"/>
    </row>
    <row r="8" spans="1:27" ht="12.75" customHeight="1">
      <c r="A8" s="57">
        <v>7</v>
      </c>
      <c r="B8" s="35">
        <v>1</v>
      </c>
      <c r="C8" s="59"/>
      <c r="D8" s="58" t="s">
        <v>21</v>
      </c>
      <c r="E8" s="59" t="s">
        <v>148</v>
      </c>
      <c r="F8" s="58">
        <v>5</v>
      </c>
      <c r="G8" s="59" t="s">
        <v>158</v>
      </c>
      <c r="H8" s="59" t="s">
        <v>159</v>
      </c>
      <c r="I8" s="60">
        <v>37088</v>
      </c>
      <c r="J8" s="61" t="s">
        <v>51</v>
      </c>
      <c r="K8" s="61" t="s">
        <v>151</v>
      </c>
      <c r="L8" s="61"/>
      <c r="M8" s="61" t="s">
        <v>155</v>
      </c>
      <c r="N8" s="58" t="str">
        <f t="shared" si="0"/>
        <v>m5</v>
      </c>
      <c r="O8" s="62" t="str">
        <f t="shared" si="1"/>
        <v>Emilija Nevieraitė</v>
      </c>
      <c r="P8" s="63">
        <f t="shared" si="2"/>
        <v>37088</v>
      </c>
      <c r="Q8" s="64" t="str">
        <f t="shared" si="3"/>
        <v>Klaipėda I</v>
      </c>
      <c r="R8" s="64" t="str">
        <f t="shared" si="4"/>
        <v>Maratonas</v>
      </c>
      <c r="S8" s="66">
        <f t="shared" si="5"/>
        <v>0</v>
      </c>
      <c r="T8" s="64" t="str">
        <f t="shared" si="6"/>
        <v>J.R.Beržinskai, M.Krakys</v>
      </c>
      <c r="U8" s="35" t="str">
        <f t="shared" si="7"/>
        <v>m5</v>
      </c>
      <c r="V8" s="35"/>
      <c r="W8" s="35"/>
      <c r="X8" s="67"/>
      <c r="Y8" s="35">
        <v>2</v>
      </c>
      <c r="Z8" s="67"/>
      <c r="AA8" s="67"/>
    </row>
    <row r="9" spans="1:27" ht="12.75" customHeight="1">
      <c r="A9" s="57">
        <v>8</v>
      </c>
      <c r="B9" s="35">
        <v>1</v>
      </c>
      <c r="C9" s="59"/>
      <c r="D9" s="58" t="s">
        <v>21</v>
      </c>
      <c r="E9" s="59" t="s">
        <v>162</v>
      </c>
      <c r="F9" s="58">
        <v>6</v>
      </c>
      <c r="G9" s="59" t="s">
        <v>163</v>
      </c>
      <c r="H9" s="59" t="s">
        <v>164</v>
      </c>
      <c r="I9" s="60">
        <v>36321</v>
      </c>
      <c r="J9" s="61" t="s">
        <v>51</v>
      </c>
      <c r="K9" s="61" t="s">
        <v>151</v>
      </c>
      <c r="L9" s="61"/>
      <c r="M9" s="61" t="s">
        <v>152</v>
      </c>
      <c r="N9" s="58" t="str">
        <f t="shared" si="0"/>
        <v>m6</v>
      </c>
      <c r="O9" s="62" t="str">
        <f t="shared" si="1"/>
        <v>Skaistė Daškevičiūtė</v>
      </c>
      <c r="P9" s="63">
        <f t="shared" si="2"/>
        <v>36321</v>
      </c>
      <c r="Q9" s="64" t="str">
        <f t="shared" si="3"/>
        <v>Klaipėda I</v>
      </c>
      <c r="R9" s="64" t="str">
        <f t="shared" si="4"/>
        <v>Maratonas</v>
      </c>
      <c r="S9" s="66">
        <f t="shared" si="5"/>
        <v>0</v>
      </c>
      <c r="T9" s="64" t="str">
        <f t="shared" si="6"/>
        <v>J.R.Beržinskai</v>
      </c>
      <c r="U9" s="35" t="str">
        <f t="shared" si="7"/>
        <v>m6</v>
      </c>
      <c r="V9" s="35"/>
      <c r="W9" s="35"/>
      <c r="X9" s="67"/>
      <c r="Y9" s="35">
        <v>1</v>
      </c>
      <c r="Z9" s="67"/>
      <c r="AA9" s="67"/>
    </row>
    <row r="10" spans="1:27" ht="12.75" customHeight="1">
      <c r="A10" s="57">
        <v>9</v>
      </c>
      <c r="B10" s="35">
        <v>1</v>
      </c>
      <c r="C10" s="59"/>
      <c r="D10" s="58" t="s">
        <v>21</v>
      </c>
      <c r="E10" s="59" t="s">
        <v>162</v>
      </c>
      <c r="F10" s="58">
        <v>7</v>
      </c>
      <c r="G10" s="59" t="s">
        <v>172</v>
      </c>
      <c r="H10" s="59" t="s">
        <v>173</v>
      </c>
      <c r="I10" s="60">
        <v>35840</v>
      </c>
      <c r="J10" s="61" t="s">
        <v>51</v>
      </c>
      <c r="K10" s="61" t="s">
        <v>151</v>
      </c>
      <c r="L10" s="61"/>
      <c r="M10" s="61" t="s">
        <v>152</v>
      </c>
      <c r="N10" s="58" t="str">
        <f t="shared" si="0"/>
        <v>m7</v>
      </c>
      <c r="O10" s="62" t="str">
        <f t="shared" si="1"/>
        <v>Vilmantė Gruodytė</v>
      </c>
      <c r="P10" s="63">
        <f t="shared" si="2"/>
        <v>35840</v>
      </c>
      <c r="Q10" s="64" t="str">
        <f t="shared" si="3"/>
        <v>Klaipėda I</v>
      </c>
      <c r="R10" s="64" t="str">
        <f t="shared" si="4"/>
        <v>Maratonas</v>
      </c>
      <c r="S10" s="66">
        <f t="shared" si="5"/>
        <v>0</v>
      </c>
      <c r="T10" s="64" t="str">
        <f t="shared" si="6"/>
        <v>J.R.Beržinskai</v>
      </c>
      <c r="U10" s="35" t="str">
        <f t="shared" si="7"/>
        <v>m7</v>
      </c>
      <c r="V10" s="35"/>
      <c r="W10" s="35"/>
      <c r="X10" s="67"/>
      <c r="Y10" s="35">
        <v>1</v>
      </c>
      <c r="Z10" s="67"/>
      <c r="AA10" s="67"/>
    </row>
    <row r="11" spans="1:27" ht="12.75" customHeight="1">
      <c r="A11" s="57">
        <v>10</v>
      </c>
      <c r="B11" s="35">
        <v>1</v>
      </c>
      <c r="C11" s="59"/>
      <c r="D11" s="58" t="s">
        <v>21</v>
      </c>
      <c r="E11" s="59" t="s">
        <v>162</v>
      </c>
      <c r="F11" s="58">
        <v>8</v>
      </c>
      <c r="G11" s="59" t="s">
        <v>177</v>
      </c>
      <c r="H11" s="59" t="s">
        <v>178</v>
      </c>
      <c r="I11" s="60">
        <v>36049</v>
      </c>
      <c r="J11" s="83" t="s">
        <v>179</v>
      </c>
      <c r="K11" s="61" t="s">
        <v>41</v>
      </c>
      <c r="L11" s="61"/>
      <c r="M11" s="61" t="s">
        <v>180</v>
      </c>
      <c r="N11" s="58" t="str">
        <f t="shared" si="0"/>
        <v>m8</v>
      </c>
      <c r="O11" s="62" t="str">
        <f t="shared" si="1"/>
        <v>Violeta Kuldaitė</v>
      </c>
      <c r="P11" s="63">
        <f t="shared" si="2"/>
        <v>36049</v>
      </c>
      <c r="Q11" s="64" t="str">
        <f t="shared" si="3"/>
        <v>Klaipėda I, Klaipėdos r.</v>
      </c>
      <c r="R11" s="64" t="str">
        <f t="shared" si="4"/>
        <v>NIKĖ</v>
      </c>
      <c r="S11" s="66">
        <f t="shared" si="5"/>
        <v>0</v>
      </c>
      <c r="T11" s="64" t="str">
        <f t="shared" si="6"/>
        <v>M.Krakys, L.Bloškienė</v>
      </c>
      <c r="U11" s="35" t="str">
        <f t="shared" si="7"/>
        <v>m8</v>
      </c>
      <c r="V11" s="35"/>
      <c r="W11" s="35"/>
      <c r="X11" s="67"/>
      <c r="Y11" s="35">
        <v>1</v>
      </c>
      <c r="Z11" s="67"/>
      <c r="AA11" s="67"/>
    </row>
    <row r="12" spans="1:27" ht="12.75" customHeight="1">
      <c r="A12" s="57">
        <v>11</v>
      </c>
      <c r="B12" s="35">
        <v>1</v>
      </c>
      <c r="C12" s="59"/>
      <c r="D12" s="58" t="s">
        <v>21</v>
      </c>
      <c r="E12" s="59" t="s">
        <v>162</v>
      </c>
      <c r="F12" s="58">
        <v>9</v>
      </c>
      <c r="G12" s="59" t="s">
        <v>191</v>
      </c>
      <c r="H12" s="59" t="s">
        <v>192</v>
      </c>
      <c r="I12" s="60">
        <v>36047</v>
      </c>
      <c r="J12" s="61" t="s">
        <v>51</v>
      </c>
      <c r="K12" s="61" t="s">
        <v>41</v>
      </c>
      <c r="L12" s="61"/>
      <c r="M12" s="61" t="s">
        <v>64</v>
      </c>
      <c r="N12" s="58" t="str">
        <f t="shared" si="0"/>
        <v>m9</v>
      </c>
      <c r="O12" s="62" t="str">
        <f t="shared" si="1"/>
        <v>Aušra Butkevičiūtė</v>
      </c>
      <c r="P12" s="63">
        <f t="shared" si="2"/>
        <v>36047</v>
      </c>
      <c r="Q12" s="64" t="str">
        <f t="shared" si="3"/>
        <v>Klaipėda I</v>
      </c>
      <c r="R12" s="64" t="str">
        <f t="shared" si="4"/>
        <v>NIKĖ</v>
      </c>
      <c r="S12" s="66">
        <f t="shared" si="5"/>
        <v>0</v>
      </c>
      <c r="T12" s="64" t="str">
        <f t="shared" si="6"/>
        <v>M.Krakys</v>
      </c>
      <c r="U12" s="35" t="str">
        <f t="shared" si="7"/>
        <v>m9</v>
      </c>
      <c r="V12" s="35"/>
      <c r="W12" s="35"/>
      <c r="X12" s="67"/>
      <c r="Y12" s="35">
        <v>3</v>
      </c>
      <c r="Z12" s="67"/>
      <c r="AA12" s="67"/>
    </row>
    <row r="13" spans="1:27" ht="12.75" customHeight="1">
      <c r="A13" s="57">
        <v>12</v>
      </c>
      <c r="B13" s="35">
        <v>1</v>
      </c>
      <c r="C13" s="59"/>
      <c r="D13" s="58" t="s">
        <v>21</v>
      </c>
      <c r="E13" s="59" t="s">
        <v>203</v>
      </c>
      <c r="F13" s="58">
        <v>10</v>
      </c>
      <c r="G13" s="59" t="s">
        <v>204</v>
      </c>
      <c r="H13" s="59" t="s">
        <v>205</v>
      </c>
      <c r="I13" s="60">
        <v>35609</v>
      </c>
      <c r="J13" s="61" t="s">
        <v>51</v>
      </c>
      <c r="K13" s="61" t="s">
        <v>41</v>
      </c>
      <c r="L13" s="61"/>
      <c r="M13" s="61" t="s">
        <v>52</v>
      </c>
      <c r="N13" s="58" t="str">
        <f t="shared" si="0"/>
        <v>m10</v>
      </c>
      <c r="O13" s="62" t="str">
        <f t="shared" si="1"/>
        <v>Amanda Kirklytė</v>
      </c>
      <c r="P13" s="63">
        <f t="shared" si="2"/>
        <v>35609</v>
      </c>
      <c r="Q13" s="64" t="str">
        <f t="shared" si="3"/>
        <v>Klaipėda I</v>
      </c>
      <c r="R13" s="64" t="str">
        <f t="shared" si="4"/>
        <v>NIKĖ</v>
      </c>
      <c r="S13" s="66">
        <f t="shared" si="5"/>
        <v>0</v>
      </c>
      <c r="T13" s="64" t="str">
        <f t="shared" si="6"/>
        <v>L.Bružas</v>
      </c>
      <c r="U13" s="35" t="str">
        <f t="shared" si="7"/>
        <v>m10</v>
      </c>
      <c r="V13" s="35"/>
      <c r="W13" s="35"/>
      <c r="X13" s="67"/>
      <c r="Y13" s="35">
        <v>2</v>
      </c>
      <c r="Z13" s="67"/>
      <c r="AA13" s="67"/>
    </row>
    <row r="14" spans="1:27" ht="12.75" customHeight="1">
      <c r="A14" s="57">
        <v>13</v>
      </c>
      <c r="B14" s="35">
        <v>1</v>
      </c>
      <c r="C14" s="59"/>
      <c r="D14" s="58" t="s">
        <v>21</v>
      </c>
      <c r="E14" s="59" t="s">
        <v>203</v>
      </c>
      <c r="F14" s="58">
        <v>11</v>
      </c>
      <c r="G14" s="59" t="s">
        <v>210</v>
      </c>
      <c r="H14" s="59" t="s">
        <v>211</v>
      </c>
      <c r="I14" s="60">
        <v>35748</v>
      </c>
      <c r="J14" s="83" t="s">
        <v>179</v>
      </c>
      <c r="K14" s="61" t="s">
        <v>41</v>
      </c>
      <c r="L14" s="61"/>
      <c r="M14" s="61" t="s">
        <v>180</v>
      </c>
      <c r="N14" s="58" t="str">
        <f t="shared" si="0"/>
        <v>m11</v>
      </c>
      <c r="O14" s="62" t="str">
        <f t="shared" si="1"/>
        <v>Eglė Morenaitė</v>
      </c>
      <c r="P14" s="63">
        <f t="shared" si="2"/>
        <v>35748</v>
      </c>
      <c r="Q14" s="64" t="str">
        <f t="shared" si="3"/>
        <v>Klaipėda I, Klaipėdos r.</v>
      </c>
      <c r="R14" s="64" t="str">
        <f t="shared" si="4"/>
        <v>NIKĖ</v>
      </c>
      <c r="S14" s="66">
        <f t="shared" si="5"/>
        <v>0</v>
      </c>
      <c r="T14" s="64" t="str">
        <f t="shared" si="6"/>
        <v>M.Krakys, L.Bloškienė</v>
      </c>
      <c r="U14" s="35" t="str">
        <f t="shared" si="7"/>
        <v>m11</v>
      </c>
      <c r="V14" s="35"/>
      <c r="W14" s="35"/>
      <c r="X14" s="67"/>
      <c r="Y14" s="35">
        <v>1</v>
      </c>
      <c r="Z14" s="67"/>
      <c r="AA14" s="67"/>
    </row>
    <row r="15" spans="1:27" ht="12.75" customHeight="1">
      <c r="A15" s="57">
        <v>14</v>
      </c>
      <c r="B15" s="35">
        <v>1</v>
      </c>
      <c r="C15" s="59"/>
      <c r="D15" s="58" t="s">
        <v>21</v>
      </c>
      <c r="E15" s="59" t="s">
        <v>203</v>
      </c>
      <c r="F15" s="58">
        <v>12</v>
      </c>
      <c r="G15" s="59" t="s">
        <v>158</v>
      </c>
      <c r="H15" s="59" t="s">
        <v>218</v>
      </c>
      <c r="I15" s="60">
        <v>35709</v>
      </c>
      <c r="J15" s="61" t="s">
        <v>51</v>
      </c>
      <c r="K15" s="61" t="s">
        <v>41</v>
      </c>
      <c r="L15" s="61"/>
      <c r="M15" s="61" t="s">
        <v>64</v>
      </c>
      <c r="N15" s="58" t="str">
        <f t="shared" si="0"/>
        <v>m12</v>
      </c>
      <c r="O15" s="62" t="str">
        <f t="shared" si="1"/>
        <v>Emilija Saudargaitė</v>
      </c>
      <c r="P15" s="63">
        <f t="shared" si="2"/>
        <v>35709</v>
      </c>
      <c r="Q15" s="64" t="str">
        <f t="shared" si="3"/>
        <v>Klaipėda I</v>
      </c>
      <c r="R15" s="64" t="str">
        <f t="shared" si="4"/>
        <v>NIKĖ</v>
      </c>
      <c r="S15" s="66">
        <f t="shared" si="5"/>
        <v>0</v>
      </c>
      <c r="T15" s="64" t="str">
        <f t="shared" si="6"/>
        <v>M.Krakys</v>
      </c>
      <c r="U15" s="35" t="str">
        <f t="shared" si="7"/>
        <v>m12</v>
      </c>
      <c r="V15" s="35"/>
      <c r="W15" s="35"/>
      <c r="X15" s="67"/>
      <c r="Y15" s="35">
        <v>1</v>
      </c>
      <c r="Z15" s="67"/>
      <c r="AA15" s="67"/>
    </row>
    <row r="16" spans="1:27" ht="12.75" customHeight="1">
      <c r="A16" s="57">
        <v>15</v>
      </c>
      <c r="B16" s="35">
        <v>1</v>
      </c>
      <c r="C16" s="59"/>
      <c r="D16" s="58" t="s">
        <v>21</v>
      </c>
      <c r="E16" s="59" t="s">
        <v>224</v>
      </c>
      <c r="F16" s="58">
        <v>13</v>
      </c>
      <c r="G16" s="59" t="s">
        <v>225</v>
      </c>
      <c r="H16" s="59" t="s">
        <v>227</v>
      </c>
      <c r="I16" s="60">
        <v>33458</v>
      </c>
      <c r="J16" s="61" t="s">
        <v>51</v>
      </c>
      <c r="K16" s="61" t="s">
        <v>41</v>
      </c>
      <c r="L16" s="61"/>
      <c r="M16" s="61" t="s">
        <v>64</v>
      </c>
      <c r="N16" s="58" t="str">
        <f t="shared" si="0"/>
        <v>m13</v>
      </c>
      <c r="O16" s="62" t="str">
        <f t="shared" si="1"/>
        <v>Banga Balnaitė</v>
      </c>
      <c r="P16" s="63">
        <f t="shared" si="2"/>
        <v>33458</v>
      </c>
      <c r="Q16" s="64" t="str">
        <f t="shared" si="3"/>
        <v>Klaipėda I</v>
      </c>
      <c r="R16" s="64" t="str">
        <f t="shared" si="4"/>
        <v>NIKĖ</v>
      </c>
      <c r="S16" s="66">
        <f t="shared" si="5"/>
        <v>0</v>
      </c>
      <c r="T16" s="64" t="str">
        <f t="shared" si="6"/>
        <v>M.Krakys</v>
      </c>
      <c r="U16" s="35" t="str">
        <f t="shared" si="7"/>
        <v>m13</v>
      </c>
      <c r="V16" s="35"/>
      <c r="W16" s="35"/>
      <c r="X16" s="67"/>
      <c r="Y16" s="35">
        <v>3</v>
      </c>
      <c r="Z16" s="67"/>
      <c r="AA16" s="67"/>
    </row>
    <row r="17" spans="1:27" ht="12.75" customHeight="1">
      <c r="A17" s="57">
        <v>16</v>
      </c>
      <c r="B17" s="35">
        <v>1</v>
      </c>
      <c r="C17" s="59"/>
      <c r="D17" s="58" t="s">
        <v>21</v>
      </c>
      <c r="E17" s="59" t="s">
        <v>224</v>
      </c>
      <c r="F17" s="58">
        <v>14</v>
      </c>
      <c r="G17" s="59" t="s">
        <v>243</v>
      </c>
      <c r="H17" s="59" t="s">
        <v>245</v>
      </c>
      <c r="I17" s="60">
        <v>34405</v>
      </c>
      <c r="J17" s="61" t="s">
        <v>51</v>
      </c>
      <c r="K17" s="61" t="s">
        <v>151</v>
      </c>
      <c r="L17" s="61"/>
      <c r="M17" s="61" t="s">
        <v>152</v>
      </c>
      <c r="N17" s="58" t="str">
        <f t="shared" si="0"/>
        <v>m14</v>
      </c>
      <c r="O17" s="62" t="str">
        <f t="shared" si="1"/>
        <v>Veronika Mišina</v>
      </c>
      <c r="P17" s="63">
        <f t="shared" si="2"/>
        <v>34405</v>
      </c>
      <c r="Q17" s="64" t="str">
        <f t="shared" si="3"/>
        <v>Klaipėda I</v>
      </c>
      <c r="R17" s="64" t="str">
        <f t="shared" si="4"/>
        <v>Maratonas</v>
      </c>
      <c r="S17" s="66">
        <f t="shared" si="5"/>
        <v>0</v>
      </c>
      <c r="T17" s="64" t="str">
        <f t="shared" si="6"/>
        <v>J.R.Beržinskai</v>
      </c>
      <c r="U17" s="35" t="str">
        <f t="shared" si="7"/>
        <v>m14</v>
      </c>
      <c r="V17" s="35"/>
      <c r="W17" s="35"/>
      <c r="X17" s="67"/>
      <c r="Y17" s="35">
        <v>1</v>
      </c>
      <c r="Z17" s="67"/>
      <c r="AA17" s="67"/>
    </row>
    <row r="18" spans="1:27" ht="12.75" customHeight="1">
      <c r="A18" s="57">
        <v>17</v>
      </c>
      <c r="B18" s="35">
        <v>1</v>
      </c>
      <c r="C18" s="59"/>
      <c r="D18" s="58" t="s">
        <v>21</v>
      </c>
      <c r="E18" s="59" t="s">
        <v>224</v>
      </c>
      <c r="F18" s="58">
        <v>15</v>
      </c>
      <c r="G18" s="59" t="s">
        <v>210</v>
      </c>
      <c r="H18" s="59" t="s">
        <v>250</v>
      </c>
      <c r="I18" s="60">
        <v>34998</v>
      </c>
      <c r="J18" s="61" t="s">
        <v>51</v>
      </c>
      <c r="K18" s="61" t="s">
        <v>41</v>
      </c>
      <c r="L18" s="61"/>
      <c r="M18" s="61" t="s">
        <v>64</v>
      </c>
      <c r="N18" s="58" t="str">
        <f t="shared" si="0"/>
        <v>m15</v>
      </c>
      <c r="O18" s="62" t="str">
        <f t="shared" si="1"/>
        <v>Eglė Puidokaitė</v>
      </c>
      <c r="P18" s="63">
        <f t="shared" si="2"/>
        <v>34998</v>
      </c>
      <c r="Q18" s="64" t="str">
        <f t="shared" si="3"/>
        <v>Klaipėda I</v>
      </c>
      <c r="R18" s="64" t="str">
        <f t="shared" si="4"/>
        <v>NIKĖ</v>
      </c>
      <c r="S18" s="66">
        <f t="shared" si="5"/>
        <v>0</v>
      </c>
      <c r="T18" s="64" t="str">
        <f t="shared" si="6"/>
        <v>M.Krakys</v>
      </c>
      <c r="U18" s="35" t="str">
        <f t="shared" si="7"/>
        <v>m15</v>
      </c>
      <c r="V18" s="35"/>
      <c r="W18" s="35"/>
      <c r="X18" s="67"/>
      <c r="Y18" s="35">
        <v>1</v>
      </c>
      <c r="Z18" s="67"/>
      <c r="AA18" s="67"/>
    </row>
    <row r="19" spans="1:27" ht="12.75" customHeight="1">
      <c r="A19" s="57">
        <v>18</v>
      </c>
      <c r="B19" s="35">
        <v>1</v>
      </c>
      <c r="C19" s="59"/>
      <c r="D19" s="58" t="s">
        <v>143</v>
      </c>
      <c r="E19" s="59" t="s">
        <v>203</v>
      </c>
      <c r="F19" s="58">
        <v>3</v>
      </c>
      <c r="G19" s="59" t="s">
        <v>267</v>
      </c>
      <c r="H19" s="59" t="s">
        <v>268</v>
      </c>
      <c r="I19" s="60">
        <v>35991</v>
      </c>
      <c r="J19" s="61" t="s">
        <v>51</v>
      </c>
      <c r="K19" s="61"/>
      <c r="L19" s="61"/>
      <c r="M19" s="61" t="s">
        <v>269</v>
      </c>
      <c r="N19" s="58" t="str">
        <f t="shared" si="0"/>
        <v>v3</v>
      </c>
      <c r="O19" s="62" t="str">
        <f t="shared" si="1"/>
        <v>Mantas Klumbys</v>
      </c>
      <c r="P19" s="63">
        <f t="shared" si="2"/>
        <v>35991</v>
      </c>
      <c r="Q19" s="64" t="str">
        <f t="shared" si="3"/>
        <v>Klaipėda I</v>
      </c>
      <c r="R19" s="64">
        <f t="shared" si="4"/>
        <v>0</v>
      </c>
      <c r="S19" s="66">
        <f t="shared" si="5"/>
        <v>0</v>
      </c>
      <c r="T19" s="64" t="str">
        <f t="shared" si="6"/>
        <v>O.Grybauskienė</v>
      </c>
      <c r="U19" s="35" t="str">
        <f t="shared" si="7"/>
        <v>v3</v>
      </c>
      <c r="V19" s="35"/>
      <c r="W19" s="35"/>
      <c r="X19" s="67"/>
      <c r="Y19" s="35">
        <v>2</v>
      </c>
      <c r="Z19" s="67"/>
      <c r="AA19" s="67"/>
    </row>
    <row r="20" spans="1:27" ht="12.75" customHeight="1">
      <c r="A20" s="57">
        <v>19</v>
      </c>
      <c r="B20" s="35">
        <v>1</v>
      </c>
      <c r="C20" s="59"/>
      <c r="D20" s="58" t="s">
        <v>143</v>
      </c>
      <c r="E20" s="59" t="s">
        <v>203</v>
      </c>
      <c r="F20" s="58">
        <v>4</v>
      </c>
      <c r="G20" s="59" t="s">
        <v>271</v>
      </c>
      <c r="H20" s="59" t="s">
        <v>272</v>
      </c>
      <c r="I20" s="60">
        <v>36032</v>
      </c>
      <c r="J20" s="61" t="s">
        <v>51</v>
      </c>
      <c r="K20" s="61"/>
      <c r="L20" s="61"/>
      <c r="M20" s="61" t="s">
        <v>269</v>
      </c>
      <c r="N20" s="58" t="str">
        <f t="shared" si="0"/>
        <v>v4</v>
      </c>
      <c r="O20" s="62" t="str">
        <f t="shared" si="1"/>
        <v>Rolandas Vainora</v>
      </c>
      <c r="P20" s="63">
        <f t="shared" si="2"/>
        <v>36032</v>
      </c>
      <c r="Q20" s="64" t="str">
        <f t="shared" si="3"/>
        <v>Klaipėda I</v>
      </c>
      <c r="R20" s="64">
        <f t="shared" si="4"/>
        <v>0</v>
      </c>
      <c r="S20" s="66">
        <f t="shared" si="5"/>
        <v>0</v>
      </c>
      <c r="T20" s="64" t="str">
        <f t="shared" si="6"/>
        <v>O.Grybauskienė</v>
      </c>
      <c r="U20" s="35" t="str">
        <f t="shared" si="7"/>
        <v>v4</v>
      </c>
      <c r="V20" s="35"/>
      <c r="W20" s="35"/>
      <c r="X20" s="67"/>
      <c r="Y20" s="35">
        <v>2</v>
      </c>
      <c r="Z20" s="67"/>
      <c r="AA20" s="67"/>
    </row>
    <row r="21" spans="1:27" ht="12.75" customHeight="1">
      <c r="A21" s="57">
        <v>20</v>
      </c>
      <c r="B21" s="35">
        <v>1</v>
      </c>
      <c r="C21" s="59"/>
      <c r="D21" s="58" t="s">
        <v>143</v>
      </c>
      <c r="E21" s="59" t="s">
        <v>203</v>
      </c>
      <c r="F21" s="58">
        <v>5</v>
      </c>
      <c r="G21" s="59" t="s">
        <v>273</v>
      </c>
      <c r="H21" s="59" t="s">
        <v>274</v>
      </c>
      <c r="I21" s="60">
        <v>35811</v>
      </c>
      <c r="J21" s="61" t="s">
        <v>51</v>
      </c>
      <c r="K21" s="61" t="s">
        <v>41</v>
      </c>
      <c r="L21" s="61"/>
      <c r="M21" s="61" t="s">
        <v>275</v>
      </c>
      <c r="N21" s="58" t="str">
        <f t="shared" si="0"/>
        <v>v5</v>
      </c>
      <c r="O21" s="62" t="str">
        <f t="shared" si="1"/>
        <v>Danielius Matias</v>
      </c>
      <c r="P21" s="63">
        <f t="shared" si="2"/>
        <v>35811</v>
      </c>
      <c r="Q21" s="64" t="str">
        <f t="shared" si="3"/>
        <v>Klaipėda I</v>
      </c>
      <c r="R21" s="64" t="str">
        <f t="shared" si="4"/>
        <v>NIKĖ</v>
      </c>
      <c r="S21" s="66">
        <f t="shared" si="5"/>
        <v>0</v>
      </c>
      <c r="T21" s="64" t="str">
        <f t="shared" si="6"/>
        <v>M.Krakys, D.Šaučikovas</v>
      </c>
      <c r="U21" s="35" t="str">
        <f t="shared" si="7"/>
        <v>v5</v>
      </c>
      <c r="V21" s="35"/>
      <c r="W21" s="35"/>
      <c r="X21" s="67"/>
      <c r="Y21" s="35">
        <v>1</v>
      </c>
      <c r="Z21" s="67"/>
      <c r="AA21" s="67"/>
    </row>
    <row r="22" spans="1:27" ht="12.75" customHeight="1">
      <c r="A22" s="57">
        <v>21</v>
      </c>
      <c r="B22" s="35">
        <v>1</v>
      </c>
      <c r="C22" s="59"/>
      <c r="D22" s="58" t="s">
        <v>143</v>
      </c>
      <c r="E22" s="59" t="s">
        <v>224</v>
      </c>
      <c r="F22" s="58">
        <v>6</v>
      </c>
      <c r="G22" s="59" t="s">
        <v>276</v>
      </c>
      <c r="H22" s="59" t="s">
        <v>277</v>
      </c>
      <c r="I22" s="60">
        <v>35201</v>
      </c>
      <c r="J22" s="61" t="s">
        <v>51</v>
      </c>
      <c r="K22" s="61" t="s">
        <v>41</v>
      </c>
      <c r="L22" s="61"/>
      <c r="M22" s="61" t="s">
        <v>52</v>
      </c>
      <c r="N22" s="58" t="str">
        <f t="shared" si="0"/>
        <v>v6</v>
      </c>
      <c r="O22" s="62" t="str">
        <f t="shared" si="1"/>
        <v>Justinas Laurinaitis</v>
      </c>
      <c r="P22" s="63">
        <f t="shared" si="2"/>
        <v>35201</v>
      </c>
      <c r="Q22" s="64" t="str">
        <f t="shared" si="3"/>
        <v>Klaipėda I</v>
      </c>
      <c r="R22" s="64" t="str">
        <f t="shared" si="4"/>
        <v>NIKĖ</v>
      </c>
      <c r="S22" s="66">
        <f t="shared" si="5"/>
        <v>0</v>
      </c>
      <c r="T22" s="64" t="str">
        <f t="shared" si="6"/>
        <v>L.Bružas</v>
      </c>
      <c r="U22" s="35" t="str">
        <f t="shared" si="7"/>
        <v>v6</v>
      </c>
      <c r="V22" s="35"/>
      <c r="W22" s="35"/>
      <c r="X22" s="67"/>
      <c r="Y22" s="35">
        <v>3</v>
      </c>
      <c r="Z22" s="67"/>
      <c r="AA22" s="67"/>
    </row>
    <row r="23" spans="1:27" ht="12.75" customHeight="1">
      <c r="A23" s="57">
        <v>22</v>
      </c>
      <c r="B23" s="35">
        <v>1</v>
      </c>
      <c r="C23" s="59"/>
      <c r="D23" s="58" t="s">
        <v>143</v>
      </c>
      <c r="E23" s="59" t="s">
        <v>224</v>
      </c>
      <c r="F23" s="58">
        <v>7</v>
      </c>
      <c r="G23" s="59" t="s">
        <v>278</v>
      </c>
      <c r="H23" s="59" t="s">
        <v>279</v>
      </c>
      <c r="I23" s="60">
        <v>35705</v>
      </c>
      <c r="J23" s="61" t="s">
        <v>280</v>
      </c>
      <c r="K23" s="61" t="s">
        <v>41</v>
      </c>
      <c r="L23" s="61"/>
      <c r="M23" s="61" t="s">
        <v>281</v>
      </c>
      <c r="N23" s="58" t="str">
        <f t="shared" si="0"/>
        <v>v7</v>
      </c>
      <c r="O23" s="62" t="str">
        <f t="shared" si="1"/>
        <v>Rimgaudas Pabiržis</v>
      </c>
      <c r="P23" s="63">
        <f t="shared" si="2"/>
        <v>35705</v>
      </c>
      <c r="Q23" s="64" t="str">
        <f t="shared" si="3"/>
        <v>Klaipėda I, Kaišiadorys</v>
      </c>
      <c r="R23" s="64" t="str">
        <f t="shared" si="4"/>
        <v>NIKĖ</v>
      </c>
      <c r="S23" s="66">
        <f t="shared" si="5"/>
        <v>0</v>
      </c>
      <c r="T23" s="64" t="str">
        <f t="shared" si="6"/>
        <v>M.Krakys, D.Tamulevičius</v>
      </c>
      <c r="U23" s="35" t="str">
        <f t="shared" si="7"/>
        <v>v7</v>
      </c>
      <c r="V23" s="35"/>
      <c r="W23" s="35"/>
      <c r="X23" s="67"/>
      <c r="Y23" s="35">
        <v>1</v>
      </c>
      <c r="Z23" s="67"/>
      <c r="AA23" s="67"/>
    </row>
    <row r="24" spans="1:27" ht="12.75" customHeight="1">
      <c r="A24" s="57">
        <v>23</v>
      </c>
      <c r="B24" s="35">
        <v>1</v>
      </c>
      <c r="C24" s="59"/>
      <c r="D24" s="58" t="s">
        <v>143</v>
      </c>
      <c r="E24" s="59" t="s">
        <v>224</v>
      </c>
      <c r="F24" s="58">
        <v>8</v>
      </c>
      <c r="G24" s="59" t="s">
        <v>282</v>
      </c>
      <c r="H24" s="59" t="s">
        <v>283</v>
      </c>
      <c r="I24" s="60">
        <v>35515</v>
      </c>
      <c r="J24" s="61" t="s">
        <v>51</v>
      </c>
      <c r="K24" s="61" t="s">
        <v>41</v>
      </c>
      <c r="L24" s="61"/>
      <c r="M24" s="61" t="s">
        <v>64</v>
      </c>
      <c r="N24" s="58" t="str">
        <f t="shared" si="0"/>
        <v>v8</v>
      </c>
      <c r="O24" s="62" t="str">
        <f t="shared" si="1"/>
        <v>Benediktas Mickus</v>
      </c>
      <c r="P24" s="63">
        <f t="shared" si="2"/>
        <v>35515</v>
      </c>
      <c r="Q24" s="64" t="str">
        <f t="shared" si="3"/>
        <v>Klaipėda I</v>
      </c>
      <c r="R24" s="64" t="str">
        <f t="shared" si="4"/>
        <v>NIKĖ</v>
      </c>
      <c r="S24" s="66">
        <f t="shared" si="5"/>
        <v>0</v>
      </c>
      <c r="T24" s="64" t="str">
        <f t="shared" si="6"/>
        <v>M.Krakys</v>
      </c>
      <c r="U24" s="35" t="str">
        <f t="shared" si="7"/>
        <v>v8</v>
      </c>
      <c r="V24" s="35"/>
      <c r="W24" s="35"/>
      <c r="X24" s="67"/>
      <c r="Y24" s="35">
        <v>1</v>
      </c>
      <c r="Z24" s="67"/>
      <c r="AA24" s="67"/>
    </row>
    <row r="25" spans="1:27" ht="12.75" customHeight="1">
      <c r="A25" s="57">
        <v>24</v>
      </c>
      <c r="B25" s="35">
        <v>1</v>
      </c>
      <c r="C25" s="59"/>
      <c r="D25" s="58" t="s">
        <v>143</v>
      </c>
      <c r="E25" s="59" t="s">
        <v>284</v>
      </c>
      <c r="F25" s="58">
        <v>9</v>
      </c>
      <c r="G25" s="59" t="s">
        <v>285</v>
      </c>
      <c r="H25" s="59" t="s">
        <v>286</v>
      </c>
      <c r="I25" s="60">
        <v>34770</v>
      </c>
      <c r="J25" s="61" t="s">
        <v>51</v>
      </c>
      <c r="K25" s="61" t="s">
        <v>41</v>
      </c>
      <c r="L25" s="61"/>
      <c r="M25" s="61" t="s">
        <v>64</v>
      </c>
      <c r="N25" s="58" t="str">
        <f t="shared" si="0"/>
        <v>v9</v>
      </c>
      <c r="O25" s="62" t="str">
        <f t="shared" si="1"/>
        <v>Dominykas Butkevičius</v>
      </c>
      <c r="P25" s="63">
        <f t="shared" si="2"/>
        <v>34770</v>
      </c>
      <c r="Q25" s="64" t="str">
        <f t="shared" si="3"/>
        <v>Klaipėda I</v>
      </c>
      <c r="R25" s="64" t="str">
        <f t="shared" si="4"/>
        <v>NIKĖ</v>
      </c>
      <c r="S25" s="66">
        <f t="shared" si="5"/>
        <v>0</v>
      </c>
      <c r="T25" s="64" t="str">
        <f t="shared" si="6"/>
        <v>M.Krakys</v>
      </c>
      <c r="U25" s="35" t="str">
        <f t="shared" si="7"/>
        <v>v9</v>
      </c>
      <c r="V25" s="35"/>
      <c r="W25" s="35"/>
      <c r="X25" s="67"/>
      <c r="Y25" s="35">
        <v>2</v>
      </c>
      <c r="Z25" s="67"/>
      <c r="AA25" s="67"/>
    </row>
    <row r="26" spans="1:27" ht="12.75" customHeight="1">
      <c r="A26" s="57">
        <v>25</v>
      </c>
      <c r="B26" s="35">
        <v>1</v>
      </c>
      <c r="C26" s="59"/>
      <c r="D26" s="58" t="s">
        <v>143</v>
      </c>
      <c r="E26" s="59" t="s">
        <v>284</v>
      </c>
      <c r="F26" s="58">
        <v>10</v>
      </c>
      <c r="G26" s="59" t="s">
        <v>287</v>
      </c>
      <c r="H26" s="59" t="s">
        <v>288</v>
      </c>
      <c r="I26" s="60">
        <v>33041</v>
      </c>
      <c r="J26" s="61" t="s">
        <v>51</v>
      </c>
      <c r="K26" s="61" t="s">
        <v>41</v>
      </c>
      <c r="L26" s="61"/>
      <c r="M26" s="61" t="s">
        <v>64</v>
      </c>
      <c r="N26" s="58" t="str">
        <f t="shared" si="0"/>
        <v>v10</v>
      </c>
      <c r="O26" s="62" t="str">
        <f t="shared" si="1"/>
        <v>Žilvinas Balna</v>
      </c>
      <c r="P26" s="63">
        <f t="shared" si="2"/>
        <v>33041</v>
      </c>
      <c r="Q26" s="64" t="str">
        <f t="shared" si="3"/>
        <v>Klaipėda I</v>
      </c>
      <c r="R26" s="64" t="str">
        <f t="shared" si="4"/>
        <v>NIKĖ</v>
      </c>
      <c r="S26" s="66">
        <f t="shared" si="5"/>
        <v>0</v>
      </c>
      <c r="T26" s="64" t="str">
        <f t="shared" si="6"/>
        <v>M.Krakys</v>
      </c>
      <c r="U26" s="35" t="str">
        <f t="shared" si="7"/>
        <v>v10</v>
      </c>
      <c r="V26" s="35"/>
      <c r="W26" s="35"/>
      <c r="X26" s="67"/>
      <c r="Y26" s="35">
        <v>1</v>
      </c>
      <c r="Z26" s="67"/>
      <c r="AA26" s="67"/>
    </row>
    <row r="27" spans="1:27" ht="12.75" customHeight="1">
      <c r="A27" s="57">
        <v>26</v>
      </c>
      <c r="B27" s="58">
        <v>1</v>
      </c>
      <c r="C27" s="59"/>
      <c r="D27" s="58" t="s">
        <v>21</v>
      </c>
      <c r="E27" s="59" t="s">
        <v>126</v>
      </c>
      <c r="F27" s="58">
        <v>16</v>
      </c>
      <c r="G27" s="59" t="s">
        <v>153</v>
      </c>
      <c r="H27" s="59" t="s">
        <v>289</v>
      </c>
      <c r="I27" s="60">
        <v>37592</v>
      </c>
      <c r="J27" s="61" t="s">
        <v>89</v>
      </c>
      <c r="K27" s="61" t="s">
        <v>41</v>
      </c>
      <c r="L27" s="61"/>
      <c r="M27" s="61" t="s">
        <v>99</v>
      </c>
      <c r="N27" s="58" t="str">
        <f t="shared" si="0"/>
        <v>m16</v>
      </c>
      <c r="O27" s="62" t="str">
        <f t="shared" si="1"/>
        <v>Ugnė Stalmokaitė</v>
      </c>
      <c r="P27" s="63">
        <f t="shared" si="2"/>
        <v>37592</v>
      </c>
      <c r="Q27" s="64" t="str">
        <f t="shared" si="3"/>
        <v>Klaipėda</v>
      </c>
      <c r="R27" s="64" t="str">
        <f t="shared" si="4"/>
        <v>NIKĖ</v>
      </c>
      <c r="S27" s="66">
        <f t="shared" si="5"/>
        <v>0</v>
      </c>
      <c r="T27" s="64" t="str">
        <f t="shared" si="6"/>
        <v>N.Krakiene</v>
      </c>
      <c r="U27" s="35" t="str">
        <f t="shared" si="7"/>
        <v>m16</v>
      </c>
      <c r="V27" s="35"/>
      <c r="W27" s="35"/>
      <c r="X27" s="67"/>
      <c r="Y27" s="35"/>
      <c r="Z27" s="67"/>
      <c r="AA27" s="67"/>
    </row>
    <row r="28" spans="1:27" ht="12.75" customHeight="1">
      <c r="A28" s="57">
        <v>27</v>
      </c>
      <c r="B28" s="58">
        <v>1</v>
      </c>
      <c r="C28" s="59"/>
      <c r="D28" s="58" t="s">
        <v>21</v>
      </c>
      <c r="E28" s="59" t="s">
        <v>126</v>
      </c>
      <c r="F28" s="58">
        <v>17</v>
      </c>
      <c r="G28" s="59" t="s">
        <v>290</v>
      </c>
      <c r="H28" s="59" t="s">
        <v>291</v>
      </c>
      <c r="I28" s="60">
        <v>37782</v>
      </c>
      <c r="J28" s="61" t="s">
        <v>89</v>
      </c>
      <c r="K28" s="61" t="s">
        <v>41</v>
      </c>
      <c r="L28" s="61"/>
      <c r="M28" s="61" t="s">
        <v>99</v>
      </c>
      <c r="N28" s="58" t="str">
        <f t="shared" si="0"/>
        <v>m17</v>
      </c>
      <c r="O28" s="62" t="str">
        <f t="shared" si="1"/>
        <v>Austėja Bučinskaitė</v>
      </c>
      <c r="P28" s="63">
        <f t="shared" si="2"/>
        <v>37782</v>
      </c>
      <c r="Q28" s="64" t="str">
        <f t="shared" si="3"/>
        <v>Klaipėda</v>
      </c>
      <c r="R28" s="64" t="str">
        <f t="shared" si="4"/>
        <v>NIKĖ</v>
      </c>
      <c r="S28" s="66">
        <f t="shared" si="5"/>
        <v>0</v>
      </c>
      <c r="T28" s="64" t="str">
        <f t="shared" si="6"/>
        <v>N.Krakiene</v>
      </c>
      <c r="U28" s="35" t="str">
        <f t="shared" si="7"/>
        <v>m17</v>
      </c>
      <c r="V28" s="35"/>
      <c r="W28" s="35"/>
      <c r="X28" s="67"/>
      <c r="Y28" s="35"/>
      <c r="Z28" s="67"/>
      <c r="AA28" s="67"/>
    </row>
    <row r="29" spans="1:27" ht="12.75" customHeight="1">
      <c r="A29" s="57">
        <v>28</v>
      </c>
      <c r="B29" s="35">
        <v>1</v>
      </c>
      <c r="C29" s="59"/>
      <c r="D29" s="58" t="s">
        <v>143</v>
      </c>
      <c r="E29" s="59" t="s">
        <v>126</v>
      </c>
      <c r="F29" s="58">
        <v>11</v>
      </c>
      <c r="G29" s="59" t="s">
        <v>292</v>
      </c>
      <c r="H29" s="59" t="s">
        <v>277</v>
      </c>
      <c r="I29" s="60">
        <v>37482</v>
      </c>
      <c r="J29" s="61" t="s">
        <v>89</v>
      </c>
      <c r="K29" s="61" t="s">
        <v>41</v>
      </c>
      <c r="L29" s="61"/>
      <c r="M29" s="61" t="s">
        <v>52</v>
      </c>
      <c r="N29" s="58" t="str">
        <f t="shared" si="0"/>
        <v>v11</v>
      </c>
      <c r="O29" s="62" t="str">
        <f t="shared" si="1"/>
        <v>Rytis Laurinaitis</v>
      </c>
      <c r="P29" s="63">
        <f t="shared" si="2"/>
        <v>37482</v>
      </c>
      <c r="Q29" s="64" t="str">
        <f t="shared" si="3"/>
        <v>Klaipėda</v>
      </c>
      <c r="R29" s="64" t="str">
        <f t="shared" si="4"/>
        <v>NIKĖ</v>
      </c>
      <c r="S29" s="66">
        <f t="shared" si="5"/>
        <v>0</v>
      </c>
      <c r="T29" s="64" t="str">
        <f t="shared" si="6"/>
        <v>L.Bružas</v>
      </c>
      <c r="U29" s="35" t="str">
        <f t="shared" si="7"/>
        <v>v11</v>
      </c>
      <c r="V29" s="35"/>
      <c r="W29" s="35"/>
      <c r="X29" s="67"/>
      <c r="Y29" s="35"/>
      <c r="Z29" s="67"/>
      <c r="AA29" s="67"/>
    </row>
    <row r="30" spans="1:27" ht="12.75" customHeight="1">
      <c r="A30" s="57">
        <v>29</v>
      </c>
      <c r="B30" s="35">
        <v>2</v>
      </c>
      <c r="C30" s="59"/>
      <c r="D30" s="58" t="s">
        <v>143</v>
      </c>
      <c r="E30" s="59" t="s">
        <v>126</v>
      </c>
      <c r="F30" s="58">
        <v>12</v>
      </c>
      <c r="G30" s="59" t="s">
        <v>293</v>
      </c>
      <c r="H30" s="59" t="s">
        <v>294</v>
      </c>
      <c r="I30" s="60">
        <v>37415</v>
      </c>
      <c r="J30" s="61" t="s">
        <v>89</v>
      </c>
      <c r="K30" s="61" t="s">
        <v>41</v>
      </c>
      <c r="L30" s="61"/>
      <c r="M30" s="61" t="s">
        <v>52</v>
      </c>
      <c r="N30" s="58" t="str">
        <f t="shared" si="0"/>
        <v>v12</v>
      </c>
      <c r="O30" s="62" t="str">
        <f t="shared" si="1"/>
        <v>Petras Baltmiškis</v>
      </c>
      <c r="P30" s="63">
        <f t="shared" si="2"/>
        <v>37415</v>
      </c>
      <c r="Q30" s="64" t="str">
        <f t="shared" si="3"/>
        <v>Klaipėda</v>
      </c>
      <c r="R30" s="64" t="str">
        <f t="shared" si="4"/>
        <v>NIKĖ</v>
      </c>
      <c r="S30" s="66">
        <f t="shared" si="5"/>
        <v>0</v>
      </c>
      <c r="T30" s="64" t="str">
        <f t="shared" si="6"/>
        <v>L.Bružas</v>
      </c>
      <c r="U30" s="35" t="str">
        <f t="shared" si="7"/>
        <v>v12</v>
      </c>
      <c r="V30" s="35"/>
      <c r="W30" s="35"/>
      <c r="X30" s="67"/>
      <c r="Y30" s="35">
        <v>4</v>
      </c>
      <c r="Z30" s="67"/>
      <c r="AA30" s="67"/>
    </row>
    <row r="31" spans="1:27" ht="12.75" customHeight="1">
      <c r="A31" s="57">
        <v>30</v>
      </c>
      <c r="B31" s="35">
        <v>1</v>
      </c>
      <c r="C31" s="59"/>
      <c r="D31" s="58" t="s">
        <v>143</v>
      </c>
      <c r="E31" s="59" t="s">
        <v>126</v>
      </c>
      <c r="F31" s="58">
        <v>13</v>
      </c>
      <c r="G31" s="59" t="s">
        <v>295</v>
      </c>
      <c r="H31" s="59" t="s">
        <v>296</v>
      </c>
      <c r="I31" s="60">
        <v>37679</v>
      </c>
      <c r="J31" s="61" t="s">
        <v>89</v>
      </c>
      <c r="K31" s="61" t="s">
        <v>41</v>
      </c>
      <c r="L31" s="61"/>
      <c r="M31" s="61" t="s">
        <v>52</v>
      </c>
      <c r="N31" s="58" t="str">
        <f t="shared" si="0"/>
        <v>v13</v>
      </c>
      <c r="O31" s="62" t="str">
        <f t="shared" si="1"/>
        <v>Nojus Katkauskas</v>
      </c>
      <c r="P31" s="63">
        <f t="shared" si="2"/>
        <v>37679</v>
      </c>
      <c r="Q31" s="64" t="str">
        <f t="shared" si="3"/>
        <v>Klaipėda</v>
      </c>
      <c r="R31" s="64" t="str">
        <f t="shared" si="4"/>
        <v>NIKĖ</v>
      </c>
      <c r="S31" s="66">
        <f t="shared" si="5"/>
        <v>0</v>
      </c>
      <c r="T31" s="64" t="str">
        <f t="shared" si="6"/>
        <v>L.Bružas</v>
      </c>
      <c r="U31" s="35" t="str">
        <f t="shared" si="7"/>
        <v>v13</v>
      </c>
      <c r="V31" s="35"/>
      <c r="W31" s="35"/>
      <c r="X31" s="67"/>
      <c r="Y31" s="35"/>
      <c r="Z31" s="67"/>
      <c r="AA31" s="67"/>
    </row>
    <row r="32" spans="1:27" ht="12.75" customHeight="1">
      <c r="A32" s="57">
        <v>31</v>
      </c>
      <c r="B32" s="35">
        <v>1</v>
      </c>
      <c r="C32" s="59"/>
      <c r="D32" s="58" t="s">
        <v>143</v>
      </c>
      <c r="E32" s="59" t="s">
        <v>126</v>
      </c>
      <c r="F32" s="58">
        <v>14</v>
      </c>
      <c r="G32" s="59" t="s">
        <v>297</v>
      </c>
      <c r="H32" s="59" t="s">
        <v>298</v>
      </c>
      <c r="I32" s="60">
        <v>37764</v>
      </c>
      <c r="J32" s="61" t="s">
        <v>89</v>
      </c>
      <c r="K32" s="61" t="s">
        <v>41</v>
      </c>
      <c r="L32" s="61"/>
      <c r="M32" s="61" t="s">
        <v>52</v>
      </c>
      <c r="N32" s="58" t="str">
        <f t="shared" si="0"/>
        <v>v14</v>
      </c>
      <c r="O32" s="62" t="str">
        <f t="shared" si="1"/>
        <v>Jonas Dėdinas</v>
      </c>
      <c r="P32" s="63">
        <f t="shared" si="2"/>
        <v>37764</v>
      </c>
      <c r="Q32" s="64" t="str">
        <f t="shared" si="3"/>
        <v>Klaipėda</v>
      </c>
      <c r="R32" s="64" t="str">
        <f t="shared" si="4"/>
        <v>NIKĖ</v>
      </c>
      <c r="S32" s="66">
        <f t="shared" si="5"/>
        <v>0</v>
      </c>
      <c r="T32" s="64" t="str">
        <f t="shared" si="6"/>
        <v>L.Bružas</v>
      </c>
      <c r="U32" s="35" t="str">
        <f t="shared" si="7"/>
        <v>v14</v>
      </c>
      <c r="V32" s="35"/>
      <c r="W32" s="35"/>
      <c r="X32" s="67"/>
      <c r="Y32" s="35"/>
      <c r="Z32" s="67"/>
      <c r="AA32" s="67"/>
    </row>
    <row r="33" spans="1:27" ht="12.75" customHeight="1">
      <c r="A33" s="57">
        <v>32</v>
      </c>
      <c r="B33" s="35">
        <v>1</v>
      </c>
      <c r="C33" s="59"/>
      <c r="D33" s="58" t="s">
        <v>143</v>
      </c>
      <c r="E33" s="59" t="s">
        <v>126</v>
      </c>
      <c r="F33" s="58">
        <v>15</v>
      </c>
      <c r="G33" s="59" t="s">
        <v>299</v>
      </c>
      <c r="H33" s="59" t="s">
        <v>300</v>
      </c>
      <c r="I33" s="60">
        <v>37847</v>
      </c>
      <c r="J33" s="61" t="s">
        <v>89</v>
      </c>
      <c r="K33" s="61" t="s">
        <v>41</v>
      </c>
      <c r="L33" s="61"/>
      <c r="M33" s="61" t="s">
        <v>99</v>
      </c>
      <c r="N33" s="58" t="str">
        <f t="shared" si="0"/>
        <v>v15</v>
      </c>
      <c r="O33" s="62" t="str">
        <f t="shared" si="1"/>
        <v>Kasparas Pocevičius</v>
      </c>
      <c r="P33" s="63">
        <f t="shared" si="2"/>
        <v>37847</v>
      </c>
      <c r="Q33" s="64" t="str">
        <f t="shared" si="3"/>
        <v>Klaipėda</v>
      </c>
      <c r="R33" s="64" t="str">
        <f t="shared" si="4"/>
        <v>NIKĖ</v>
      </c>
      <c r="S33" s="66">
        <f t="shared" si="5"/>
        <v>0</v>
      </c>
      <c r="T33" s="64" t="str">
        <f t="shared" si="6"/>
        <v>N.Krakiene</v>
      </c>
      <c r="U33" s="35" t="str">
        <f t="shared" si="7"/>
        <v>v15</v>
      </c>
      <c r="V33" s="35"/>
      <c r="W33" s="35"/>
      <c r="X33" s="67"/>
      <c r="Y33" s="35"/>
      <c r="Z33" s="67"/>
      <c r="AA33" s="67"/>
    </row>
    <row r="34" spans="1:27" ht="12.75" customHeight="1">
      <c r="A34" s="57">
        <v>33</v>
      </c>
      <c r="B34" s="35">
        <v>1</v>
      </c>
      <c r="C34" s="59"/>
      <c r="D34" s="58" t="s">
        <v>143</v>
      </c>
      <c r="E34" s="59" t="s">
        <v>126</v>
      </c>
      <c r="F34" s="58">
        <v>16</v>
      </c>
      <c r="G34" s="59" t="s">
        <v>301</v>
      </c>
      <c r="H34" s="59" t="s">
        <v>302</v>
      </c>
      <c r="I34" s="60">
        <v>37810</v>
      </c>
      <c r="J34" s="61" t="s">
        <v>89</v>
      </c>
      <c r="K34" s="61" t="s">
        <v>41</v>
      </c>
      <c r="L34" s="61"/>
      <c r="M34" s="61" t="s">
        <v>99</v>
      </c>
      <c r="N34" s="58" t="str">
        <f t="shared" si="0"/>
        <v>v16</v>
      </c>
      <c r="O34" s="62" t="str">
        <f t="shared" si="1"/>
        <v>Deividas Davydovas</v>
      </c>
      <c r="P34" s="63">
        <f t="shared" si="2"/>
        <v>37810</v>
      </c>
      <c r="Q34" s="64" t="str">
        <f t="shared" si="3"/>
        <v>Klaipėda</v>
      </c>
      <c r="R34" s="64" t="str">
        <f t="shared" si="4"/>
        <v>NIKĖ</v>
      </c>
      <c r="S34" s="66">
        <f t="shared" si="5"/>
        <v>0</v>
      </c>
      <c r="T34" s="64" t="str">
        <f t="shared" si="6"/>
        <v>N.Krakiene</v>
      </c>
      <c r="U34" s="35" t="str">
        <f t="shared" si="7"/>
        <v>v16</v>
      </c>
      <c r="V34" s="35"/>
      <c r="W34" s="35"/>
      <c r="X34" s="67"/>
      <c r="Y34" s="35"/>
      <c r="Z34" s="67"/>
      <c r="AA34" s="67"/>
    </row>
    <row r="35" spans="1:27" ht="12.75" customHeight="1">
      <c r="A35" s="57">
        <v>34</v>
      </c>
      <c r="B35" s="35">
        <v>1</v>
      </c>
      <c r="C35" s="59"/>
      <c r="D35" s="58" t="s">
        <v>143</v>
      </c>
      <c r="E35" s="59" t="s">
        <v>126</v>
      </c>
      <c r="F35" s="58">
        <v>17</v>
      </c>
      <c r="G35" s="59" t="s">
        <v>303</v>
      </c>
      <c r="H35" s="59" t="s">
        <v>304</v>
      </c>
      <c r="I35" s="60">
        <v>37658</v>
      </c>
      <c r="J35" s="61" t="s">
        <v>89</v>
      </c>
      <c r="K35" s="61" t="s">
        <v>41</v>
      </c>
      <c r="L35" s="61"/>
      <c r="M35" s="61" t="s">
        <v>99</v>
      </c>
      <c r="N35" s="58" t="str">
        <f t="shared" si="0"/>
        <v>v17</v>
      </c>
      <c r="O35" s="62" t="str">
        <f t="shared" si="1"/>
        <v>Titas Yoshino</v>
      </c>
      <c r="P35" s="63">
        <f t="shared" si="2"/>
        <v>37658</v>
      </c>
      <c r="Q35" s="64" t="str">
        <f t="shared" si="3"/>
        <v>Klaipėda</v>
      </c>
      <c r="R35" s="64" t="str">
        <f t="shared" si="4"/>
        <v>NIKĖ</v>
      </c>
      <c r="S35" s="66">
        <f t="shared" si="5"/>
        <v>0</v>
      </c>
      <c r="T35" s="64" t="str">
        <f t="shared" si="6"/>
        <v>N.Krakiene</v>
      </c>
      <c r="U35" s="35" t="str">
        <f t="shared" si="7"/>
        <v>v17</v>
      </c>
      <c r="V35" s="35"/>
      <c r="W35" s="35"/>
      <c r="X35" s="67"/>
      <c r="Y35" s="35"/>
      <c r="Z35" s="67"/>
      <c r="AA35" s="67"/>
    </row>
    <row r="36" spans="1:27" ht="12.75" customHeight="1">
      <c r="A36" s="57">
        <v>35</v>
      </c>
      <c r="B36" s="35">
        <v>1</v>
      </c>
      <c r="C36" s="59"/>
      <c r="D36" s="58" t="s">
        <v>143</v>
      </c>
      <c r="E36" s="59" t="s">
        <v>126</v>
      </c>
      <c r="F36" s="58">
        <v>18</v>
      </c>
      <c r="G36" s="59" t="s">
        <v>306</v>
      </c>
      <c r="H36" s="59" t="s">
        <v>274</v>
      </c>
      <c r="I36" s="60">
        <v>37305</v>
      </c>
      <c r="J36" s="61" t="s">
        <v>89</v>
      </c>
      <c r="K36" s="61" t="s">
        <v>41</v>
      </c>
      <c r="L36" s="61"/>
      <c r="M36" s="61" t="s">
        <v>64</v>
      </c>
      <c r="N36" s="58" t="str">
        <f t="shared" si="0"/>
        <v>v18</v>
      </c>
      <c r="O36" s="62" t="str">
        <f t="shared" si="1"/>
        <v>Emilis Matias</v>
      </c>
      <c r="P36" s="63">
        <f t="shared" si="2"/>
        <v>37305</v>
      </c>
      <c r="Q36" s="64" t="str">
        <f t="shared" si="3"/>
        <v>Klaipėda</v>
      </c>
      <c r="R36" s="64" t="str">
        <f t="shared" si="4"/>
        <v>NIKĖ</v>
      </c>
      <c r="S36" s="66">
        <f t="shared" si="5"/>
        <v>0</v>
      </c>
      <c r="T36" s="64" t="str">
        <f t="shared" si="6"/>
        <v>M.Krakys</v>
      </c>
      <c r="U36" s="35" t="str">
        <f t="shared" si="7"/>
        <v>v18</v>
      </c>
      <c r="V36" s="35"/>
      <c r="W36" s="35"/>
      <c r="X36" s="67"/>
      <c r="Y36" s="35"/>
      <c r="Z36" s="67"/>
      <c r="AA36" s="67"/>
    </row>
    <row r="37" spans="1:27" ht="12.75" customHeight="1">
      <c r="A37" s="57">
        <v>36</v>
      </c>
      <c r="B37" s="35">
        <v>1</v>
      </c>
      <c r="C37" s="59"/>
      <c r="D37" s="58" t="s">
        <v>143</v>
      </c>
      <c r="E37" s="59" t="s">
        <v>126</v>
      </c>
      <c r="F37" s="58">
        <v>19</v>
      </c>
      <c r="G37" s="59" t="s">
        <v>307</v>
      </c>
      <c r="H37" s="59" t="s">
        <v>308</v>
      </c>
      <c r="I37" s="60">
        <v>37493</v>
      </c>
      <c r="J37" s="61" t="s">
        <v>89</v>
      </c>
      <c r="K37" s="61" t="s">
        <v>41</v>
      </c>
      <c r="L37" s="61"/>
      <c r="M37" s="61" t="s">
        <v>64</v>
      </c>
      <c r="N37" s="58" t="str">
        <f t="shared" si="0"/>
        <v>v19</v>
      </c>
      <c r="O37" s="62" t="str">
        <f t="shared" si="1"/>
        <v>Feliksas Sendzikas</v>
      </c>
      <c r="P37" s="63">
        <f t="shared" si="2"/>
        <v>37493</v>
      </c>
      <c r="Q37" s="64" t="str">
        <f t="shared" si="3"/>
        <v>Klaipėda</v>
      </c>
      <c r="R37" s="64" t="str">
        <f t="shared" si="4"/>
        <v>NIKĖ</v>
      </c>
      <c r="S37" s="66">
        <f t="shared" si="5"/>
        <v>0</v>
      </c>
      <c r="T37" s="64" t="str">
        <f t="shared" si="6"/>
        <v>M.Krakys</v>
      </c>
      <c r="U37" s="35" t="str">
        <f t="shared" si="7"/>
        <v>v19</v>
      </c>
      <c r="V37" s="35"/>
      <c r="W37" s="35"/>
      <c r="X37" s="67"/>
      <c r="Y37" s="35"/>
      <c r="Z37" s="67"/>
      <c r="AA37" s="67"/>
    </row>
    <row r="38" spans="1:27" ht="12.75" customHeight="1">
      <c r="A38" s="57">
        <v>37</v>
      </c>
      <c r="B38" s="35">
        <v>1</v>
      </c>
      <c r="C38" s="59"/>
      <c r="D38" s="58" t="s">
        <v>21</v>
      </c>
      <c r="E38" s="59" t="s">
        <v>148</v>
      </c>
      <c r="F38" s="58">
        <v>18</v>
      </c>
      <c r="G38" s="59" t="s">
        <v>309</v>
      </c>
      <c r="H38" s="59" t="s">
        <v>310</v>
      </c>
      <c r="I38" s="60">
        <v>37159</v>
      </c>
      <c r="J38" s="61" t="s">
        <v>89</v>
      </c>
      <c r="K38" s="61" t="s">
        <v>41</v>
      </c>
      <c r="L38" s="61"/>
      <c r="M38" s="61" t="s">
        <v>64</v>
      </c>
      <c r="N38" s="58" t="str">
        <f t="shared" si="0"/>
        <v>m18</v>
      </c>
      <c r="O38" s="62" t="str">
        <f t="shared" si="1"/>
        <v>Indrė Domarkaitė</v>
      </c>
      <c r="P38" s="63">
        <f t="shared" si="2"/>
        <v>37159</v>
      </c>
      <c r="Q38" s="64" t="str">
        <f t="shared" si="3"/>
        <v>Klaipėda</v>
      </c>
      <c r="R38" s="64" t="str">
        <f t="shared" si="4"/>
        <v>NIKĖ</v>
      </c>
      <c r="S38" s="66">
        <f t="shared" si="5"/>
        <v>0</v>
      </c>
      <c r="T38" s="64" t="str">
        <f t="shared" si="6"/>
        <v>M.Krakys</v>
      </c>
      <c r="U38" s="35" t="str">
        <f t="shared" si="7"/>
        <v>m18</v>
      </c>
      <c r="V38" s="35"/>
      <c r="W38" s="35"/>
      <c r="X38" s="67"/>
      <c r="Y38" s="35">
        <v>2</v>
      </c>
      <c r="Z38" s="67"/>
      <c r="AA38" s="67"/>
    </row>
    <row r="39" spans="1:27" ht="12.75" customHeight="1">
      <c r="A39" s="57">
        <v>38</v>
      </c>
      <c r="B39" s="35">
        <v>1</v>
      </c>
      <c r="C39" s="59"/>
      <c r="D39" s="58" t="s">
        <v>21</v>
      </c>
      <c r="E39" s="59" t="s">
        <v>148</v>
      </c>
      <c r="F39" s="58">
        <v>19</v>
      </c>
      <c r="G39" s="59" t="s">
        <v>311</v>
      </c>
      <c r="H39" s="59" t="s">
        <v>312</v>
      </c>
      <c r="I39" s="60">
        <v>37004</v>
      </c>
      <c r="J39" s="61" t="s">
        <v>89</v>
      </c>
      <c r="K39" s="61" t="s">
        <v>41</v>
      </c>
      <c r="L39" s="61"/>
      <c r="M39" s="61" t="s">
        <v>64</v>
      </c>
      <c r="N39" s="58" t="str">
        <f t="shared" si="0"/>
        <v>m19</v>
      </c>
      <c r="O39" s="62" t="str">
        <f t="shared" si="1"/>
        <v>Augustė Endriukaitytė</v>
      </c>
      <c r="P39" s="63">
        <f t="shared" si="2"/>
        <v>37004</v>
      </c>
      <c r="Q39" s="64" t="str">
        <f t="shared" si="3"/>
        <v>Klaipėda</v>
      </c>
      <c r="R39" s="64" t="str">
        <f t="shared" si="4"/>
        <v>NIKĖ</v>
      </c>
      <c r="S39" s="66">
        <f t="shared" si="5"/>
        <v>0</v>
      </c>
      <c r="T39" s="64" t="str">
        <f t="shared" si="6"/>
        <v>M.Krakys</v>
      </c>
      <c r="U39" s="35" t="str">
        <f t="shared" si="7"/>
        <v>m19</v>
      </c>
      <c r="V39" s="35"/>
      <c r="W39" s="35"/>
      <c r="X39" s="67"/>
      <c r="Y39" s="35">
        <v>2</v>
      </c>
      <c r="Z39" s="67"/>
      <c r="AA39" s="67"/>
    </row>
    <row r="40" spans="1:27" ht="12.75" customHeight="1">
      <c r="A40" s="57">
        <v>39</v>
      </c>
      <c r="B40" s="35">
        <v>2</v>
      </c>
      <c r="C40" s="59"/>
      <c r="D40" s="58" t="s">
        <v>143</v>
      </c>
      <c r="E40" s="59" t="s">
        <v>148</v>
      </c>
      <c r="F40" s="58">
        <v>20</v>
      </c>
      <c r="G40" s="59" t="s">
        <v>297</v>
      </c>
      <c r="H40" s="59" t="s">
        <v>313</v>
      </c>
      <c r="I40" s="60">
        <v>37252</v>
      </c>
      <c r="J40" s="61" t="s">
        <v>89</v>
      </c>
      <c r="K40" s="61" t="s">
        <v>41</v>
      </c>
      <c r="L40" s="61"/>
      <c r="M40" s="61" t="s">
        <v>52</v>
      </c>
      <c r="N40" s="58" t="str">
        <f t="shared" si="0"/>
        <v>v20</v>
      </c>
      <c r="O40" s="62" t="str">
        <f t="shared" si="1"/>
        <v>Jonas Jurkus</v>
      </c>
      <c r="P40" s="63">
        <f t="shared" si="2"/>
        <v>37252</v>
      </c>
      <c r="Q40" s="64" t="str">
        <f t="shared" si="3"/>
        <v>Klaipėda</v>
      </c>
      <c r="R40" s="64" t="str">
        <f t="shared" si="4"/>
        <v>NIKĖ</v>
      </c>
      <c r="S40" s="66">
        <f t="shared" si="5"/>
        <v>0</v>
      </c>
      <c r="T40" s="64" t="str">
        <f t="shared" si="6"/>
        <v>L.Bružas</v>
      </c>
      <c r="U40" s="35" t="str">
        <f t="shared" si="7"/>
        <v>v20</v>
      </c>
      <c r="V40" s="35"/>
      <c r="W40" s="35"/>
      <c r="X40" s="67"/>
      <c r="Y40" s="35">
        <v>2</v>
      </c>
      <c r="Z40" s="67"/>
      <c r="AA40" s="67"/>
    </row>
    <row r="41" spans="1:27" ht="12.75" customHeight="1">
      <c r="A41" s="57">
        <v>40</v>
      </c>
      <c r="B41" s="35">
        <v>1</v>
      </c>
      <c r="C41" s="59"/>
      <c r="D41" s="58" t="s">
        <v>143</v>
      </c>
      <c r="E41" s="59" t="s">
        <v>148</v>
      </c>
      <c r="F41" s="58">
        <v>21</v>
      </c>
      <c r="G41" s="59" t="s">
        <v>301</v>
      </c>
      <c r="H41" s="59" t="s">
        <v>314</v>
      </c>
      <c r="I41" s="60">
        <v>37150</v>
      </c>
      <c r="J41" s="61" t="s">
        <v>89</v>
      </c>
      <c r="K41" s="61" t="s">
        <v>41</v>
      </c>
      <c r="L41" s="61"/>
      <c r="M41" s="61" t="s">
        <v>52</v>
      </c>
      <c r="N41" s="58" t="str">
        <f t="shared" si="0"/>
        <v>v21</v>
      </c>
      <c r="O41" s="62" t="str">
        <f t="shared" si="1"/>
        <v>Deividas Simutis</v>
      </c>
      <c r="P41" s="63">
        <f t="shared" si="2"/>
        <v>37150</v>
      </c>
      <c r="Q41" s="64" t="str">
        <f t="shared" si="3"/>
        <v>Klaipėda</v>
      </c>
      <c r="R41" s="64" t="str">
        <f t="shared" si="4"/>
        <v>NIKĖ</v>
      </c>
      <c r="S41" s="66">
        <f t="shared" si="5"/>
        <v>0</v>
      </c>
      <c r="T41" s="64" t="str">
        <f t="shared" si="6"/>
        <v>L.Bružas</v>
      </c>
      <c r="U41" s="35" t="str">
        <f t="shared" si="7"/>
        <v>v21</v>
      </c>
      <c r="V41" s="35"/>
      <c r="W41" s="35"/>
      <c r="X41" s="67"/>
      <c r="Y41" s="35">
        <v>4</v>
      </c>
      <c r="Z41" s="67"/>
      <c r="AA41" s="67"/>
    </row>
    <row r="42" spans="1:27" ht="12.75" customHeight="1">
      <c r="A42" s="57">
        <v>41</v>
      </c>
      <c r="B42" s="35">
        <v>1</v>
      </c>
      <c r="C42" s="59"/>
      <c r="D42" s="58" t="s">
        <v>143</v>
      </c>
      <c r="E42" s="59" t="s">
        <v>148</v>
      </c>
      <c r="F42" s="58">
        <v>22</v>
      </c>
      <c r="G42" s="59" t="s">
        <v>315</v>
      </c>
      <c r="H42" s="59" t="s">
        <v>316</v>
      </c>
      <c r="I42" s="60">
        <v>37213</v>
      </c>
      <c r="J42" s="61" t="s">
        <v>89</v>
      </c>
      <c r="K42" s="61" t="s">
        <v>41</v>
      </c>
      <c r="L42" s="61"/>
      <c r="M42" s="61" t="s">
        <v>99</v>
      </c>
      <c r="N42" s="58" t="str">
        <f t="shared" si="0"/>
        <v>v22</v>
      </c>
      <c r="O42" s="62" t="str">
        <f t="shared" si="1"/>
        <v>Adomas Šėmys</v>
      </c>
      <c r="P42" s="63">
        <f t="shared" si="2"/>
        <v>37213</v>
      </c>
      <c r="Q42" s="64" t="str">
        <f t="shared" si="3"/>
        <v>Klaipėda</v>
      </c>
      <c r="R42" s="64" t="str">
        <f t="shared" si="4"/>
        <v>NIKĖ</v>
      </c>
      <c r="S42" s="66">
        <f t="shared" si="5"/>
        <v>0</v>
      </c>
      <c r="T42" s="64" t="str">
        <f t="shared" si="6"/>
        <v>N.Krakiene</v>
      </c>
      <c r="U42" s="35" t="str">
        <f t="shared" si="7"/>
        <v>v22</v>
      </c>
      <c r="V42" s="35"/>
      <c r="W42" s="35"/>
      <c r="X42" s="67"/>
      <c r="Y42" s="35">
        <v>2</v>
      </c>
      <c r="Z42" s="67"/>
      <c r="AA42" s="67"/>
    </row>
    <row r="43" spans="1:27" ht="12.75" customHeight="1">
      <c r="A43" s="57">
        <v>42</v>
      </c>
      <c r="B43" s="35">
        <v>1</v>
      </c>
      <c r="C43" s="59"/>
      <c r="D43" s="58" t="s">
        <v>21</v>
      </c>
      <c r="E43" s="59" t="s">
        <v>162</v>
      </c>
      <c r="F43" s="58">
        <v>20</v>
      </c>
      <c r="G43" s="59" t="s">
        <v>317</v>
      </c>
      <c r="H43" s="59" t="s">
        <v>318</v>
      </c>
      <c r="I43" s="60">
        <v>35851</v>
      </c>
      <c r="J43" s="61" t="s">
        <v>89</v>
      </c>
      <c r="K43" s="61" t="s">
        <v>41</v>
      </c>
      <c r="L43" s="61"/>
      <c r="M43" s="61" t="s">
        <v>64</v>
      </c>
      <c r="N43" s="58" t="str">
        <f t="shared" si="0"/>
        <v>m20</v>
      </c>
      <c r="O43" s="62" t="str">
        <f t="shared" si="1"/>
        <v>Anastasija Sivakova</v>
      </c>
      <c r="P43" s="63">
        <f t="shared" si="2"/>
        <v>35851</v>
      </c>
      <c r="Q43" s="64" t="str">
        <f t="shared" si="3"/>
        <v>Klaipėda</v>
      </c>
      <c r="R43" s="64" t="str">
        <f t="shared" si="4"/>
        <v>NIKĖ</v>
      </c>
      <c r="S43" s="66">
        <f t="shared" si="5"/>
        <v>0</v>
      </c>
      <c r="T43" s="64" t="str">
        <f t="shared" si="6"/>
        <v>M.Krakys</v>
      </c>
      <c r="U43" s="35" t="str">
        <f t="shared" si="7"/>
        <v>m20</v>
      </c>
      <c r="V43" s="35"/>
      <c r="W43" s="35"/>
      <c r="X43" s="67"/>
      <c r="Y43" s="35">
        <v>2</v>
      </c>
      <c r="Z43" s="67"/>
      <c r="AA43" s="67"/>
    </row>
    <row r="44" spans="1:27" ht="12.75" customHeight="1">
      <c r="A44" s="57">
        <v>43</v>
      </c>
      <c r="B44" s="35">
        <v>1</v>
      </c>
      <c r="C44" s="59"/>
      <c r="D44" s="58" t="s">
        <v>21</v>
      </c>
      <c r="E44" s="59" t="s">
        <v>203</v>
      </c>
      <c r="F44" s="58">
        <v>21</v>
      </c>
      <c r="G44" s="59" t="s">
        <v>158</v>
      </c>
      <c r="H44" s="59" t="s">
        <v>319</v>
      </c>
      <c r="I44" s="60">
        <v>35666</v>
      </c>
      <c r="J44" s="61" t="s">
        <v>89</v>
      </c>
      <c r="K44" s="61" t="s">
        <v>41</v>
      </c>
      <c r="L44" s="61"/>
      <c r="M44" s="61" t="s">
        <v>52</v>
      </c>
      <c r="N44" s="58" t="str">
        <f t="shared" si="0"/>
        <v>m21</v>
      </c>
      <c r="O44" s="62" t="str">
        <f t="shared" si="1"/>
        <v>Emilija Vaitkevičiūtė</v>
      </c>
      <c r="P44" s="63">
        <f t="shared" si="2"/>
        <v>35666</v>
      </c>
      <c r="Q44" s="64" t="str">
        <f t="shared" si="3"/>
        <v>Klaipėda</v>
      </c>
      <c r="R44" s="64" t="str">
        <f t="shared" si="4"/>
        <v>NIKĖ</v>
      </c>
      <c r="S44" s="66">
        <f t="shared" si="5"/>
        <v>0</v>
      </c>
      <c r="T44" s="64" t="str">
        <f t="shared" si="6"/>
        <v>L.Bružas</v>
      </c>
      <c r="U44" s="35" t="str">
        <f t="shared" si="7"/>
        <v>m21</v>
      </c>
      <c r="V44" s="35"/>
      <c r="W44" s="35"/>
      <c r="X44" s="67"/>
      <c r="Y44" s="35">
        <v>2</v>
      </c>
      <c r="Z44" s="67"/>
      <c r="AA44" s="67"/>
    </row>
    <row r="45" spans="1:27" ht="12.75" customHeight="1">
      <c r="A45" s="57">
        <v>44</v>
      </c>
      <c r="B45" s="35">
        <v>1</v>
      </c>
      <c r="C45" s="59"/>
      <c r="D45" s="58" t="s">
        <v>21</v>
      </c>
      <c r="E45" s="59" t="s">
        <v>203</v>
      </c>
      <c r="F45" s="58">
        <v>22</v>
      </c>
      <c r="G45" s="59" t="s">
        <v>320</v>
      </c>
      <c r="H45" s="59" t="s">
        <v>321</v>
      </c>
      <c r="I45" s="60">
        <v>35543</v>
      </c>
      <c r="J45" s="83" t="s">
        <v>51</v>
      </c>
      <c r="K45" s="61" t="s">
        <v>41</v>
      </c>
      <c r="L45" s="61"/>
      <c r="M45" s="61" t="s">
        <v>64</v>
      </c>
      <c r="N45" s="58" t="str">
        <f t="shared" si="0"/>
        <v>m22</v>
      </c>
      <c r="O45" s="62" t="str">
        <f t="shared" si="1"/>
        <v>Diana Curikova</v>
      </c>
      <c r="P45" s="63">
        <f t="shared" si="2"/>
        <v>35543</v>
      </c>
      <c r="Q45" s="64" t="str">
        <f t="shared" si="3"/>
        <v>Klaipėda I</v>
      </c>
      <c r="R45" s="64" t="str">
        <f t="shared" si="4"/>
        <v>NIKĖ</v>
      </c>
      <c r="S45" s="66">
        <f t="shared" si="5"/>
        <v>0</v>
      </c>
      <c r="T45" s="64" t="str">
        <f t="shared" si="6"/>
        <v>M.Krakys</v>
      </c>
      <c r="U45" s="35" t="str">
        <f t="shared" si="7"/>
        <v>m22</v>
      </c>
      <c r="V45" s="35"/>
      <c r="W45" s="35"/>
      <c r="X45" s="67"/>
      <c r="Y45" s="35">
        <v>1</v>
      </c>
      <c r="Z45" s="67"/>
      <c r="AA45" s="67"/>
    </row>
    <row r="46" spans="1:27" ht="12.75" customHeight="1">
      <c r="A46" s="57">
        <v>45</v>
      </c>
      <c r="B46" s="35">
        <v>1</v>
      </c>
      <c r="C46" s="59"/>
      <c r="D46" s="58" t="s">
        <v>143</v>
      </c>
      <c r="E46" s="59" t="s">
        <v>203</v>
      </c>
      <c r="F46" s="58">
        <v>23</v>
      </c>
      <c r="G46" s="59" t="s">
        <v>267</v>
      </c>
      <c r="H46" s="59" t="s">
        <v>322</v>
      </c>
      <c r="I46" s="60">
        <v>35960</v>
      </c>
      <c r="J46" s="61" t="s">
        <v>89</v>
      </c>
      <c r="K46" s="61" t="s">
        <v>41</v>
      </c>
      <c r="L46" s="61"/>
      <c r="M46" s="61" t="s">
        <v>64</v>
      </c>
      <c r="N46" s="58" t="str">
        <f t="shared" si="0"/>
        <v>v23</v>
      </c>
      <c r="O46" s="62" t="str">
        <f t="shared" si="1"/>
        <v>Mantas Kabelis</v>
      </c>
      <c r="P46" s="63">
        <f t="shared" si="2"/>
        <v>35960</v>
      </c>
      <c r="Q46" s="64" t="str">
        <f t="shared" si="3"/>
        <v>Klaipėda</v>
      </c>
      <c r="R46" s="64" t="str">
        <f t="shared" si="4"/>
        <v>NIKĖ</v>
      </c>
      <c r="S46" s="66">
        <f t="shared" si="5"/>
        <v>0</v>
      </c>
      <c r="T46" s="64" t="str">
        <f t="shared" si="6"/>
        <v>M.Krakys</v>
      </c>
      <c r="U46" s="35" t="str">
        <f t="shared" si="7"/>
        <v>v23</v>
      </c>
      <c r="V46" s="35"/>
      <c r="W46" s="35"/>
      <c r="X46" s="67"/>
      <c r="Y46" s="35">
        <v>1</v>
      </c>
      <c r="Z46" s="67"/>
      <c r="AA46" s="67"/>
    </row>
    <row r="47" spans="1:27" ht="12.75" customHeight="1">
      <c r="A47" s="57">
        <v>46</v>
      </c>
      <c r="B47" s="35">
        <v>1</v>
      </c>
      <c r="C47" s="59"/>
      <c r="D47" s="58" t="s">
        <v>21</v>
      </c>
      <c r="E47" s="59" t="s">
        <v>148</v>
      </c>
      <c r="F47" s="58">
        <v>23</v>
      </c>
      <c r="G47" s="59" t="s">
        <v>323</v>
      </c>
      <c r="H47" s="59" t="s">
        <v>150</v>
      </c>
      <c r="I47" s="60">
        <v>36861</v>
      </c>
      <c r="J47" s="61" t="s">
        <v>89</v>
      </c>
      <c r="K47" s="61" t="s">
        <v>151</v>
      </c>
      <c r="L47" s="61"/>
      <c r="M47" s="61" t="s">
        <v>152</v>
      </c>
      <c r="N47" s="58" t="str">
        <f t="shared" si="0"/>
        <v>m23</v>
      </c>
      <c r="O47" s="62" t="str">
        <f t="shared" si="1"/>
        <v>Justina Petrutytė</v>
      </c>
      <c r="P47" s="63">
        <f t="shared" si="2"/>
        <v>36861</v>
      </c>
      <c r="Q47" s="64" t="str">
        <f t="shared" si="3"/>
        <v>Klaipėda</v>
      </c>
      <c r="R47" s="64" t="str">
        <f t="shared" si="4"/>
        <v>Maratonas</v>
      </c>
      <c r="S47" s="66">
        <f t="shared" si="5"/>
        <v>0</v>
      </c>
      <c r="T47" s="64" t="str">
        <f t="shared" si="6"/>
        <v>J.R.Beržinskai</v>
      </c>
      <c r="U47" s="35" t="str">
        <f t="shared" si="7"/>
        <v>m23</v>
      </c>
      <c r="V47" s="35"/>
      <c r="W47" s="35"/>
      <c r="X47" s="67"/>
      <c r="Y47" s="35">
        <v>4</v>
      </c>
      <c r="Z47" s="67"/>
      <c r="AA47" s="67"/>
    </row>
    <row r="48" spans="1:27" ht="12.75" customHeight="1">
      <c r="A48" s="57">
        <v>47</v>
      </c>
      <c r="B48" s="35">
        <v>2</v>
      </c>
      <c r="C48" s="59"/>
      <c r="D48" s="58" t="s">
        <v>21</v>
      </c>
      <c r="E48" s="59" t="s">
        <v>148</v>
      </c>
      <c r="F48" s="58">
        <v>24</v>
      </c>
      <c r="G48" s="59" t="s">
        <v>324</v>
      </c>
      <c r="H48" s="59" t="s">
        <v>325</v>
      </c>
      <c r="I48" s="60">
        <v>36787</v>
      </c>
      <c r="J48" s="61" t="s">
        <v>89</v>
      </c>
      <c r="K48" s="61" t="s">
        <v>41</v>
      </c>
      <c r="L48" s="61"/>
      <c r="M48" s="61" t="s">
        <v>64</v>
      </c>
      <c r="N48" s="58" t="str">
        <f t="shared" si="0"/>
        <v>m24</v>
      </c>
      <c r="O48" s="62" t="str">
        <f t="shared" si="1"/>
        <v>Akvilė Jonauskytė</v>
      </c>
      <c r="P48" s="63">
        <f t="shared" si="2"/>
        <v>36787</v>
      </c>
      <c r="Q48" s="64" t="str">
        <f t="shared" si="3"/>
        <v>Klaipėda</v>
      </c>
      <c r="R48" s="64" t="str">
        <f t="shared" si="4"/>
        <v>NIKĖ</v>
      </c>
      <c r="S48" s="66">
        <f t="shared" si="5"/>
        <v>0</v>
      </c>
      <c r="T48" s="64" t="str">
        <f t="shared" si="6"/>
        <v>M.Krakys</v>
      </c>
      <c r="U48" s="35" t="str">
        <f t="shared" si="7"/>
        <v>m24</v>
      </c>
      <c r="V48" s="35"/>
      <c r="W48" s="35"/>
      <c r="X48" s="67"/>
      <c r="Y48" s="35">
        <v>2</v>
      </c>
      <c r="Z48" s="67"/>
      <c r="AA48" s="67"/>
    </row>
    <row r="49" spans="1:27" ht="12.75" customHeight="1">
      <c r="A49" s="57">
        <v>48</v>
      </c>
      <c r="B49" s="35">
        <v>2</v>
      </c>
      <c r="C49" s="59"/>
      <c r="D49" s="58" t="s">
        <v>143</v>
      </c>
      <c r="E49" s="59" t="s">
        <v>148</v>
      </c>
      <c r="F49" s="58">
        <v>24</v>
      </c>
      <c r="G49" s="59" t="s">
        <v>73</v>
      </c>
      <c r="H49" s="59" t="s">
        <v>326</v>
      </c>
      <c r="I49" s="60">
        <v>36621</v>
      </c>
      <c r="J49" s="61" t="s">
        <v>89</v>
      </c>
      <c r="K49" s="61" t="s">
        <v>41</v>
      </c>
      <c r="L49" s="61"/>
      <c r="M49" s="61" t="s">
        <v>64</v>
      </c>
      <c r="N49" s="58" t="str">
        <f t="shared" si="0"/>
        <v>v24</v>
      </c>
      <c r="O49" s="62" t="str">
        <f t="shared" si="1"/>
        <v>Lukas Jankevičius</v>
      </c>
      <c r="P49" s="63">
        <f t="shared" si="2"/>
        <v>36621</v>
      </c>
      <c r="Q49" s="64" t="str">
        <f t="shared" si="3"/>
        <v>Klaipėda</v>
      </c>
      <c r="R49" s="64" t="str">
        <f t="shared" si="4"/>
        <v>NIKĖ</v>
      </c>
      <c r="S49" s="66">
        <f t="shared" si="5"/>
        <v>0</v>
      </c>
      <c r="T49" s="64" t="str">
        <f t="shared" si="6"/>
        <v>M.Krakys</v>
      </c>
      <c r="U49" s="35" t="str">
        <f t="shared" si="7"/>
        <v>v24</v>
      </c>
      <c r="V49" s="35"/>
      <c r="W49" s="35"/>
      <c r="X49" s="67"/>
      <c r="Y49" s="35">
        <v>2</v>
      </c>
      <c r="Z49" s="67"/>
      <c r="AA49" s="67"/>
    </row>
    <row r="50" spans="1:27" ht="12.75" customHeight="1">
      <c r="A50" s="57">
        <v>49</v>
      </c>
      <c r="B50" s="35">
        <v>1</v>
      </c>
      <c r="C50" s="59"/>
      <c r="D50" s="58" t="s">
        <v>143</v>
      </c>
      <c r="E50" s="59" t="s">
        <v>224</v>
      </c>
      <c r="F50" s="58">
        <v>25</v>
      </c>
      <c r="G50" s="59" t="s">
        <v>267</v>
      </c>
      <c r="H50" s="59" t="s">
        <v>327</v>
      </c>
      <c r="I50" s="60">
        <v>35524</v>
      </c>
      <c r="J50" s="61" t="s">
        <v>89</v>
      </c>
      <c r="K50" s="61" t="s">
        <v>41</v>
      </c>
      <c r="L50" s="61"/>
      <c r="M50" s="61" t="s">
        <v>64</v>
      </c>
      <c r="N50" s="58" t="str">
        <f t="shared" si="0"/>
        <v>v25</v>
      </c>
      <c r="O50" s="62" t="str">
        <f t="shared" si="1"/>
        <v>Mantas Astrauskas</v>
      </c>
      <c r="P50" s="63">
        <f t="shared" si="2"/>
        <v>35524</v>
      </c>
      <c r="Q50" s="64" t="str">
        <f t="shared" si="3"/>
        <v>Klaipėda</v>
      </c>
      <c r="R50" s="64" t="str">
        <f t="shared" si="4"/>
        <v>NIKĖ</v>
      </c>
      <c r="S50" s="66">
        <f t="shared" si="5"/>
        <v>0</v>
      </c>
      <c r="T50" s="64" t="str">
        <f t="shared" si="6"/>
        <v>M.Krakys</v>
      </c>
      <c r="U50" s="35" t="str">
        <f t="shared" si="7"/>
        <v>v25</v>
      </c>
      <c r="V50" s="35"/>
      <c r="W50" s="35"/>
      <c r="X50" s="67"/>
      <c r="Y50" s="35">
        <v>3</v>
      </c>
      <c r="Z50" s="67"/>
      <c r="AA50" s="67"/>
    </row>
    <row r="51" spans="1:27" ht="12.75" customHeight="1">
      <c r="A51" s="57">
        <v>50</v>
      </c>
      <c r="B51" s="35">
        <v>1</v>
      </c>
      <c r="C51" s="59"/>
      <c r="D51" s="58" t="s">
        <v>21</v>
      </c>
      <c r="E51" s="59" t="s">
        <v>162</v>
      </c>
      <c r="F51" s="58">
        <v>25</v>
      </c>
      <c r="G51" s="59" t="s">
        <v>328</v>
      </c>
      <c r="H51" s="59" t="s">
        <v>329</v>
      </c>
      <c r="I51" s="60">
        <v>36265</v>
      </c>
      <c r="J51" s="61" t="s">
        <v>89</v>
      </c>
      <c r="K51" s="61" t="s">
        <v>41</v>
      </c>
      <c r="L51" s="61"/>
      <c r="M51" s="61" t="s">
        <v>330</v>
      </c>
      <c r="N51" s="58" t="str">
        <f t="shared" si="0"/>
        <v>m25</v>
      </c>
      <c r="O51" s="62" t="str">
        <f t="shared" si="1"/>
        <v>Kornelija Bulauskaitė</v>
      </c>
      <c r="P51" s="63">
        <f t="shared" si="2"/>
        <v>36265</v>
      </c>
      <c r="Q51" s="64" t="str">
        <f t="shared" si="3"/>
        <v>Klaipėda</v>
      </c>
      <c r="R51" s="64" t="str">
        <f t="shared" si="4"/>
        <v>NIKĖ</v>
      </c>
      <c r="S51" s="66">
        <f t="shared" si="5"/>
        <v>0</v>
      </c>
      <c r="T51" s="64" t="str">
        <f t="shared" si="6"/>
        <v>V.Baronienė</v>
      </c>
      <c r="U51" s="35" t="str">
        <f t="shared" si="7"/>
        <v>m25</v>
      </c>
      <c r="V51" s="35"/>
      <c r="W51" s="35"/>
      <c r="X51" s="67"/>
      <c r="Y51" s="35">
        <v>2</v>
      </c>
      <c r="Z51" s="67"/>
      <c r="AA51" s="67"/>
    </row>
    <row r="52" spans="1:27" ht="12.75" customHeight="1">
      <c r="A52" s="57">
        <v>51</v>
      </c>
      <c r="B52" s="35">
        <v>1</v>
      </c>
      <c r="C52" s="59"/>
      <c r="D52" s="58" t="s">
        <v>21</v>
      </c>
      <c r="E52" s="59" t="s">
        <v>148</v>
      </c>
      <c r="F52" s="58">
        <v>26</v>
      </c>
      <c r="G52" s="59" t="s">
        <v>331</v>
      </c>
      <c r="H52" s="59" t="s">
        <v>332</v>
      </c>
      <c r="I52" s="60">
        <v>36561</v>
      </c>
      <c r="J52" s="61" t="s">
        <v>89</v>
      </c>
      <c r="K52" s="61" t="s">
        <v>41</v>
      </c>
      <c r="L52" s="61"/>
      <c r="M52" s="61" t="s">
        <v>330</v>
      </c>
      <c r="N52" s="58" t="str">
        <f t="shared" si="0"/>
        <v>m26</v>
      </c>
      <c r="O52" s="62" t="str">
        <f t="shared" si="1"/>
        <v>Jonė Pociūtė</v>
      </c>
      <c r="P52" s="63">
        <f t="shared" si="2"/>
        <v>36561</v>
      </c>
      <c r="Q52" s="64" t="str">
        <f t="shared" si="3"/>
        <v>Klaipėda</v>
      </c>
      <c r="R52" s="64" t="str">
        <f t="shared" si="4"/>
        <v>NIKĖ</v>
      </c>
      <c r="S52" s="66">
        <f t="shared" si="5"/>
        <v>0</v>
      </c>
      <c r="T52" s="64" t="str">
        <f t="shared" si="6"/>
        <v>V.Baronienė</v>
      </c>
      <c r="U52" s="35" t="str">
        <f t="shared" si="7"/>
        <v>m26</v>
      </c>
      <c r="V52" s="35"/>
      <c r="W52" s="35"/>
      <c r="X52" s="67"/>
      <c r="Y52" s="35">
        <v>4</v>
      </c>
      <c r="Z52" s="67"/>
      <c r="AA52" s="67"/>
    </row>
    <row r="53" spans="1:27" ht="12.75" customHeight="1">
      <c r="A53" s="57">
        <v>52</v>
      </c>
      <c r="B53" s="35">
        <v>1</v>
      </c>
      <c r="C53" s="59"/>
      <c r="D53" s="58" t="s">
        <v>21</v>
      </c>
      <c r="E53" s="59" t="s">
        <v>224</v>
      </c>
      <c r="F53" s="58">
        <v>27</v>
      </c>
      <c r="G53" s="59" t="s">
        <v>210</v>
      </c>
      <c r="H53" s="59" t="s">
        <v>339</v>
      </c>
      <c r="I53" s="60">
        <v>31537</v>
      </c>
      <c r="J53" s="83" t="s">
        <v>51</v>
      </c>
      <c r="K53" s="61" t="s">
        <v>151</v>
      </c>
      <c r="L53" s="61"/>
      <c r="M53" s="61" t="s">
        <v>152</v>
      </c>
      <c r="N53" s="58" t="str">
        <f t="shared" si="0"/>
        <v>m27</v>
      </c>
      <c r="O53" s="62" t="str">
        <f t="shared" si="1"/>
        <v>Eglė Krištaponytė</v>
      </c>
      <c r="P53" s="63">
        <f t="shared" si="2"/>
        <v>31537</v>
      </c>
      <c r="Q53" s="64" t="str">
        <f t="shared" si="3"/>
        <v>Klaipėda I</v>
      </c>
      <c r="R53" s="64" t="str">
        <f t="shared" si="4"/>
        <v>Maratonas</v>
      </c>
      <c r="S53" s="66">
        <f t="shared" si="5"/>
        <v>0</v>
      </c>
      <c r="T53" s="64" t="str">
        <f t="shared" si="6"/>
        <v>J.R.Beržinskai</v>
      </c>
      <c r="U53" s="35" t="str">
        <f t="shared" si="7"/>
        <v>m27</v>
      </c>
      <c r="V53" s="35"/>
      <c r="W53" s="35"/>
      <c r="X53" s="67"/>
      <c r="Y53" s="35">
        <v>1</v>
      </c>
      <c r="Z53" s="67"/>
      <c r="AA53" s="67"/>
    </row>
    <row r="54" spans="1:27" ht="12.75" customHeight="1">
      <c r="A54" s="57">
        <v>53</v>
      </c>
      <c r="B54" s="35">
        <v>1</v>
      </c>
      <c r="C54" s="59"/>
      <c r="D54" s="58" t="s">
        <v>21</v>
      </c>
      <c r="E54" s="59" t="s">
        <v>224</v>
      </c>
      <c r="F54" s="58">
        <v>28</v>
      </c>
      <c r="G54" s="59" t="s">
        <v>309</v>
      </c>
      <c r="H54" s="59" t="s">
        <v>363</v>
      </c>
      <c r="I54" s="60">
        <v>30847</v>
      </c>
      <c r="J54" s="61" t="s">
        <v>89</v>
      </c>
      <c r="K54" s="61" t="s">
        <v>151</v>
      </c>
      <c r="L54" s="61"/>
      <c r="M54" s="61" t="s">
        <v>364</v>
      </c>
      <c r="N54" s="58" t="str">
        <f t="shared" si="0"/>
        <v>m28</v>
      </c>
      <c r="O54" s="62" t="str">
        <f t="shared" si="1"/>
        <v>Indrė Plegevičiūtė</v>
      </c>
      <c r="P54" s="63">
        <f t="shared" si="2"/>
        <v>30847</v>
      </c>
      <c r="Q54" s="64" t="str">
        <f t="shared" si="3"/>
        <v>Klaipėda</v>
      </c>
      <c r="R54" s="64" t="str">
        <f t="shared" si="4"/>
        <v>Maratonas</v>
      </c>
      <c r="S54" s="66">
        <f t="shared" si="5"/>
        <v>0</v>
      </c>
      <c r="T54" s="64" t="str">
        <f t="shared" si="6"/>
        <v>E.Krištaponytė</v>
      </c>
      <c r="U54" s="35" t="str">
        <f t="shared" si="7"/>
        <v>m28</v>
      </c>
      <c r="V54" s="35"/>
      <c r="W54" s="35"/>
      <c r="X54" s="67"/>
      <c r="Y54" s="35">
        <v>1</v>
      </c>
      <c r="Z54" s="67"/>
      <c r="AA54" s="67"/>
    </row>
    <row r="55" spans="1:27" ht="12.75" customHeight="1">
      <c r="A55" s="57">
        <v>54</v>
      </c>
      <c r="B55" s="35">
        <v>1</v>
      </c>
      <c r="C55" s="59"/>
      <c r="D55" s="58" t="s">
        <v>143</v>
      </c>
      <c r="E55" s="59" t="s">
        <v>284</v>
      </c>
      <c r="F55" s="58">
        <v>26</v>
      </c>
      <c r="G55" s="59" t="s">
        <v>365</v>
      </c>
      <c r="H55" s="59" t="s">
        <v>366</v>
      </c>
      <c r="I55" s="60">
        <v>27553</v>
      </c>
      <c r="J55" s="83" t="s">
        <v>51</v>
      </c>
      <c r="K55" s="61" t="s">
        <v>151</v>
      </c>
      <c r="L55" s="61"/>
      <c r="M55" s="61" t="s">
        <v>367</v>
      </c>
      <c r="N55" s="58" t="str">
        <f t="shared" si="0"/>
        <v>v26</v>
      </c>
      <c r="O55" s="62" t="str">
        <f t="shared" si="1"/>
        <v>Kostas Zenov</v>
      </c>
      <c r="P55" s="63">
        <f t="shared" si="2"/>
        <v>27553</v>
      </c>
      <c r="Q55" s="64" t="str">
        <f t="shared" si="3"/>
        <v>Klaipėda I</v>
      </c>
      <c r="R55" s="64" t="str">
        <f t="shared" si="4"/>
        <v>Maratonas</v>
      </c>
      <c r="S55" s="66">
        <f t="shared" si="5"/>
        <v>0</v>
      </c>
      <c r="T55" s="64" t="str">
        <f t="shared" si="6"/>
        <v>Savarankiškai</v>
      </c>
      <c r="U55" s="35" t="str">
        <f t="shared" si="7"/>
        <v>v26</v>
      </c>
      <c r="V55" s="35"/>
      <c r="W55" s="35"/>
      <c r="X55" s="67"/>
      <c r="Y55" s="35">
        <v>1</v>
      </c>
      <c r="Z55" s="67"/>
      <c r="AA55" s="67"/>
    </row>
    <row r="56" spans="1:27" ht="12.75" customHeight="1">
      <c r="A56" s="57">
        <v>55</v>
      </c>
      <c r="B56" s="58">
        <v>1</v>
      </c>
      <c r="C56" s="59"/>
      <c r="D56" s="58" t="s">
        <v>21</v>
      </c>
      <c r="E56" s="59" t="s">
        <v>126</v>
      </c>
      <c r="F56" s="58">
        <v>29</v>
      </c>
      <c r="G56" s="59" t="s">
        <v>390</v>
      </c>
      <c r="H56" s="59" t="s">
        <v>391</v>
      </c>
      <c r="I56" s="60">
        <v>37943</v>
      </c>
      <c r="J56" s="61" t="s">
        <v>89</v>
      </c>
      <c r="K56" s="61" t="s">
        <v>41</v>
      </c>
      <c r="L56" s="61"/>
      <c r="M56" s="61" t="s">
        <v>99</v>
      </c>
      <c r="N56" s="58" t="str">
        <f t="shared" si="0"/>
        <v>m29</v>
      </c>
      <c r="O56" s="62" t="str">
        <f t="shared" si="1"/>
        <v>Monika Anužutė</v>
      </c>
      <c r="P56" s="63">
        <f t="shared" si="2"/>
        <v>37943</v>
      </c>
      <c r="Q56" s="64" t="str">
        <f t="shared" si="3"/>
        <v>Klaipėda</v>
      </c>
      <c r="R56" s="64" t="str">
        <f t="shared" si="4"/>
        <v>NIKĖ</v>
      </c>
      <c r="S56" s="66">
        <f t="shared" si="5"/>
        <v>0</v>
      </c>
      <c r="T56" s="64" t="str">
        <f t="shared" si="6"/>
        <v>N.Krakiene</v>
      </c>
      <c r="U56" s="35" t="str">
        <f t="shared" si="7"/>
        <v>m29</v>
      </c>
      <c r="V56" s="35"/>
      <c r="W56" s="35"/>
      <c r="X56" s="67"/>
      <c r="Y56" s="35"/>
      <c r="Z56" s="67"/>
      <c r="AA56" s="67"/>
    </row>
    <row r="57" spans="1:27" ht="12.75" customHeight="1">
      <c r="A57" s="57">
        <v>56</v>
      </c>
      <c r="B57" s="35">
        <v>1</v>
      </c>
      <c r="C57" s="59"/>
      <c r="D57" s="58" t="s">
        <v>143</v>
      </c>
      <c r="E57" s="59" t="s">
        <v>126</v>
      </c>
      <c r="F57" s="58">
        <v>27</v>
      </c>
      <c r="G57" s="59" t="s">
        <v>399</v>
      </c>
      <c r="H57" s="59" t="s">
        <v>400</v>
      </c>
      <c r="I57" s="60">
        <v>37519</v>
      </c>
      <c r="J57" s="61" t="s">
        <v>89</v>
      </c>
      <c r="K57" s="61" t="s">
        <v>41</v>
      </c>
      <c r="L57" s="61"/>
      <c r="M57" s="61" t="s">
        <v>99</v>
      </c>
      <c r="N57" s="58" t="str">
        <f t="shared" si="0"/>
        <v>v27</v>
      </c>
      <c r="O57" s="62" t="str">
        <f t="shared" si="1"/>
        <v>Jaunius Bružas</v>
      </c>
      <c r="P57" s="63">
        <f t="shared" si="2"/>
        <v>37519</v>
      </c>
      <c r="Q57" s="64" t="str">
        <f t="shared" si="3"/>
        <v>Klaipėda</v>
      </c>
      <c r="R57" s="64" t="str">
        <f t="shared" si="4"/>
        <v>NIKĖ</v>
      </c>
      <c r="S57" s="66">
        <f t="shared" si="5"/>
        <v>0</v>
      </c>
      <c r="T57" s="64" t="str">
        <f t="shared" si="6"/>
        <v>N.Krakiene</v>
      </c>
      <c r="U57" s="35" t="str">
        <f t="shared" si="7"/>
        <v>v27</v>
      </c>
      <c r="V57" s="35"/>
      <c r="W57" s="35"/>
      <c r="X57" s="67"/>
      <c r="Y57" s="35"/>
      <c r="Z57" s="67"/>
      <c r="AA57" s="67"/>
    </row>
    <row r="58" spans="1:27" ht="12.75" customHeight="1">
      <c r="A58" s="57">
        <v>57</v>
      </c>
      <c r="B58" s="35">
        <v>2</v>
      </c>
      <c r="C58" s="59"/>
      <c r="D58" s="58" t="s">
        <v>21</v>
      </c>
      <c r="E58" s="59" t="s">
        <v>148</v>
      </c>
      <c r="F58" s="58">
        <v>30</v>
      </c>
      <c r="G58" s="59" t="s">
        <v>404</v>
      </c>
      <c r="H58" s="59" t="s">
        <v>405</v>
      </c>
      <c r="I58" s="60">
        <v>36616</v>
      </c>
      <c r="J58" s="61" t="s">
        <v>37</v>
      </c>
      <c r="K58" s="61" t="s">
        <v>92</v>
      </c>
      <c r="L58" s="61"/>
      <c r="M58" s="61" t="s">
        <v>93</v>
      </c>
      <c r="N58" s="58" t="str">
        <f t="shared" si="0"/>
        <v>m30</v>
      </c>
      <c r="O58" s="62" t="str">
        <f t="shared" si="1"/>
        <v>Karolina Syryca</v>
      </c>
      <c r="P58" s="63">
        <f t="shared" si="2"/>
        <v>36616</v>
      </c>
      <c r="Q58" s="64" t="str">
        <f t="shared" si="3"/>
        <v>Vilnius</v>
      </c>
      <c r="R58" s="64" t="str">
        <f t="shared" si="4"/>
        <v>Midlongas</v>
      </c>
      <c r="S58" s="66">
        <f t="shared" si="5"/>
        <v>0</v>
      </c>
      <c r="T58" s="64" t="str">
        <f t="shared" si="6"/>
        <v>J.Strumskytė-Razgūnė</v>
      </c>
      <c r="U58" s="35" t="str">
        <f t="shared" si="7"/>
        <v>m30</v>
      </c>
      <c r="V58" s="35"/>
      <c r="W58" s="35"/>
      <c r="X58" s="67"/>
      <c r="Y58" s="35">
        <v>1</v>
      </c>
      <c r="Z58" s="67"/>
      <c r="AA58" s="67"/>
    </row>
    <row r="59" spans="1:27" ht="12.75" customHeight="1">
      <c r="A59" s="57">
        <v>58</v>
      </c>
      <c r="B59" s="58">
        <v>2</v>
      </c>
      <c r="C59" s="59"/>
      <c r="D59" s="58" t="s">
        <v>21</v>
      </c>
      <c r="E59" s="59" t="s">
        <v>126</v>
      </c>
      <c r="F59" s="58">
        <v>31</v>
      </c>
      <c r="G59" s="59" t="s">
        <v>406</v>
      </c>
      <c r="H59" s="59" t="s">
        <v>407</v>
      </c>
      <c r="I59" s="60">
        <v>37858</v>
      </c>
      <c r="J59" s="61" t="s">
        <v>37</v>
      </c>
      <c r="K59" s="61" t="s">
        <v>92</v>
      </c>
      <c r="L59" s="61"/>
      <c r="M59" s="61" t="s">
        <v>93</v>
      </c>
      <c r="N59" s="58" t="str">
        <f t="shared" si="0"/>
        <v>m31</v>
      </c>
      <c r="O59" s="62" t="str">
        <f t="shared" si="1"/>
        <v>Vija Turulytė</v>
      </c>
      <c r="P59" s="63">
        <f t="shared" si="2"/>
        <v>37858</v>
      </c>
      <c r="Q59" s="64" t="str">
        <f t="shared" si="3"/>
        <v>Vilnius</v>
      </c>
      <c r="R59" s="64" t="str">
        <f t="shared" si="4"/>
        <v>Midlongas</v>
      </c>
      <c r="S59" s="66">
        <f t="shared" si="5"/>
        <v>0</v>
      </c>
      <c r="T59" s="64" t="str">
        <f t="shared" si="6"/>
        <v>J.Strumskytė-Razgūnė</v>
      </c>
      <c r="U59" s="35" t="str">
        <f t="shared" si="7"/>
        <v>m31</v>
      </c>
      <c r="V59" s="35"/>
      <c r="W59" s="35"/>
      <c r="X59" s="67"/>
      <c r="Y59" s="35"/>
      <c r="Z59" s="67"/>
      <c r="AA59" s="67"/>
    </row>
    <row r="60" spans="1:27" ht="12.75" customHeight="1">
      <c r="A60" s="57">
        <v>59</v>
      </c>
      <c r="B60" s="58">
        <v>2</v>
      </c>
      <c r="C60" s="59"/>
      <c r="D60" s="58" t="s">
        <v>21</v>
      </c>
      <c r="E60" s="59" t="s">
        <v>126</v>
      </c>
      <c r="F60" s="58">
        <v>32</v>
      </c>
      <c r="G60" s="59" t="s">
        <v>404</v>
      </c>
      <c r="H60" s="59" t="s">
        <v>408</v>
      </c>
      <c r="I60" s="60">
        <v>37273</v>
      </c>
      <c r="J60" s="61" t="s">
        <v>37</v>
      </c>
      <c r="K60" s="61" t="s">
        <v>92</v>
      </c>
      <c r="L60" s="61"/>
      <c r="M60" s="61" t="s">
        <v>93</v>
      </c>
      <c r="N60" s="58" t="str">
        <f t="shared" si="0"/>
        <v>m32</v>
      </c>
      <c r="O60" s="62" t="str">
        <f t="shared" si="1"/>
        <v>Karolina Stagniūnaitė</v>
      </c>
      <c r="P60" s="63">
        <f t="shared" si="2"/>
        <v>37273</v>
      </c>
      <c r="Q60" s="64" t="str">
        <f t="shared" si="3"/>
        <v>Vilnius</v>
      </c>
      <c r="R60" s="64" t="str">
        <f t="shared" si="4"/>
        <v>Midlongas</v>
      </c>
      <c r="S60" s="66">
        <f t="shared" si="5"/>
        <v>0</v>
      </c>
      <c r="T60" s="64" t="str">
        <f t="shared" si="6"/>
        <v>J.Strumskytė-Razgūnė</v>
      </c>
      <c r="U60" s="35" t="str">
        <f t="shared" si="7"/>
        <v>m32</v>
      </c>
      <c r="V60" s="35"/>
      <c r="W60" s="35"/>
      <c r="X60" s="67"/>
      <c r="Y60" s="35"/>
      <c r="Z60" s="67"/>
      <c r="AA60" s="67"/>
    </row>
    <row r="61" spans="1:27" ht="12.75" customHeight="1">
      <c r="A61" s="57">
        <v>60</v>
      </c>
      <c r="B61" s="35">
        <v>2</v>
      </c>
      <c r="C61" s="59"/>
      <c r="D61" s="58" t="s">
        <v>143</v>
      </c>
      <c r="E61" s="59" t="s">
        <v>126</v>
      </c>
      <c r="F61" s="58">
        <v>28</v>
      </c>
      <c r="G61" s="59" t="s">
        <v>409</v>
      </c>
      <c r="H61" s="59" t="s">
        <v>410</v>
      </c>
      <c r="I61" s="60">
        <v>37801</v>
      </c>
      <c r="J61" s="61" t="s">
        <v>37</v>
      </c>
      <c r="K61" s="61" t="s">
        <v>92</v>
      </c>
      <c r="L61" s="61"/>
      <c r="M61" s="61" t="s">
        <v>93</v>
      </c>
      <c r="N61" s="58" t="str">
        <f t="shared" si="0"/>
        <v>v28</v>
      </c>
      <c r="O61" s="62" t="str">
        <f t="shared" si="1"/>
        <v>Arnas Kasperiūnas</v>
      </c>
      <c r="P61" s="63">
        <f t="shared" si="2"/>
        <v>37801</v>
      </c>
      <c r="Q61" s="64" t="str">
        <f t="shared" si="3"/>
        <v>Vilnius</v>
      </c>
      <c r="R61" s="64" t="str">
        <f t="shared" si="4"/>
        <v>Midlongas</v>
      </c>
      <c r="S61" s="66">
        <f t="shared" si="5"/>
        <v>0</v>
      </c>
      <c r="T61" s="64" t="str">
        <f t="shared" si="6"/>
        <v>J.Strumskytė-Razgūnė</v>
      </c>
      <c r="U61" s="35" t="str">
        <f t="shared" si="7"/>
        <v>v28</v>
      </c>
      <c r="V61" s="35"/>
      <c r="W61" s="35"/>
      <c r="X61" s="67"/>
      <c r="Y61" s="35">
        <v>1</v>
      </c>
      <c r="Z61" s="67"/>
      <c r="AA61" s="67"/>
    </row>
    <row r="62" spans="1:27" ht="12.75" customHeight="1">
      <c r="A62" s="57">
        <v>61</v>
      </c>
      <c r="B62" s="35">
        <v>1</v>
      </c>
      <c r="C62" s="59"/>
      <c r="D62" s="58" t="s">
        <v>143</v>
      </c>
      <c r="E62" s="59" t="s">
        <v>203</v>
      </c>
      <c r="F62" s="58">
        <v>29</v>
      </c>
      <c r="G62" s="59" t="s">
        <v>514</v>
      </c>
      <c r="H62" s="59" t="s">
        <v>515</v>
      </c>
      <c r="I62" s="60">
        <v>35827</v>
      </c>
      <c r="J62" s="61" t="s">
        <v>37</v>
      </c>
      <c r="K62" s="61" t="s">
        <v>373</v>
      </c>
      <c r="L62" s="61"/>
      <c r="M62" s="61" t="s">
        <v>374</v>
      </c>
      <c r="N62" s="58" t="str">
        <f t="shared" si="0"/>
        <v>v29</v>
      </c>
      <c r="O62" s="62" t="str">
        <f t="shared" si="1"/>
        <v>Ernest Kolenda</v>
      </c>
      <c r="P62" s="63">
        <f t="shared" si="2"/>
        <v>35827</v>
      </c>
      <c r="Q62" s="64" t="str">
        <f t="shared" si="3"/>
        <v>Vilnius</v>
      </c>
      <c r="R62" s="64" t="str">
        <f t="shared" si="4"/>
        <v>SK Saulė</v>
      </c>
      <c r="S62" s="66">
        <f t="shared" si="5"/>
        <v>0</v>
      </c>
      <c r="T62" s="64" t="str">
        <f t="shared" si="6"/>
        <v>H.Statkus</v>
      </c>
      <c r="U62" s="35" t="str">
        <f t="shared" si="7"/>
        <v>v29</v>
      </c>
      <c r="V62" s="35"/>
      <c r="W62" s="35"/>
      <c r="X62" s="67"/>
      <c r="Y62" s="35">
        <v>2</v>
      </c>
      <c r="Z62" s="67"/>
      <c r="AA62" s="67"/>
    </row>
    <row r="63" spans="1:27" ht="12.75" customHeight="1">
      <c r="A63" s="57">
        <v>62</v>
      </c>
      <c r="B63" s="35">
        <v>2</v>
      </c>
      <c r="C63" s="59"/>
      <c r="D63" s="58" t="s">
        <v>143</v>
      </c>
      <c r="E63" s="59" t="s">
        <v>148</v>
      </c>
      <c r="F63" s="58">
        <v>30</v>
      </c>
      <c r="G63" s="59" t="s">
        <v>519</v>
      </c>
      <c r="H63" s="59" t="s">
        <v>520</v>
      </c>
      <c r="I63" s="60">
        <v>36680</v>
      </c>
      <c r="J63" s="61" t="s">
        <v>37</v>
      </c>
      <c r="K63" s="61" t="s">
        <v>373</v>
      </c>
      <c r="L63" s="61"/>
      <c r="M63" s="61" t="s">
        <v>374</v>
      </c>
      <c r="N63" s="58" t="str">
        <f t="shared" si="0"/>
        <v>v30</v>
      </c>
      <c r="O63" s="62" t="str">
        <f t="shared" si="1"/>
        <v>Aleksas Buldygerovas</v>
      </c>
      <c r="P63" s="63">
        <f t="shared" si="2"/>
        <v>36680</v>
      </c>
      <c r="Q63" s="64" t="str">
        <f t="shared" si="3"/>
        <v>Vilnius</v>
      </c>
      <c r="R63" s="64" t="str">
        <f t="shared" si="4"/>
        <v>SK Saulė</v>
      </c>
      <c r="S63" s="66">
        <f t="shared" si="5"/>
        <v>0</v>
      </c>
      <c r="T63" s="64" t="str">
        <f t="shared" si="6"/>
        <v>H.Statkus</v>
      </c>
      <c r="U63" s="35" t="str">
        <f t="shared" si="7"/>
        <v>v30</v>
      </c>
      <c r="V63" s="35"/>
      <c r="W63" s="35"/>
      <c r="X63" s="67"/>
      <c r="Y63" s="35">
        <v>1</v>
      </c>
      <c r="Z63" s="67"/>
      <c r="AA63" s="67"/>
    </row>
    <row r="64" spans="1:27" ht="12.75" customHeight="1">
      <c r="A64" s="57">
        <v>63</v>
      </c>
      <c r="B64" s="58">
        <v>2</v>
      </c>
      <c r="C64" s="59"/>
      <c r="D64" s="58" t="s">
        <v>21</v>
      </c>
      <c r="E64" s="59" t="s">
        <v>126</v>
      </c>
      <c r="F64" s="58">
        <v>33</v>
      </c>
      <c r="G64" s="59" t="s">
        <v>521</v>
      </c>
      <c r="H64" s="59" t="s">
        <v>522</v>
      </c>
      <c r="I64" s="60">
        <v>37536</v>
      </c>
      <c r="J64" s="61" t="s">
        <v>37</v>
      </c>
      <c r="K64" s="61" t="s">
        <v>92</v>
      </c>
      <c r="L64" s="61"/>
      <c r="M64" s="61" t="s">
        <v>341</v>
      </c>
      <c r="N64" s="58" t="str">
        <f t="shared" si="0"/>
        <v>m33</v>
      </c>
      <c r="O64" s="62" t="str">
        <f t="shared" si="1"/>
        <v>Vakarė Mackonytė</v>
      </c>
      <c r="P64" s="63">
        <f t="shared" si="2"/>
        <v>37536</v>
      </c>
      <c r="Q64" s="64" t="str">
        <f t="shared" si="3"/>
        <v>Vilnius</v>
      </c>
      <c r="R64" s="64" t="str">
        <f t="shared" si="4"/>
        <v>Midlongas</v>
      </c>
      <c r="S64" s="66">
        <f t="shared" si="5"/>
        <v>0</v>
      </c>
      <c r="T64" s="64" t="str">
        <f t="shared" si="6"/>
        <v>L.Juchnevičienė</v>
      </c>
      <c r="U64" s="35" t="str">
        <f t="shared" si="7"/>
        <v>m33</v>
      </c>
      <c r="V64" s="35"/>
      <c r="W64" s="35"/>
      <c r="X64" s="67"/>
      <c r="Y64" s="35"/>
      <c r="Z64" s="67"/>
      <c r="AA64" s="67"/>
    </row>
    <row r="65" spans="1:27" ht="12.75" customHeight="1">
      <c r="A65" s="57">
        <v>64</v>
      </c>
      <c r="B65" s="35">
        <v>1</v>
      </c>
      <c r="C65" s="59"/>
      <c r="D65" s="58" t="s">
        <v>143</v>
      </c>
      <c r="E65" s="59" t="s">
        <v>203</v>
      </c>
      <c r="F65" s="58">
        <v>31</v>
      </c>
      <c r="G65" s="59" t="s">
        <v>271</v>
      </c>
      <c r="H65" s="59" t="s">
        <v>523</v>
      </c>
      <c r="I65" s="60">
        <v>36439</v>
      </c>
      <c r="J65" s="61" t="s">
        <v>37</v>
      </c>
      <c r="K65" s="61" t="s">
        <v>92</v>
      </c>
      <c r="L65" s="61"/>
      <c r="M65" s="61" t="s">
        <v>341</v>
      </c>
      <c r="N65" s="58" t="str">
        <f t="shared" si="0"/>
        <v>v31</v>
      </c>
      <c r="O65" s="62" t="str">
        <f t="shared" si="1"/>
        <v>Rolandas Riškus</v>
      </c>
      <c r="P65" s="63">
        <f t="shared" si="2"/>
        <v>36439</v>
      </c>
      <c r="Q65" s="64" t="str">
        <f t="shared" si="3"/>
        <v>Vilnius</v>
      </c>
      <c r="R65" s="64" t="str">
        <f t="shared" si="4"/>
        <v>Midlongas</v>
      </c>
      <c r="S65" s="66">
        <f t="shared" si="5"/>
        <v>0</v>
      </c>
      <c r="T65" s="64" t="str">
        <f t="shared" si="6"/>
        <v>L.Juchnevičienė</v>
      </c>
      <c r="U65" s="35" t="str">
        <f t="shared" si="7"/>
        <v>v31</v>
      </c>
      <c r="V65" s="35"/>
      <c r="W65" s="35"/>
      <c r="X65" s="67"/>
      <c r="Y65" s="35">
        <v>2</v>
      </c>
      <c r="Z65" s="67"/>
      <c r="AA65" s="67"/>
    </row>
    <row r="66" spans="1:27" ht="12.75" customHeight="1">
      <c r="A66" s="57">
        <v>65</v>
      </c>
      <c r="B66" s="58">
        <v>1</v>
      </c>
      <c r="C66" s="59"/>
      <c r="D66" s="58" t="s">
        <v>21</v>
      </c>
      <c r="E66" s="59" t="s">
        <v>126</v>
      </c>
      <c r="F66" s="58">
        <v>34</v>
      </c>
      <c r="G66" s="59" t="s">
        <v>521</v>
      </c>
      <c r="H66" s="59" t="s">
        <v>524</v>
      </c>
      <c r="I66" s="60">
        <v>37318</v>
      </c>
      <c r="J66" s="61" t="s">
        <v>37</v>
      </c>
      <c r="K66" s="61" t="s">
        <v>92</v>
      </c>
      <c r="L66" s="61"/>
      <c r="M66" s="61" t="s">
        <v>341</v>
      </c>
      <c r="N66" s="58" t="str">
        <f aca="true" t="shared" si="8" ref="N66:N129">IF(ISBLANK(F66)," ",CONCATENATE(D66,F66))</f>
        <v>m34</v>
      </c>
      <c r="O66" s="62" t="str">
        <f aca="true" t="shared" si="9" ref="O66:O129">IF(ISBLANK(F66)," ",CONCATENATE(G66," ",H66))</f>
        <v>Vakarė Mozūraitė</v>
      </c>
      <c r="P66" s="63">
        <f aca="true" t="shared" si="10" ref="P66:P129">IF(ISBLANK(F66)," ",I66)</f>
        <v>37318</v>
      </c>
      <c r="Q66" s="64" t="str">
        <f aca="true" t="shared" si="11" ref="Q66:Q129">IF(ISBLANK(F66)," ",J66)</f>
        <v>Vilnius</v>
      </c>
      <c r="R66" s="64" t="str">
        <f aca="true" t="shared" si="12" ref="R66:R129">IF(ISBLANK(F66)," ",K66)</f>
        <v>Midlongas</v>
      </c>
      <c r="S66" s="66">
        <f t="shared" si="5"/>
        <v>0</v>
      </c>
      <c r="T66" s="64" t="str">
        <f aca="true" t="shared" si="13" ref="T66:T129">IF(ISBLANK(F66)," ",M66)</f>
        <v>L.Juchnevičienė</v>
      </c>
      <c r="U66" s="35" t="str">
        <f aca="true" t="shared" si="14" ref="U66:U129">N66</f>
        <v>m34</v>
      </c>
      <c r="V66" s="35"/>
      <c r="W66" s="35"/>
      <c r="X66" s="67"/>
      <c r="Y66" s="35"/>
      <c r="Z66" s="67"/>
      <c r="AA66" s="67"/>
    </row>
    <row r="67" spans="1:27" ht="12.75" customHeight="1">
      <c r="A67" s="57">
        <v>66</v>
      </c>
      <c r="B67" s="58">
        <v>1</v>
      </c>
      <c r="C67" s="59"/>
      <c r="D67" s="58" t="s">
        <v>21</v>
      </c>
      <c r="E67" s="59" t="s">
        <v>126</v>
      </c>
      <c r="F67" s="58">
        <v>35</v>
      </c>
      <c r="G67" s="59" t="s">
        <v>525</v>
      </c>
      <c r="H67" s="59" t="s">
        <v>526</v>
      </c>
      <c r="I67" s="60">
        <v>37332</v>
      </c>
      <c r="J67" s="61" t="s">
        <v>37</v>
      </c>
      <c r="K67" s="61" t="s">
        <v>92</v>
      </c>
      <c r="L67" s="61"/>
      <c r="M67" s="61" t="s">
        <v>341</v>
      </c>
      <c r="N67" s="58" t="str">
        <f t="shared" si="8"/>
        <v>m35</v>
      </c>
      <c r="O67" s="62" t="str">
        <f t="shared" si="9"/>
        <v>Luka Arnašiūtė</v>
      </c>
      <c r="P67" s="63">
        <f t="shared" si="10"/>
        <v>37332</v>
      </c>
      <c r="Q67" s="64" t="str">
        <f t="shared" si="11"/>
        <v>Vilnius</v>
      </c>
      <c r="R67" s="64" t="str">
        <f t="shared" si="12"/>
        <v>Midlongas</v>
      </c>
      <c r="S67" s="66">
        <f t="shared" si="5"/>
        <v>0</v>
      </c>
      <c r="T67" s="64" t="str">
        <f t="shared" si="13"/>
        <v>L.Juchnevičienė</v>
      </c>
      <c r="U67" s="35" t="str">
        <f t="shared" si="14"/>
        <v>m35</v>
      </c>
      <c r="V67" s="35"/>
      <c r="W67" s="35"/>
      <c r="X67" s="67"/>
      <c r="Y67" s="35"/>
      <c r="Z67" s="67"/>
      <c r="AA67" s="67"/>
    </row>
    <row r="68" spans="1:27" ht="12.75" customHeight="1">
      <c r="A68" s="57">
        <v>67</v>
      </c>
      <c r="B68" s="35">
        <v>1</v>
      </c>
      <c r="C68" s="59"/>
      <c r="D68" s="58" t="s">
        <v>21</v>
      </c>
      <c r="E68" s="59" t="s">
        <v>203</v>
      </c>
      <c r="F68" s="58">
        <v>36</v>
      </c>
      <c r="G68" s="59" t="s">
        <v>390</v>
      </c>
      <c r="H68" s="59" t="s">
        <v>527</v>
      </c>
      <c r="I68" s="60">
        <v>35112</v>
      </c>
      <c r="J68" s="61" t="s">
        <v>37</v>
      </c>
      <c r="K68" s="61"/>
      <c r="L68" s="61"/>
      <c r="M68" s="61" t="s">
        <v>38</v>
      </c>
      <c r="N68" s="58" t="str">
        <f t="shared" si="8"/>
        <v>m36</v>
      </c>
      <c r="O68" s="62" t="str">
        <f t="shared" si="9"/>
        <v>Monika Elenska</v>
      </c>
      <c r="P68" s="63">
        <f t="shared" si="10"/>
        <v>35112</v>
      </c>
      <c r="Q68" s="64" t="str">
        <f t="shared" si="11"/>
        <v>Vilnius</v>
      </c>
      <c r="R68" s="64">
        <f t="shared" si="12"/>
        <v>0</v>
      </c>
      <c r="S68" s="66">
        <f t="shared" si="5"/>
        <v>0</v>
      </c>
      <c r="T68" s="64" t="str">
        <f t="shared" si="13"/>
        <v>I.Krakoviak-Tolstika,A.Tolstiks</v>
      </c>
      <c r="U68" s="35" t="str">
        <f t="shared" si="14"/>
        <v>m36</v>
      </c>
      <c r="V68" s="35"/>
      <c r="W68" s="35"/>
      <c r="X68" s="67"/>
      <c r="Y68" s="35">
        <v>2</v>
      </c>
      <c r="Z68" s="67"/>
      <c r="AA68" s="67"/>
    </row>
    <row r="69" spans="1:27" ht="12.75" customHeight="1">
      <c r="A69" s="57">
        <v>68</v>
      </c>
      <c r="B69" s="35">
        <v>1</v>
      </c>
      <c r="C69" s="59"/>
      <c r="D69" s="58" t="s">
        <v>21</v>
      </c>
      <c r="E69" s="59" t="s">
        <v>203</v>
      </c>
      <c r="F69" s="58">
        <v>37</v>
      </c>
      <c r="G69" s="59" t="s">
        <v>528</v>
      </c>
      <c r="H69" s="59" t="s">
        <v>529</v>
      </c>
      <c r="I69" s="60">
        <v>35710</v>
      </c>
      <c r="J69" s="61" t="s">
        <v>37</v>
      </c>
      <c r="K69" s="61"/>
      <c r="L69" s="61"/>
      <c r="M69" s="61" t="s">
        <v>38</v>
      </c>
      <c r="N69" s="58" t="str">
        <f t="shared" si="8"/>
        <v>m37</v>
      </c>
      <c r="O69" s="62" t="str">
        <f t="shared" si="9"/>
        <v>Gabrielė Paužaitė</v>
      </c>
      <c r="P69" s="63">
        <f t="shared" si="10"/>
        <v>35710</v>
      </c>
      <c r="Q69" s="64" t="str">
        <f t="shared" si="11"/>
        <v>Vilnius</v>
      </c>
      <c r="R69" s="64">
        <f t="shared" si="12"/>
        <v>0</v>
      </c>
      <c r="S69" s="66">
        <f t="shared" si="5"/>
        <v>0</v>
      </c>
      <c r="T69" s="64" t="str">
        <f t="shared" si="13"/>
        <v>I.Krakoviak-Tolstika,A.Tolstiks</v>
      </c>
      <c r="U69" s="35" t="str">
        <f t="shared" si="14"/>
        <v>m37</v>
      </c>
      <c r="V69" s="35"/>
      <c r="W69" s="35"/>
      <c r="X69" s="67"/>
      <c r="Y69" s="35">
        <v>2</v>
      </c>
      <c r="Z69" s="67"/>
      <c r="AA69" s="67"/>
    </row>
    <row r="70" spans="1:27" ht="12.75" customHeight="1">
      <c r="A70" s="57">
        <v>69</v>
      </c>
      <c r="B70" s="35">
        <v>1</v>
      </c>
      <c r="C70" s="59"/>
      <c r="D70" s="58" t="s">
        <v>143</v>
      </c>
      <c r="E70" s="59" t="s">
        <v>148</v>
      </c>
      <c r="F70" s="58">
        <v>32</v>
      </c>
      <c r="G70" s="59" t="s">
        <v>530</v>
      </c>
      <c r="H70" s="59" t="s">
        <v>531</v>
      </c>
      <c r="I70" s="60">
        <v>36713</v>
      </c>
      <c r="J70" s="61" t="s">
        <v>37</v>
      </c>
      <c r="K70" s="61"/>
      <c r="L70" s="61"/>
      <c r="M70" s="61" t="s">
        <v>38</v>
      </c>
      <c r="N70" s="58" t="str">
        <f t="shared" si="8"/>
        <v>v32</v>
      </c>
      <c r="O70" s="62" t="str">
        <f t="shared" si="9"/>
        <v>Konradas Naumčikas</v>
      </c>
      <c r="P70" s="63">
        <f t="shared" si="10"/>
        <v>36713</v>
      </c>
      <c r="Q70" s="64" t="str">
        <f t="shared" si="11"/>
        <v>Vilnius</v>
      </c>
      <c r="R70" s="64">
        <f t="shared" si="12"/>
        <v>0</v>
      </c>
      <c r="S70" s="66">
        <f t="shared" si="5"/>
        <v>0</v>
      </c>
      <c r="T70" s="64" t="str">
        <f t="shared" si="13"/>
        <v>I.Krakoviak-Tolstika,A.Tolstiks</v>
      </c>
      <c r="U70" s="35" t="str">
        <f t="shared" si="14"/>
        <v>v32</v>
      </c>
      <c r="V70" s="35"/>
      <c r="W70" s="35"/>
      <c r="X70" s="67"/>
      <c r="Y70" s="35">
        <v>3</v>
      </c>
      <c r="Z70" s="67"/>
      <c r="AA70" s="67"/>
    </row>
    <row r="71" spans="1:27" ht="12.75" customHeight="1">
      <c r="A71" s="57">
        <v>70</v>
      </c>
      <c r="B71" s="35">
        <v>2</v>
      </c>
      <c r="C71" s="59"/>
      <c r="D71" s="58" t="s">
        <v>143</v>
      </c>
      <c r="E71" s="59" t="s">
        <v>126</v>
      </c>
      <c r="F71" s="58">
        <v>33</v>
      </c>
      <c r="G71" s="59" t="s">
        <v>532</v>
      </c>
      <c r="H71" s="59" t="s">
        <v>533</v>
      </c>
      <c r="I71" s="60">
        <v>37523</v>
      </c>
      <c r="J71" s="61" t="s">
        <v>37</v>
      </c>
      <c r="K71" s="61"/>
      <c r="L71" s="61"/>
      <c r="M71" s="61" t="s">
        <v>38</v>
      </c>
      <c r="N71" s="58" t="str">
        <f t="shared" si="8"/>
        <v>v33</v>
      </c>
      <c r="O71" s="62" t="str">
        <f t="shared" si="9"/>
        <v>Julius Kalindra</v>
      </c>
      <c r="P71" s="63">
        <f t="shared" si="10"/>
        <v>37523</v>
      </c>
      <c r="Q71" s="64" t="str">
        <f t="shared" si="11"/>
        <v>Vilnius</v>
      </c>
      <c r="R71" s="64">
        <f t="shared" si="12"/>
        <v>0</v>
      </c>
      <c r="S71" s="66">
        <f t="shared" si="5"/>
        <v>0</v>
      </c>
      <c r="T71" s="64" t="str">
        <f t="shared" si="13"/>
        <v>I.Krakoviak-Tolstika,A.Tolstiks</v>
      </c>
      <c r="U71" s="35" t="str">
        <f t="shared" si="14"/>
        <v>v33</v>
      </c>
      <c r="V71" s="35"/>
      <c r="W71" s="35"/>
      <c r="X71" s="67"/>
      <c r="Y71" s="35">
        <v>1</v>
      </c>
      <c r="Z71" s="67"/>
      <c r="AA71" s="67"/>
    </row>
    <row r="72" spans="1:27" ht="12.75" customHeight="1">
      <c r="A72" s="57">
        <v>71</v>
      </c>
      <c r="B72" s="35">
        <v>2</v>
      </c>
      <c r="C72" s="59"/>
      <c r="D72" s="58" t="s">
        <v>143</v>
      </c>
      <c r="E72" s="59" t="s">
        <v>126</v>
      </c>
      <c r="F72" s="58">
        <v>34</v>
      </c>
      <c r="G72" s="59" t="s">
        <v>534</v>
      </c>
      <c r="H72" s="59" t="s">
        <v>535</v>
      </c>
      <c r="I72" s="60">
        <v>37345</v>
      </c>
      <c r="J72" s="61" t="s">
        <v>37</v>
      </c>
      <c r="K72" s="61"/>
      <c r="L72" s="61"/>
      <c r="M72" s="61" t="s">
        <v>38</v>
      </c>
      <c r="N72" s="58" t="str">
        <f t="shared" si="8"/>
        <v>v34</v>
      </c>
      <c r="O72" s="62" t="str">
        <f t="shared" si="9"/>
        <v>Kęstutis Jakubonis</v>
      </c>
      <c r="P72" s="63">
        <f t="shared" si="10"/>
        <v>37345</v>
      </c>
      <c r="Q72" s="64" t="str">
        <f t="shared" si="11"/>
        <v>Vilnius</v>
      </c>
      <c r="R72" s="64">
        <f t="shared" si="12"/>
        <v>0</v>
      </c>
      <c r="S72" s="66">
        <f t="shared" si="5"/>
        <v>0</v>
      </c>
      <c r="T72" s="64" t="str">
        <f t="shared" si="13"/>
        <v>I.Krakoviak-Tolstika,A.Tolstiks</v>
      </c>
      <c r="U72" s="35" t="str">
        <f t="shared" si="14"/>
        <v>v34</v>
      </c>
      <c r="V72" s="35"/>
      <c r="W72" s="35"/>
      <c r="X72" s="67"/>
      <c r="Y72" s="35">
        <v>4</v>
      </c>
      <c r="Z72" s="67"/>
      <c r="AA72" s="67"/>
    </row>
    <row r="73" spans="1:27" ht="12.75" customHeight="1">
      <c r="A73" s="57">
        <v>72</v>
      </c>
      <c r="B73" s="35">
        <v>1</v>
      </c>
      <c r="C73" s="59"/>
      <c r="D73" s="58" t="s">
        <v>143</v>
      </c>
      <c r="E73" s="59" t="s">
        <v>126</v>
      </c>
      <c r="F73" s="58">
        <v>35</v>
      </c>
      <c r="G73" s="59" t="s">
        <v>536</v>
      </c>
      <c r="H73" s="59" t="s">
        <v>537</v>
      </c>
      <c r="I73" s="60">
        <v>37270</v>
      </c>
      <c r="J73" s="61" t="s">
        <v>37</v>
      </c>
      <c r="K73" s="61"/>
      <c r="L73" s="61"/>
      <c r="M73" s="61" t="s">
        <v>38</v>
      </c>
      <c r="N73" s="58" t="str">
        <f t="shared" si="8"/>
        <v>v35</v>
      </c>
      <c r="O73" s="62" t="str">
        <f t="shared" si="9"/>
        <v>Ignas Vasiliauskas</v>
      </c>
      <c r="P73" s="63">
        <f t="shared" si="10"/>
        <v>37270</v>
      </c>
      <c r="Q73" s="64" t="str">
        <f t="shared" si="11"/>
        <v>Vilnius</v>
      </c>
      <c r="R73" s="64">
        <f t="shared" si="12"/>
        <v>0</v>
      </c>
      <c r="S73" s="66">
        <f t="shared" si="5"/>
        <v>0</v>
      </c>
      <c r="T73" s="64" t="str">
        <f t="shared" si="13"/>
        <v>I.Krakoviak-Tolstika,A.Tolstiks</v>
      </c>
      <c r="U73" s="35" t="str">
        <f t="shared" si="14"/>
        <v>v35</v>
      </c>
      <c r="V73" s="35"/>
      <c r="W73" s="35"/>
      <c r="X73" s="67"/>
      <c r="Y73" s="35"/>
      <c r="Z73" s="67"/>
      <c r="AA73" s="67"/>
    </row>
    <row r="74" spans="1:27" ht="12.75" customHeight="1">
      <c r="A74" s="57">
        <v>73</v>
      </c>
      <c r="B74" s="58">
        <v>1</v>
      </c>
      <c r="C74" s="59"/>
      <c r="D74" s="58" t="s">
        <v>21</v>
      </c>
      <c r="E74" s="59" t="s">
        <v>126</v>
      </c>
      <c r="F74" s="58">
        <v>38</v>
      </c>
      <c r="G74" s="59" t="s">
        <v>538</v>
      </c>
      <c r="H74" s="59" t="s">
        <v>539</v>
      </c>
      <c r="I74" s="60">
        <v>37287</v>
      </c>
      <c r="J74" s="61" t="s">
        <v>37</v>
      </c>
      <c r="K74" s="61"/>
      <c r="L74" s="61"/>
      <c r="M74" s="61" t="s">
        <v>38</v>
      </c>
      <c r="N74" s="58" t="str">
        <f t="shared" si="8"/>
        <v>m38</v>
      </c>
      <c r="O74" s="62" t="str">
        <f t="shared" si="9"/>
        <v>Aistė Stračinskytė</v>
      </c>
      <c r="P74" s="63">
        <f t="shared" si="10"/>
        <v>37287</v>
      </c>
      <c r="Q74" s="64" t="str">
        <f t="shared" si="11"/>
        <v>Vilnius</v>
      </c>
      <c r="R74" s="64">
        <f t="shared" si="12"/>
        <v>0</v>
      </c>
      <c r="S74" s="66">
        <f t="shared" si="5"/>
        <v>0</v>
      </c>
      <c r="T74" s="64" t="str">
        <f t="shared" si="13"/>
        <v>I.Krakoviak-Tolstika,A.Tolstiks</v>
      </c>
      <c r="U74" s="35" t="str">
        <f t="shared" si="14"/>
        <v>m38</v>
      </c>
      <c r="V74" s="35"/>
      <c r="W74" s="35"/>
      <c r="X74" s="67"/>
      <c r="Y74" s="35"/>
      <c r="Z74" s="67"/>
      <c r="AA74" s="67"/>
    </row>
    <row r="75" spans="1:27" ht="12.75" customHeight="1">
      <c r="A75" s="57">
        <v>74</v>
      </c>
      <c r="B75" s="35">
        <v>1</v>
      </c>
      <c r="C75" s="59"/>
      <c r="D75" s="58" t="s">
        <v>21</v>
      </c>
      <c r="E75" s="59" t="s">
        <v>224</v>
      </c>
      <c r="F75" s="58">
        <v>39</v>
      </c>
      <c r="G75" s="59" t="s">
        <v>540</v>
      </c>
      <c r="H75" s="59" t="s">
        <v>541</v>
      </c>
      <c r="I75" s="60">
        <v>32934</v>
      </c>
      <c r="J75" s="61" t="s">
        <v>37</v>
      </c>
      <c r="K75" s="61"/>
      <c r="L75" s="61"/>
      <c r="M75" s="61" t="s">
        <v>542</v>
      </c>
      <c r="N75" s="58" t="str">
        <f t="shared" si="8"/>
        <v>m39</v>
      </c>
      <c r="O75" s="62" t="str">
        <f t="shared" si="9"/>
        <v>Vera Djakova</v>
      </c>
      <c r="P75" s="63">
        <f t="shared" si="10"/>
        <v>32934</v>
      </c>
      <c r="Q75" s="64" t="str">
        <f t="shared" si="11"/>
        <v>Vilnius</v>
      </c>
      <c r="R75" s="64">
        <f t="shared" si="12"/>
        <v>0</v>
      </c>
      <c r="S75" s="66">
        <f t="shared" si="5"/>
        <v>0</v>
      </c>
      <c r="T75" s="64" t="str">
        <f t="shared" si="13"/>
        <v>J.Armonienė</v>
      </c>
      <c r="U75" s="35" t="str">
        <f t="shared" si="14"/>
        <v>m39</v>
      </c>
      <c r="V75" s="35"/>
      <c r="W75" s="35"/>
      <c r="X75" s="67"/>
      <c r="Y75" s="35">
        <v>1</v>
      </c>
      <c r="Z75" s="67"/>
      <c r="AA75" s="67"/>
    </row>
    <row r="76" spans="1:27" ht="12.75" customHeight="1">
      <c r="A76" s="57">
        <v>75</v>
      </c>
      <c r="B76" s="35">
        <v>1</v>
      </c>
      <c r="C76" s="59"/>
      <c r="D76" s="58" t="s">
        <v>143</v>
      </c>
      <c r="E76" s="59" t="s">
        <v>284</v>
      </c>
      <c r="F76" s="58"/>
      <c r="G76" s="59" t="s">
        <v>543</v>
      </c>
      <c r="H76" s="59" t="s">
        <v>544</v>
      </c>
      <c r="I76" s="60">
        <v>33530</v>
      </c>
      <c r="J76" s="61" t="s">
        <v>37</v>
      </c>
      <c r="K76" s="61"/>
      <c r="L76" s="61"/>
      <c r="M76" s="61" t="s">
        <v>545</v>
      </c>
      <c r="N76" s="58" t="str">
        <f t="shared" si="8"/>
        <v> </v>
      </c>
      <c r="O76" s="62" t="str">
        <f t="shared" si="9"/>
        <v> </v>
      </c>
      <c r="P76" s="63" t="str">
        <f t="shared" si="10"/>
        <v> </v>
      </c>
      <c r="Q76" s="101" t="str">
        <f t="shared" si="11"/>
        <v> </v>
      </c>
      <c r="R76" s="101" t="str">
        <f t="shared" si="12"/>
        <v> </v>
      </c>
      <c r="S76" s="61" t="str">
        <f t="shared" si="5"/>
        <v> </v>
      </c>
      <c r="T76" s="101" t="str">
        <f t="shared" si="13"/>
        <v> </v>
      </c>
      <c r="U76" s="35" t="str">
        <f t="shared" si="14"/>
        <v> </v>
      </c>
      <c r="V76" s="35"/>
      <c r="W76" s="35"/>
      <c r="X76" s="67"/>
      <c r="Y76" s="35">
        <v>1</v>
      </c>
      <c r="Z76" s="67"/>
      <c r="AA76" s="67"/>
    </row>
    <row r="77" spans="1:27" ht="12.75" customHeight="1">
      <c r="A77" s="57">
        <v>76</v>
      </c>
      <c r="B77" s="35">
        <v>1</v>
      </c>
      <c r="C77" s="59"/>
      <c r="D77" s="58" t="s">
        <v>143</v>
      </c>
      <c r="E77" s="59" t="s">
        <v>284</v>
      </c>
      <c r="F77" s="58">
        <v>37</v>
      </c>
      <c r="G77" s="59" t="s">
        <v>546</v>
      </c>
      <c r="H77" s="59" t="s">
        <v>547</v>
      </c>
      <c r="I77" s="60">
        <v>33693</v>
      </c>
      <c r="J77" s="61" t="s">
        <v>37</v>
      </c>
      <c r="K77" s="61"/>
      <c r="L77" s="61"/>
      <c r="M77" s="61" t="s">
        <v>545</v>
      </c>
      <c r="N77" s="58" t="str">
        <f t="shared" si="8"/>
        <v>v37</v>
      </c>
      <c r="O77" s="62" t="str">
        <f t="shared" si="9"/>
        <v>Modestas Dirsė</v>
      </c>
      <c r="P77" s="63">
        <f t="shared" si="10"/>
        <v>33693</v>
      </c>
      <c r="Q77" s="64" t="str">
        <f t="shared" si="11"/>
        <v>Vilnius</v>
      </c>
      <c r="R77" s="64">
        <f t="shared" si="12"/>
        <v>0</v>
      </c>
      <c r="S77" s="66">
        <f t="shared" si="5"/>
        <v>0</v>
      </c>
      <c r="T77" s="64" t="str">
        <f t="shared" si="13"/>
        <v>Z.Zenkevičius</v>
      </c>
      <c r="U77" s="35" t="str">
        <f t="shared" si="14"/>
        <v>v37</v>
      </c>
      <c r="V77" s="35"/>
      <c r="W77" s="35"/>
      <c r="X77" s="67"/>
      <c r="Y77" s="35">
        <v>2</v>
      </c>
      <c r="Z77" s="67"/>
      <c r="AA77" s="67"/>
    </row>
    <row r="78" spans="1:27" ht="12.75" customHeight="1">
      <c r="A78" s="57">
        <v>77</v>
      </c>
      <c r="B78" s="35">
        <v>1</v>
      </c>
      <c r="C78" s="59"/>
      <c r="D78" s="58" t="s">
        <v>143</v>
      </c>
      <c r="E78" s="59" t="s">
        <v>224</v>
      </c>
      <c r="F78" s="58">
        <v>38</v>
      </c>
      <c r="G78" s="59" t="s">
        <v>548</v>
      </c>
      <c r="H78" s="59" t="s">
        <v>549</v>
      </c>
      <c r="I78" s="60">
        <v>35639</v>
      </c>
      <c r="J78" s="61" t="s">
        <v>37</v>
      </c>
      <c r="K78" s="61"/>
      <c r="L78" s="61"/>
      <c r="M78" s="61" t="s">
        <v>545</v>
      </c>
      <c r="N78" s="58" t="str">
        <f t="shared" si="8"/>
        <v>v38</v>
      </c>
      <c r="O78" s="62" t="str">
        <f t="shared" si="9"/>
        <v>Viktor Grabovskij</v>
      </c>
      <c r="P78" s="63">
        <f t="shared" si="10"/>
        <v>35639</v>
      </c>
      <c r="Q78" s="64" t="str">
        <f t="shared" si="11"/>
        <v>Vilnius</v>
      </c>
      <c r="R78" s="64">
        <f t="shared" si="12"/>
        <v>0</v>
      </c>
      <c r="S78" s="66">
        <f t="shared" si="5"/>
        <v>0</v>
      </c>
      <c r="T78" s="64" t="str">
        <f t="shared" si="13"/>
        <v>Z.Zenkevičius</v>
      </c>
      <c r="U78" s="35" t="str">
        <f t="shared" si="14"/>
        <v>v38</v>
      </c>
      <c r="V78" s="35"/>
      <c r="W78" s="35"/>
      <c r="X78" s="67"/>
      <c r="Y78" s="35">
        <v>2</v>
      </c>
      <c r="Z78" s="67"/>
      <c r="AA78" s="67"/>
    </row>
    <row r="79" spans="1:27" ht="12.75" customHeight="1">
      <c r="A79" s="57">
        <v>78</v>
      </c>
      <c r="B79" s="35">
        <v>1</v>
      </c>
      <c r="C79" s="59"/>
      <c r="D79" s="58" t="s">
        <v>21</v>
      </c>
      <c r="E79" s="102" t="s">
        <v>224</v>
      </c>
      <c r="F79" s="58">
        <v>40</v>
      </c>
      <c r="G79" s="102" t="s">
        <v>127</v>
      </c>
      <c r="H79" s="102" t="s">
        <v>550</v>
      </c>
      <c r="I79" s="103">
        <v>34005</v>
      </c>
      <c r="J79" s="61" t="s">
        <v>37</v>
      </c>
      <c r="K79" s="61"/>
      <c r="L79" s="61"/>
      <c r="M79" s="61" t="s">
        <v>551</v>
      </c>
      <c r="N79" s="58" t="str">
        <f t="shared" si="8"/>
        <v>m40</v>
      </c>
      <c r="O79" s="62" t="str">
        <f t="shared" si="9"/>
        <v>Kristina Zajančkovskaja</v>
      </c>
      <c r="P79" s="63">
        <f t="shared" si="10"/>
        <v>34005</v>
      </c>
      <c r="Q79" s="64" t="str">
        <f t="shared" si="11"/>
        <v>Vilnius</v>
      </c>
      <c r="R79" s="64">
        <f t="shared" si="12"/>
        <v>0</v>
      </c>
      <c r="S79" s="66">
        <f t="shared" si="5"/>
        <v>0</v>
      </c>
      <c r="T79" s="64" t="str">
        <f t="shared" si="13"/>
        <v>Z.Tindžiulienė, P.Žukienė</v>
      </c>
      <c r="U79" s="35" t="str">
        <f t="shared" si="14"/>
        <v>m40</v>
      </c>
      <c r="V79" s="35"/>
      <c r="W79" s="35"/>
      <c r="X79" s="67"/>
      <c r="Y79" s="35">
        <v>2</v>
      </c>
      <c r="Z79" s="67"/>
      <c r="AA79" s="67"/>
    </row>
    <row r="80" spans="1:27" ht="12.75" customHeight="1">
      <c r="A80" s="57">
        <v>79</v>
      </c>
      <c r="B80" s="35">
        <v>2</v>
      </c>
      <c r="C80" s="59"/>
      <c r="D80" s="58" t="s">
        <v>143</v>
      </c>
      <c r="E80" s="59" t="s">
        <v>148</v>
      </c>
      <c r="F80" s="58">
        <v>39</v>
      </c>
      <c r="G80" s="59" t="s">
        <v>552</v>
      </c>
      <c r="H80" s="59" t="s">
        <v>553</v>
      </c>
      <c r="I80" s="60">
        <v>37153</v>
      </c>
      <c r="J80" s="61" t="s">
        <v>61</v>
      </c>
      <c r="K80" s="61"/>
      <c r="L80" s="61"/>
      <c r="M80" s="61" t="s">
        <v>82</v>
      </c>
      <c r="N80" s="58" t="str">
        <f t="shared" si="8"/>
        <v>v39</v>
      </c>
      <c r="O80" s="62" t="str">
        <f t="shared" si="9"/>
        <v>Martynas Čepas</v>
      </c>
      <c r="P80" s="63">
        <f t="shared" si="10"/>
        <v>37153</v>
      </c>
      <c r="Q80" s="64" t="str">
        <f t="shared" si="11"/>
        <v>Kaunas</v>
      </c>
      <c r="R80" s="64">
        <f t="shared" si="12"/>
        <v>0</v>
      </c>
      <c r="S80" s="66">
        <f t="shared" si="5"/>
        <v>0</v>
      </c>
      <c r="T80" s="64" t="str">
        <f t="shared" si="13"/>
        <v>D.Jankauskaitė,N.Sabaliauskienė</v>
      </c>
      <c r="U80" s="35" t="str">
        <f t="shared" si="14"/>
        <v>v39</v>
      </c>
      <c r="V80" s="35"/>
      <c r="W80" s="35"/>
      <c r="X80" s="67"/>
      <c r="Y80" s="35">
        <v>3</v>
      </c>
      <c r="Z80" s="67"/>
      <c r="AA80" s="67"/>
    </row>
    <row r="81" spans="1:27" ht="12.75" customHeight="1">
      <c r="A81" s="57">
        <v>80</v>
      </c>
      <c r="B81" s="58">
        <v>2</v>
      </c>
      <c r="C81" s="59"/>
      <c r="D81" s="58" t="s">
        <v>21</v>
      </c>
      <c r="E81" s="59" t="s">
        <v>126</v>
      </c>
      <c r="F81" s="58">
        <v>41</v>
      </c>
      <c r="G81" s="59" t="s">
        <v>554</v>
      </c>
      <c r="H81" s="59" t="s">
        <v>555</v>
      </c>
      <c r="I81" s="60">
        <v>37660</v>
      </c>
      <c r="J81" s="61" t="s">
        <v>61</v>
      </c>
      <c r="K81" s="61"/>
      <c r="L81" s="61"/>
      <c r="M81" s="61" t="s">
        <v>82</v>
      </c>
      <c r="N81" s="58" t="str">
        <f t="shared" si="8"/>
        <v>m41</v>
      </c>
      <c r="O81" s="62" t="str">
        <f t="shared" si="9"/>
        <v>Ieva Dambrauskaitė</v>
      </c>
      <c r="P81" s="63">
        <f t="shared" si="10"/>
        <v>37660</v>
      </c>
      <c r="Q81" s="64" t="str">
        <f t="shared" si="11"/>
        <v>Kaunas</v>
      </c>
      <c r="R81" s="64">
        <f t="shared" si="12"/>
        <v>0</v>
      </c>
      <c r="S81" s="66">
        <f t="shared" si="5"/>
        <v>0</v>
      </c>
      <c r="T81" s="64" t="str">
        <f t="shared" si="13"/>
        <v>D.Jankauskaitė,N.Sabaliauskienė</v>
      </c>
      <c r="U81" s="35" t="str">
        <f t="shared" si="14"/>
        <v>m41</v>
      </c>
      <c r="V81" s="35"/>
      <c r="W81" s="35"/>
      <c r="X81" s="67"/>
      <c r="Y81" s="35"/>
      <c r="Z81" s="67"/>
      <c r="AA81" s="67"/>
    </row>
    <row r="82" spans="1:27" ht="12.75" customHeight="1">
      <c r="A82" s="57">
        <v>81</v>
      </c>
      <c r="B82" s="35">
        <v>1</v>
      </c>
      <c r="C82" s="59"/>
      <c r="D82" s="58" t="s">
        <v>143</v>
      </c>
      <c r="E82" s="59" t="s">
        <v>224</v>
      </c>
      <c r="F82" s="58">
        <v>40</v>
      </c>
      <c r="G82" s="59" t="s">
        <v>306</v>
      </c>
      <c r="H82" s="59" t="s">
        <v>556</v>
      </c>
      <c r="I82" s="60">
        <v>35622</v>
      </c>
      <c r="J82" s="61" t="s">
        <v>61</v>
      </c>
      <c r="K82" s="61"/>
      <c r="L82" s="61"/>
      <c r="M82" s="61" t="s">
        <v>557</v>
      </c>
      <c r="N82" s="58" t="str">
        <f t="shared" si="8"/>
        <v>v40</v>
      </c>
      <c r="O82" s="62" t="str">
        <f t="shared" si="9"/>
        <v>Emilis Klimantavičius</v>
      </c>
      <c r="P82" s="63">
        <f t="shared" si="10"/>
        <v>35622</v>
      </c>
      <c r="Q82" s="64" t="str">
        <f t="shared" si="11"/>
        <v>Kaunas</v>
      </c>
      <c r="R82" s="64">
        <f t="shared" si="12"/>
        <v>0</v>
      </c>
      <c r="S82" s="66">
        <f t="shared" si="5"/>
        <v>0</v>
      </c>
      <c r="T82" s="64" t="str">
        <f t="shared" si="13"/>
        <v>R.Kančys,V.Lebeckienė</v>
      </c>
      <c r="U82" s="35" t="str">
        <f t="shared" si="14"/>
        <v>v40</v>
      </c>
      <c r="V82" s="35"/>
      <c r="W82" s="35"/>
      <c r="X82" s="67"/>
      <c r="Y82" s="35">
        <v>2</v>
      </c>
      <c r="Z82" s="67"/>
      <c r="AA82" s="67"/>
    </row>
    <row r="83" spans="1:27" ht="12.75" customHeight="1">
      <c r="A83" s="57">
        <v>82</v>
      </c>
      <c r="B83" s="58">
        <v>2</v>
      </c>
      <c r="C83" s="59"/>
      <c r="D83" s="58" t="s">
        <v>21</v>
      </c>
      <c r="E83" s="59" t="s">
        <v>126</v>
      </c>
      <c r="F83" s="58">
        <v>42</v>
      </c>
      <c r="G83" s="59" t="s">
        <v>225</v>
      </c>
      <c r="H83" s="59" t="s">
        <v>558</v>
      </c>
      <c r="I83" s="60">
        <v>37318</v>
      </c>
      <c r="J83" s="61" t="s">
        <v>61</v>
      </c>
      <c r="K83" s="61"/>
      <c r="L83" s="61"/>
      <c r="M83" s="61" t="s">
        <v>82</v>
      </c>
      <c r="N83" s="58" t="str">
        <f t="shared" si="8"/>
        <v>m42</v>
      </c>
      <c r="O83" s="62" t="str">
        <f t="shared" si="9"/>
        <v>Banga Lieputė</v>
      </c>
      <c r="P83" s="63">
        <f t="shared" si="10"/>
        <v>37318</v>
      </c>
      <c r="Q83" s="64" t="str">
        <f t="shared" si="11"/>
        <v>Kaunas</v>
      </c>
      <c r="R83" s="64">
        <f t="shared" si="12"/>
        <v>0</v>
      </c>
      <c r="S83" s="66">
        <f t="shared" si="5"/>
        <v>0</v>
      </c>
      <c r="T83" s="64" t="str">
        <f t="shared" si="13"/>
        <v>D.Jankauskaitė,N.Sabaliauskienė</v>
      </c>
      <c r="U83" s="35" t="str">
        <f t="shared" si="14"/>
        <v>m42</v>
      </c>
      <c r="V83" s="35"/>
      <c r="W83" s="35"/>
      <c r="X83" s="67"/>
      <c r="Y83" s="35"/>
      <c r="Z83" s="67"/>
      <c r="AA83" s="67"/>
    </row>
    <row r="84" spans="1:27" ht="12.75" customHeight="1">
      <c r="A84" s="57">
        <v>83</v>
      </c>
      <c r="B84" s="35">
        <v>1</v>
      </c>
      <c r="C84" s="59"/>
      <c r="D84" s="58" t="s">
        <v>21</v>
      </c>
      <c r="E84" s="59" t="s">
        <v>162</v>
      </c>
      <c r="F84" s="58">
        <v>43</v>
      </c>
      <c r="G84" s="59" t="s">
        <v>559</v>
      </c>
      <c r="H84" s="59" t="s">
        <v>560</v>
      </c>
      <c r="I84" s="60">
        <v>36129</v>
      </c>
      <c r="J84" s="61" t="s">
        <v>61</v>
      </c>
      <c r="K84" s="61"/>
      <c r="L84" s="61"/>
      <c r="M84" s="61" t="s">
        <v>62</v>
      </c>
      <c r="N84" s="58" t="str">
        <f t="shared" si="8"/>
        <v>m43</v>
      </c>
      <c r="O84" s="62" t="str">
        <f t="shared" si="9"/>
        <v>Aušrinė Maurukaitė</v>
      </c>
      <c r="P84" s="63">
        <f t="shared" si="10"/>
        <v>36129</v>
      </c>
      <c r="Q84" s="64" t="str">
        <f t="shared" si="11"/>
        <v>Kaunas</v>
      </c>
      <c r="R84" s="64">
        <f t="shared" si="12"/>
        <v>0</v>
      </c>
      <c r="S84" s="66">
        <f t="shared" si="5"/>
        <v>0</v>
      </c>
      <c r="T84" s="64" t="str">
        <f t="shared" si="13"/>
        <v>R.Kančys,I.Juodeškienė</v>
      </c>
      <c r="U84" s="35" t="str">
        <f t="shared" si="14"/>
        <v>m43</v>
      </c>
      <c r="V84" s="35"/>
      <c r="W84" s="35"/>
      <c r="X84" s="67"/>
      <c r="Y84" s="35">
        <v>1</v>
      </c>
      <c r="Z84" s="67"/>
      <c r="AA84" s="67"/>
    </row>
    <row r="85" spans="1:27" ht="12.75" customHeight="1">
      <c r="A85" s="57">
        <v>84</v>
      </c>
      <c r="B85" s="35">
        <v>2</v>
      </c>
      <c r="C85" s="59"/>
      <c r="D85" s="58" t="s">
        <v>143</v>
      </c>
      <c r="E85" s="59" t="s">
        <v>126</v>
      </c>
      <c r="F85" s="58">
        <v>41</v>
      </c>
      <c r="G85" s="59" t="s">
        <v>546</v>
      </c>
      <c r="H85" s="59" t="s">
        <v>561</v>
      </c>
      <c r="I85" s="60">
        <v>37346</v>
      </c>
      <c r="J85" s="61" t="s">
        <v>61</v>
      </c>
      <c r="K85" s="61"/>
      <c r="L85" s="61"/>
      <c r="M85" s="61" t="s">
        <v>82</v>
      </c>
      <c r="N85" s="58" t="str">
        <f t="shared" si="8"/>
        <v>v41</v>
      </c>
      <c r="O85" s="62" t="str">
        <f t="shared" si="9"/>
        <v>Modestas Miliūnas</v>
      </c>
      <c r="P85" s="63">
        <f t="shared" si="10"/>
        <v>37346</v>
      </c>
      <c r="Q85" s="64" t="str">
        <f t="shared" si="11"/>
        <v>Kaunas</v>
      </c>
      <c r="R85" s="64">
        <f t="shared" si="12"/>
        <v>0</v>
      </c>
      <c r="S85" s="66">
        <f t="shared" si="5"/>
        <v>0</v>
      </c>
      <c r="T85" s="64" t="str">
        <f t="shared" si="13"/>
        <v>D.Jankauskaitė,N.Sabaliauskienė</v>
      </c>
      <c r="U85" s="35" t="str">
        <f t="shared" si="14"/>
        <v>v41</v>
      </c>
      <c r="V85" s="35"/>
      <c r="W85" s="35"/>
      <c r="X85" s="67"/>
      <c r="Y85" s="35">
        <v>3</v>
      </c>
      <c r="Z85" s="67"/>
      <c r="AA85" s="67"/>
    </row>
    <row r="86" spans="1:27" ht="12.75" customHeight="1">
      <c r="A86" s="57">
        <v>85</v>
      </c>
      <c r="B86" s="35">
        <v>1</v>
      </c>
      <c r="C86" s="59"/>
      <c r="D86" s="58" t="s">
        <v>143</v>
      </c>
      <c r="E86" s="59" t="s">
        <v>148</v>
      </c>
      <c r="F86" s="58">
        <v>42</v>
      </c>
      <c r="G86" s="59" t="s">
        <v>285</v>
      </c>
      <c r="H86" s="59" t="s">
        <v>562</v>
      </c>
      <c r="I86" s="60">
        <v>36937</v>
      </c>
      <c r="J86" s="61" t="s">
        <v>61</v>
      </c>
      <c r="K86" s="61"/>
      <c r="L86" s="61"/>
      <c r="M86" s="61" t="s">
        <v>62</v>
      </c>
      <c r="N86" s="58" t="str">
        <f t="shared" si="8"/>
        <v>v42</v>
      </c>
      <c r="O86" s="62" t="str">
        <f t="shared" si="9"/>
        <v>Dominykas Rabinovičius</v>
      </c>
      <c r="P86" s="63">
        <f t="shared" si="10"/>
        <v>36937</v>
      </c>
      <c r="Q86" s="64" t="str">
        <f t="shared" si="11"/>
        <v>Kaunas</v>
      </c>
      <c r="R86" s="64">
        <f t="shared" si="12"/>
        <v>0</v>
      </c>
      <c r="S86" s="66">
        <f t="shared" si="5"/>
        <v>0</v>
      </c>
      <c r="T86" s="64" t="str">
        <f t="shared" si="13"/>
        <v>R.Kančys,I.Juodeškienė</v>
      </c>
      <c r="U86" s="35" t="str">
        <f t="shared" si="14"/>
        <v>v42</v>
      </c>
      <c r="V86" s="35"/>
      <c r="W86" s="35"/>
      <c r="X86" s="67"/>
      <c r="Y86" s="35">
        <v>1</v>
      </c>
      <c r="Z86" s="67"/>
      <c r="AA86" s="67"/>
    </row>
    <row r="87" spans="1:27" ht="12.75" customHeight="1">
      <c r="A87" s="57">
        <v>86</v>
      </c>
      <c r="B87" s="35">
        <v>2</v>
      </c>
      <c r="C87" s="59"/>
      <c r="D87" s="58" t="s">
        <v>21</v>
      </c>
      <c r="E87" s="59" t="s">
        <v>148</v>
      </c>
      <c r="F87" s="58">
        <v>44</v>
      </c>
      <c r="G87" s="59" t="s">
        <v>563</v>
      </c>
      <c r="H87" s="59" t="s">
        <v>564</v>
      </c>
      <c r="I87" s="60">
        <v>37252</v>
      </c>
      <c r="J87" s="61" t="s">
        <v>61</v>
      </c>
      <c r="K87" s="61"/>
      <c r="L87" s="61"/>
      <c r="M87" s="61" t="s">
        <v>439</v>
      </c>
      <c r="N87" s="58" t="str">
        <f t="shared" si="8"/>
        <v>m44</v>
      </c>
      <c r="O87" s="62" t="str">
        <f t="shared" si="9"/>
        <v>Dominyka Raudytė</v>
      </c>
      <c r="P87" s="63">
        <f t="shared" si="10"/>
        <v>37252</v>
      </c>
      <c r="Q87" s="64" t="str">
        <f t="shared" si="11"/>
        <v>Kaunas</v>
      </c>
      <c r="R87" s="64">
        <f t="shared" si="12"/>
        <v>0</v>
      </c>
      <c r="S87" s="66">
        <f t="shared" si="5"/>
        <v>0</v>
      </c>
      <c r="T87" s="64" t="str">
        <f t="shared" si="13"/>
        <v>R.Kančys,R.Sadzevičienė</v>
      </c>
      <c r="U87" s="35" t="str">
        <f t="shared" si="14"/>
        <v>m44</v>
      </c>
      <c r="V87" s="35"/>
      <c r="W87" s="35"/>
      <c r="X87" s="67"/>
      <c r="Y87" s="35">
        <v>1</v>
      </c>
      <c r="Z87" s="67"/>
      <c r="AA87" s="67"/>
    </row>
    <row r="88" spans="1:27" ht="12.75" customHeight="1">
      <c r="A88" s="57">
        <v>87</v>
      </c>
      <c r="B88" s="35">
        <v>2</v>
      </c>
      <c r="C88" s="59"/>
      <c r="D88" s="58" t="s">
        <v>143</v>
      </c>
      <c r="E88" s="59" t="s">
        <v>148</v>
      </c>
      <c r="F88" s="58">
        <v>43</v>
      </c>
      <c r="G88" s="59" t="s">
        <v>565</v>
      </c>
      <c r="H88" s="59" t="s">
        <v>566</v>
      </c>
      <c r="I88" s="60">
        <v>36733</v>
      </c>
      <c r="J88" s="61" t="s">
        <v>61</v>
      </c>
      <c r="K88" s="61"/>
      <c r="L88" s="61"/>
      <c r="M88" s="61" t="s">
        <v>62</v>
      </c>
      <c r="N88" s="58" t="str">
        <f t="shared" si="8"/>
        <v>v43</v>
      </c>
      <c r="O88" s="62" t="str">
        <f t="shared" si="9"/>
        <v>Gabrielius Seniuta</v>
      </c>
      <c r="P88" s="63">
        <f t="shared" si="10"/>
        <v>36733</v>
      </c>
      <c r="Q88" s="64" t="str">
        <f t="shared" si="11"/>
        <v>Kaunas</v>
      </c>
      <c r="R88" s="64">
        <f t="shared" si="12"/>
        <v>0</v>
      </c>
      <c r="S88" s="66">
        <f t="shared" si="5"/>
        <v>0</v>
      </c>
      <c r="T88" s="64" t="str">
        <f t="shared" si="13"/>
        <v>R.Kančys,I.Juodeškienė</v>
      </c>
      <c r="U88" s="35" t="str">
        <f t="shared" si="14"/>
        <v>v43</v>
      </c>
      <c r="V88" s="35"/>
      <c r="W88" s="35"/>
      <c r="X88" s="67"/>
      <c r="Y88" s="35">
        <v>1</v>
      </c>
      <c r="Z88" s="67"/>
      <c r="AA88" s="67"/>
    </row>
    <row r="89" spans="1:27" ht="12.75" customHeight="1">
      <c r="A89" s="57">
        <v>88</v>
      </c>
      <c r="B89" s="58">
        <v>2</v>
      </c>
      <c r="C89" s="59"/>
      <c r="D89" s="58" t="s">
        <v>21</v>
      </c>
      <c r="E89" s="59" t="s">
        <v>126</v>
      </c>
      <c r="F89" s="58">
        <v>45</v>
      </c>
      <c r="G89" s="59" t="s">
        <v>538</v>
      </c>
      <c r="H89" s="59" t="s">
        <v>567</v>
      </c>
      <c r="I89" s="60">
        <v>37485</v>
      </c>
      <c r="J89" s="61" t="s">
        <v>61</v>
      </c>
      <c r="K89" s="61"/>
      <c r="L89" s="61"/>
      <c r="M89" s="61" t="s">
        <v>62</v>
      </c>
      <c r="N89" s="58" t="str">
        <f t="shared" si="8"/>
        <v>m45</v>
      </c>
      <c r="O89" s="62" t="str">
        <f t="shared" si="9"/>
        <v>Aistė Seniutaitė</v>
      </c>
      <c r="P89" s="63">
        <f t="shared" si="10"/>
        <v>37485</v>
      </c>
      <c r="Q89" s="64" t="str">
        <f t="shared" si="11"/>
        <v>Kaunas</v>
      </c>
      <c r="R89" s="64">
        <f t="shared" si="12"/>
        <v>0</v>
      </c>
      <c r="S89" s="66">
        <f t="shared" si="5"/>
        <v>0</v>
      </c>
      <c r="T89" s="64" t="str">
        <f t="shared" si="13"/>
        <v>R.Kančys,I.Juodeškienė</v>
      </c>
      <c r="U89" s="35" t="str">
        <f t="shared" si="14"/>
        <v>m45</v>
      </c>
      <c r="V89" s="35"/>
      <c r="W89" s="35"/>
      <c r="X89" s="67"/>
      <c r="Y89" s="35"/>
      <c r="Z89" s="67"/>
      <c r="AA89" s="67"/>
    </row>
    <row r="90" spans="1:27" ht="12.75" customHeight="1">
      <c r="A90" s="57">
        <v>89</v>
      </c>
      <c r="B90" s="35">
        <v>1</v>
      </c>
      <c r="C90" s="59"/>
      <c r="D90" s="58" t="s">
        <v>21</v>
      </c>
      <c r="E90" s="59" t="s">
        <v>148</v>
      </c>
      <c r="F90" s="58">
        <v>46</v>
      </c>
      <c r="G90" s="59" t="s">
        <v>210</v>
      </c>
      <c r="H90" s="59" t="s">
        <v>568</v>
      </c>
      <c r="I90" s="60">
        <v>37252</v>
      </c>
      <c r="J90" s="61" t="s">
        <v>61</v>
      </c>
      <c r="K90" s="61"/>
      <c r="L90" s="61"/>
      <c r="M90" s="61" t="s">
        <v>437</v>
      </c>
      <c r="N90" s="58" t="str">
        <f t="shared" si="8"/>
        <v>m46</v>
      </c>
      <c r="O90" s="62" t="str">
        <f t="shared" si="9"/>
        <v>Eglė Stundžytė</v>
      </c>
      <c r="P90" s="63">
        <f t="shared" si="10"/>
        <v>37252</v>
      </c>
      <c r="Q90" s="64" t="str">
        <f t="shared" si="11"/>
        <v>Kaunas</v>
      </c>
      <c r="R90" s="64">
        <f t="shared" si="12"/>
        <v>0</v>
      </c>
      <c r="S90" s="66">
        <f t="shared" si="5"/>
        <v>0</v>
      </c>
      <c r="T90" s="64" t="str">
        <f t="shared" si="13"/>
        <v>R.Norkus</v>
      </c>
      <c r="U90" s="35" t="str">
        <f t="shared" si="14"/>
        <v>m46</v>
      </c>
      <c r="V90" s="35"/>
      <c r="W90" s="35"/>
      <c r="X90" s="67"/>
      <c r="Y90" s="35">
        <v>2</v>
      </c>
      <c r="Z90" s="67"/>
      <c r="AA90" s="67"/>
    </row>
    <row r="91" spans="1:27" ht="12.75" customHeight="1">
      <c r="A91" s="57">
        <v>90</v>
      </c>
      <c r="B91" s="35">
        <v>2</v>
      </c>
      <c r="C91" s="59"/>
      <c r="D91" s="58" t="s">
        <v>143</v>
      </c>
      <c r="E91" s="59" t="s">
        <v>126</v>
      </c>
      <c r="F91" s="58">
        <v>44</v>
      </c>
      <c r="G91" s="59" t="s">
        <v>569</v>
      </c>
      <c r="H91" s="59" t="s">
        <v>570</v>
      </c>
      <c r="I91" s="60">
        <v>37535</v>
      </c>
      <c r="J91" s="61" t="s">
        <v>61</v>
      </c>
      <c r="K91" s="61"/>
      <c r="L91" s="61"/>
      <c r="M91" s="61" t="s">
        <v>62</v>
      </c>
      <c r="N91" s="58" t="str">
        <f t="shared" si="8"/>
        <v>v44</v>
      </c>
      <c r="O91" s="62" t="str">
        <f t="shared" si="9"/>
        <v>Rokas Sviderskis</v>
      </c>
      <c r="P91" s="63">
        <f t="shared" si="10"/>
        <v>37535</v>
      </c>
      <c r="Q91" s="64" t="str">
        <f t="shared" si="11"/>
        <v>Kaunas</v>
      </c>
      <c r="R91" s="64">
        <f t="shared" si="12"/>
        <v>0</v>
      </c>
      <c r="S91" s="66">
        <f t="shared" si="5"/>
        <v>0</v>
      </c>
      <c r="T91" s="64" t="str">
        <f t="shared" si="13"/>
        <v>R.Kančys,I.Juodeškienė</v>
      </c>
      <c r="U91" s="35" t="str">
        <f t="shared" si="14"/>
        <v>v44</v>
      </c>
      <c r="V91" s="35"/>
      <c r="W91" s="35"/>
      <c r="X91" s="67"/>
      <c r="Y91" s="35">
        <v>1</v>
      </c>
      <c r="Z91" s="67"/>
      <c r="AA91" s="67"/>
    </row>
    <row r="92" spans="1:27" ht="12.75" customHeight="1">
      <c r="A92" s="57">
        <v>91</v>
      </c>
      <c r="B92" s="35">
        <v>1</v>
      </c>
      <c r="C92" s="59"/>
      <c r="D92" s="58" t="s">
        <v>143</v>
      </c>
      <c r="E92" s="59" t="s">
        <v>224</v>
      </c>
      <c r="F92" s="58">
        <v>45</v>
      </c>
      <c r="G92" s="59" t="s">
        <v>552</v>
      </c>
      <c r="H92" s="59" t="s">
        <v>571</v>
      </c>
      <c r="I92" s="60">
        <v>35654</v>
      </c>
      <c r="J92" s="61" t="s">
        <v>61</v>
      </c>
      <c r="K92" s="61"/>
      <c r="L92" s="61"/>
      <c r="M92" s="61" t="s">
        <v>62</v>
      </c>
      <c r="N92" s="58" t="str">
        <f t="shared" si="8"/>
        <v>v45</v>
      </c>
      <c r="O92" s="62" t="str">
        <f t="shared" si="9"/>
        <v>Martynas Švykas</v>
      </c>
      <c r="P92" s="63">
        <f t="shared" si="10"/>
        <v>35654</v>
      </c>
      <c r="Q92" s="64" t="str">
        <f t="shared" si="11"/>
        <v>Kaunas</v>
      </c>
      <c r="R92" s="64">
        <f t="shared" si="12"/>
        <v>0</v>
      </c>
      <c r="S92" s="66">
        <f t="shared" si="5"/>
        <v>0</v>
      </c>
      <c r="T92" s="64" t="str">
        <f t="shared" si="13"/>
        <v>R.Kančys,I.Juodeškienė</v>
      </c>
      <c r="U92" s="35" t="str">
        <f t="shared" si="14"/>
        <v>v45</v>
      </c>
      <c r="V92" s="35"/>
      <c r="W92" s="35"/>
      <c r="X92" s="67"/>
      <c r="Y92" s="35">
        <v>1</v>
      </c>
      <c r="Z92" s="67"/>
      <c r="AA92" s="67"/>
    </row>
    <row r="93" spans="1:27" ht="12.75" customHeight="1">
      <c r="A93" s="57">
        <v>92</v>
      </c>
      <c r="B93" s="58">
        <v>2</v>
      </c>
      <c r="C93" s="59"/>
      <c r="D93" s="58" t="s">
        <v>21</v>
      </c>
      <c r="E93" s="59" t="s">
        <v>126</v>
      </c>
      <c r="F93" s="58">
        <v>47</v>
      </c>
      <c r="G93" s="59" t="s">
        <v>572</v>
      </c>
      <c r="H93" s="59" t="s">
        <v>573</v>
      </c>
      <c r="I93" s="60">
        <v>37395</v>
      </c>
      <c r="J93" s="61" t="s">
        <v>61</v>
      </c>
      <c r="K93" s="61"/>
      <c r="L93" s="61"/>
      <c r="M93" s="61" t="s">
        <v>82</v>
      </c>
      <c r="N93" s="58" t="str">
        <f t="shared" si="8"/>
        <v>m47</v>
      </c>
      <c r="O93" s="62" t="str">
        <f t="shared" si="9"/>
        <v>Raistė Vaištaraitė</v>
      </c>
      <c r="P93" s="63">
        <f t="shared" si="10"/>
        <v>37395</v>
      </c>
      <c r="Q93" s="64" t="str">
        <f t="shared" si="11"/>
        <v>Kaunas</v>
      </c>
      <c r="R93" s="64">
        <f t="shared" si="12"/>
        <v>0</v>
      </c>
      <c r="S93" s="66">
        <f t="shared" si="5"/>
        <v>0</v>
      </c>
      <c r="T93" s="64" t="str">
        <f t="shared" si="13"/>
        <v>D.Jankauskaitė,N.Sabaliauskienė</v>
      </c>
      <c r="U93" s="35" t="str">
        <f t="shared" si="14"/>
        <v>m47</v>
      </c>
      <c r="V93" s="35"/>
      <c r="W93" s="35"/>
      <c r="X93" s="67"/>
      <c r="Y93" s="35"/>
      <c r="Z93" s="67"/>
      <c r="AA93" s="67"/>
    </row>
    <row r="94" spans="1:27" ht="12.75" customHeight="1">
      <c r="A94" s="57">
        <v>93</v>
      </c>
      <c r="B94" s="35">
        <v>2</v>
      </c>
      <c r="C94" s="59"/>
      <c r="D94" s="58" t="s">
        <v>21</v>
      </c>
      <c r="E94" s="59" t="s">
        <v>148</v>
      </c>
      <c r="F94" s="58">
        <v>48</v>
      </c>
      <c r="G94" s="59" t="s">
        <v>574</v>
      </c>
      <c r="H94" s="59" t="s">
        <v>575</v>
      </c>
      <c r="I94" s="60">
        <v>36745</v>
      </c>
      <c r="J94" s="61" t="s">
        <v>61</v>
      </c>
      <c r="K94" s="61"/>
      <c r="L94" s="61"/>
      <c r="M94" s="61" t="s">
        <v>437</v>
      </c>
      <c r="N94" s="58" t="str">
        <f t="shared" si="8"/>
        <v>m48</v>
      </c>
      <c r="O94" s="62" t="str">
        <f t="shared" si="9"/>
        <v>Milita Vaitkutė</v>
      </c>
      <c r="P94" s="63">
        <f t="shared" si="10"/>
        <v>36745</v>
      </c>
      <c r="Q94" s="64" t="str">
        <f t="shared" si="11"/>
        <v>Kaunas</v>
      </c>
      <c r="R94" s="64">
        <f t="shared" si="12"/>
        <v>0</v>
      </c>
      <c r="S94" s="66">
        <f t="shared" si="5"/>
        <v>0</v>
      </c>
      <c r="T94" s="64" t="str">
        <f t="shared" si="13"/>
        <v>R.Norkus</v>
      </c>
      <c r="U94" s="35" t="str">
        <f t="shared" si="14"/>
        <v>m48</v>
      </c>
      <c r="V94" s="35"/>
      <c r="W94" s="35"/>
      <c r="X94" s="67"/>
      <c r="Y94" s="35">
        <v>2</v>
      </c>
      <c r="Z94" s="67"/>
      <c r="AA94" s="67"/>
    </row>
    <row r="95" spans="1:27" ht="12.75" customHeight="1">
      <c r="A95" s="57">
        <v>94</v>
      </c>
      <c r="B95" s="35">
        <v>2</v>
      </c>
      <c r="C95" s="59"/>
      <c r="D95" s="58" t="s">
        <v>143</v>
      </c>
      <c r="E95" s="59" t="s">
        <v>126</v>
      </c>
      <c r="F95" s="58">
        <v>46</v>
      </c>
      <c r="G95" s="59" t="s">
        <v>576</v>
      </c>
      <c r="H95" s="59" t="s">
        <v>577</v>
      </c>
      <c r="I95" s="60">
        <v>37995</v>
      </c>
      <c r="J95" s="61" t="s">
        <v>61</v>
      </c>
      <c r="K95" s="61"/>
      <c r="L95" s="61"/>
      <c r="M95" s="61" t="s">
        <v>82</v>
      </c>
      <c r="N95" s="58" t="str">
        <f t="shared" si="8"/>
        <v>v46</v>
      </c>
      <c r="O95" s="62" t="str">
        <f t="shared" si="9"/>
        <v>Kristupas Šablevičius</v>
      </c>
      <c r="P95" s="63">
        <f t="shared" si="10"/>
        <v>37995</v>
      </c>
      <c r="Q95" s="64" t="str">
        <f t="shared" si="11"/>
        <v>Kaunas</v>
      </c>
      <c r="R95" s="64">
        <f t="shared" si="12"/>
        <v>0</v>
      </c>
      <c r="S95" s="66">
        <f t="shared" si="5"/>
        <v>0</v>
      </c>
      <c r="T95" s="64" t="str">
        <f t="shared" si="13"/>
        <v>D.Jankauskaitė,N.Sabaliauskienė</v>
      </c>
      <c r="U95" s="35" t="str">
        <f t="shared" si="14"/>
        <v>v46</v>
      </c>
      <c r="V95" s="35"/>
      <c r="W95" s="35"/>
      <c r="X95" s="67"/>
      <c r="Y95" s="35">
        <v>2</v>
      </c>
      <c r="Z95" s="67"/>
      <c r="AA95" s="67"/>
    </row>
    <row r="96" spans="1:27" ht="12.75" customHeight="1">
      <c r="A96" s="57">
        <v>95</v>
      </c>
      <c r="B96" s="35">
        <v>1</v>
      </c>
      <c r="C96" s="59"/>
      <c r="D96" s="58" t="s">
        <v>143</v>
      </c>
      <c r="E96" s="59" t="s">
        <v>148</v>
      </c>
      <c r="F96" s="58">
        <v>47</v>
      </c>
      <c r="G96" s="59" t="s">
        <v>578</v>
      </c>
      <c r="H96" s="59" t="s">
        <v>327</v>
      </c>
      <c r="I96" s="60">
        <v>36772</v>
      </c>
      <c r="J96" s="61" t="s">
        <v>61</v>
      </c>
      <c r="K96" s="61"/>
      <c r="L96" s="61"/>
      <c r="M96" s="61" t="s">
        <v>82</v>
      </c>
      <c r="N96" s="58" t="str">
        <f t="shared" si="8"/>
        <v>v47</v>
      </c>
      <c r="O96" s="62" t="str">
        <f t="shared" si="9"/>
        <v>Aidas Astrauskas</v>
      </c>
      <c r="P96" s="63">
        <f t="shared" si="10"/>
        <v>36772</v>
      </c>
      <c r="Q96" s="64" t="str">
        <f t="shared" si="11"/>
        <v>Kaunas</v>
      </c>
      <c r="R96" s="64">
        <f t="shared" si="12"/>
        <v>0</v>
      </c>
      <c r="S96" s="66">
        <f t="shared" si="5"/>
        <v>0</v>
      </c>
      <c r="T96" s="64" t="str">
        <f t="shared" si="13"/>
        <v>D.Jankauskaitė,N.Sabaliauskienė</v>
      </c>
      <c r="U96" s="35" t="str">
        <f t="shared" si="14"/>
        <v>v47</v>
      </c>
      <c r="V96" s="35"/>
      <c r="W96" s="35"/>
      <c r="X96" s="67"/>
      <c r="Y96" s="35">
        <v>2</v>
      </c>
      <c r="Z96" s="67"/>
      <c r="AA96" s="67"/>
    </row>
    <row r="97" spans="1:27" ht="12.75" customHeight="1">
      <c r="A97" s="57">
        <v>96</v>
      </c>
      <c r="B97" s="35">
        <v>1</v>
      </c>
      <c r="C97" s="59"/>
      <c r="D97" s="58" t="s">
        <v>21</v>
      </c>
      <c r="E97" s="59" t="s">
        <v>162</v>
      </c>
      <c r="F97" s="58">
        <v>49</v>
      </c>
      <c r="G97" s="59" t="s">
        <v>579</v>
      </c>
      <c r="H97" s="59" t="s">
        <v>580</v>
      </c>
      <c r="I97" s="60">
        <v>36134</v>
      </c>
      <c r="J97" s="61" t="s">
        <v>61</v>
      </c>
      <c r="K97" s="61"/>
      <c r="L97" s="61"/>
      <c r="M97" s="61" t="s">
        <v>437</v>
      </c>
      <c r="N97" s="58" t="str">
        <f t="shared" si="8"/>
        <v>m49</v>
      </c>
      <c r="O97" s="62" t="str">
        <f t="shared" si="9"/>
        <v>Žygimantė Manleikaitė</v>
      </c>
      <c r="P97" s="63">
        <f t="shared" si="10"/>
        <v>36134</v>
      </c>
      <c r="Q97" s="64" t="str">
        <f t="shared" si="11"/>
        <v>Kaunas</v>
      </c>
      <c r="R97" s="64">
        <f t="shared" si="12"/>
        <v>0</v>
      </c>
      <c r="S97" s="66">
        <f t="shared" si="5"/>
        <v>0</v>
      </c>
      <c r="T97" s="64" t="str">
        <f t="shared" si="13"/>
        <v>R.Norkus</v>
      </c>
      <c r="U97" s="35" t="str">
        <f t="shared" si="14"/>
        <v>m49</v>
      </c>
      <c r="V97" s="35"/>
      <c r="W97" s="35"/>
      <c r="X97" s="67"/>
      <c r="Y97" s="35">
        <v>1</v>
      </c>
      <c r="Z97" s="67"/>
      <c r="AA97" s="67"/>
    </row>
    <row r="98" spans="1:27" ht="12.75" customHeight="1">
      <c r="A98" s="57">
        <v>97</v>
      </c>
      <c r="B98" s="58">
        <v>1</v>
      </c>
      <c r="C98" s="59"/>
      <c r="D98" s="58" t="s">
        <v>21</v>
      </c>
      <c r="E98" s="59" t="s">
        <v>126</v>
      </c>
      <c r="F98" s="58">
        <v>50</v>
      </c>
      <c r="G98" s="59" t="s">
        <v>581</v>
      </c>
      <c r="H98" s="59" t="s">
        <v>582</v>
      </c>
      <c r="I98" s="60">
        <v>37258</v>
      </c>
      <c r="J98" s="61" t="s">
        <v>61</v>
      </c>
      <c r="K98" s="61"/>
      <c r="L98" s="61" t="s">
        <v>77</v>
      </c>
      <c r="M98" s="61" t="s">
        <v>437</v>
      </c>
      <c r="N98" s="58" t="str">
        <f t="shared" si="8"/>
        <v>m50</v>
      </c>
      <c r="O98" s="62" t="str">
        <f t="shared" si="9"/>
        <v>Evelina Bruzgaitė</v>
      </c>
      <c r="P98" s="63">
        <f t="shared" si="10"/>
        <v>37258</v>
      </c>
      <c r="Q98" s="64" t="str">
        <f t="shared" si="11"/>
        <v>Kaunas</v>
      </c>
      <c r="R98" s="64">
        <f t="shared" si="12"/>
        <v>0</v>
      </c>
      <c r="S98" s="66" t="str">
        <f t="shared" si="5"/>
        <v>Ind.</v>
      </c>
      <c r="T98" s="64" t="str">
        <f t="shared" si="13"/>
        <v>R.Norkus</v>
      </c>
      <c r="U98" s="35" t="str">
        <f t="shared" si="14"/>
        <v>m50</v>
      </c>
      <c r="V98" s="35"/>
      <c r="W98" s="35"/>
      <c r="X98" s="67"/>
      <c r="Y98" s="35"/>
      <c r="Z98" s="67"/>
      <c r="AA98" s="67"/>
    </row>
    <row r="99" spans="1:27" ht="12.75" customHeight="1">
      <c r="A99" s="57">
        <v>98</v>
      </c>
      <c r="B99" s="35">
        <v>1</v>
      </c>
      <c r="C99" s="59"/>
      <c r="D99" s="58" t="s">
        <v>21</v>
      </c>
      <c r="E99" s="59" t="s">
        <v>224</v>
      </c>
      <c r="F99" s="58">
        <v>51</v>
      </c>
      <c r="G99" s="59" t="s">
        <v>583</v>
      </c>
      <c r="H99" s="59" t="s">
        <v>584</v>
      </c>
      <c r="I99" s="60">
        <v>34718</v>
      </c>
      <c r="J99" s="61" t="s">
        <v>585</v>
      </c>
      <c r="K99" s="61"/>
      <c r="L99" s="61"/>
      <c r="M99" s="61" t="s">
        <v>586</v>
      </c>
      <c r="N99" s="58" t="str">
        <f t="shared" si="8"/>
        <v>m51</v>
      </c>
      <c r="O99" s="62" t="str">
        <f t="shared" si="9"/>
        <v>Vytautė Pabiržytė</v>
      </c>
      <c r="P99" s="63">
        <f t="shared" si="10"/>
        <v>34718</v>
      </c>
      <c r="Q99" s="64" t="str">
        <f t="shared" si="11"/>
        <v>Kaunas, Kaišiadorys</v>
      </c>
      <c r="R99" s="64">
        <f t="shared" si="12"/>
        <v>0</v>
      </c>
      <c r="S99" s="66">
        <f t="shared" si="5"/>
        <v>0</v>
      </c>
      <c r="T99" s="64" t="str">
        <f t="shared" si="13"/>
        <v>I.Juodeškienė,D.Tamulevičius</v>
      </c>
      <c r="U99" s="35" t="str">
        <f t="shared" si="14"/>
        <v>m51</v>
      </c>
      <c r="V99" s="35"/>
      <c r="W99" s="35"/>
      <c r="X99" s="67"/>
      <c r="Y99" s="35">
        <v>2</v>
      </c>
      <c r="Z99" s="67"/>
      <c r="AA99" s="67"/>
    </row>
    <row r="100" spans="1:27" ht="12.75" customHeight="1">
      <c r="A100" s="57">
        <v>99</v>
      </c>
      <c r="B100" s="35">
        <v>1</v>
      </c>
      <c r="C100" s="59"/>
      <c r="D100" s="58" t="s">
        <v>143</v>
      </c>
      <c r="E100" s="59" t="s">
        <v>284</v>
      </c>
      <c r="F100" s="58">
        <v>48</v>
      </c>
      <c r="G100" s="59" t="s">
        <v>587</v>
      </c>
      <c r="H100" s="59" t="s">
        <v>588</v>
      </c>
      <c r="I100" s="60">
        <v>33916</v>
      </c>
      <c r="J100" s="61" t="s">
        <v>61</v>
      </c>
      <c r="K100" s="61"/>
      <c r="L100" s="61"/>
      <c r="M100" s="61" t="s">
        <v>589</v>
      </c>
      <c r="N100" s="58" t="str">
        <f t="shared" si="8"/>
        <v>v48</v>
      </c>
      <c r="O100" s="62" t="str">
        <f t="shared" si="9"/>
        <v>Tomas Bizimavičius</v>
      </c>
      <c r="P100" s="63">
        <f t="shared" si="10"/>
        <v>33916</v>
      </c>
      <c r="Q100" s="64" t="str">
        <f t="shared" si="11"/>
        <v>Kaunas</v>
      </c>
      <c r="R100" s="64">
        <f t="shared" si="12"/>
        <v>0</v>
      </c>
      <c r="S100" s="66">
        <f t="shared" si="5"/>
        <v>0</v>
      </c>
      <c r="T100" s="64" t="str">
        <f t="shared" si="13"/>
        <v>I.Juodeškienė</v>
      </c>
      <c r="U100" s="35" t="str">
        <f t="shared" si="14"/>
        <v>v48</v>
      </c>
      <c r="V100" s="35"/>
      <c r="W100" s="35"/>
      <c r="X100" s="67"/>
      <c r="Y100" s="35">
        <v>2</v>
      </c>
      <c r="Z100" s="67"/>
      <c r="AA100" s="67"/>
    </row>
    <row r="101" spans="1:27" ht="12.75" customHeight="1">
      <c r="A101" s="57">
        <v>100</v>
      </c>
      <c r="B101" s="35">
        <v>1</v>
      </c>
      <c r="C101" s="59"/>
      <c r="D101" s="58" t="s">
        <v>143</v>
      </c>
      <c r="E101" s="59" t="s">
        <v>224</v>
      </c>
      <c r="F101" s="58">
        <v>49</v>
      </c>
      <c r="G101" s="59" t="s">
        <v>587</v>
      </c>
      <c r="H101" s="59" t="s">
        <v>590</v>
      </c>
      <c r="I101" s="60">
        <v>35495</v>
      </c>
      <c r="J101" s="61" t="s">
        <v>61</v>
      </c>
      <c r="K101" s="61"/>
      <c r="L101" s="61"/>
      <c r="M101" s="61" t="s">
        <v>62</v>
      </c>
      <c r="N101" s="58" t="str">
        <f t="shared" si="8"/>
        <v>v49</v>
      </c>
      <c r="O101" s="62" t="str">
        <f t="shared" si="9"/>
        <v>Tomas Grodeckas</v>
      </c>
      <c r="P101" s="63">
        <f t="shared" si="10"/>
        <v>35495</v>
      </c>
      <c r="Q101" s="64" t="str">
        <f t="shared" si="11"/>
        <v>Kaunas</v>
      </c>
      <c r="R101" s="64">
        <f t="shared" si="12"/>
        <v>0</v>
      </c>
      <c r="S101" s="66">
        <f t="shared" si="5"/>
        <v>0</v>
      </c>
      <c r="T101" s="64" t="str">
        <f t="shared" si="13"/>
        <v>R.Kančys,I.Juodeškienė</v>
      </c>
      <c r="U101" s="35" t="str">
        <f t="shared" si="14"/>
        <v>v49</v>
      </c>
      <c r="V101" s="35"/>
      <c r="W101" s="35"/>
      <c r="X101" s="67"/>
      <c r="Y101" s="35">
        <v>1</v>
      </c>
      <c r="Z101" s="67"/>
      <c r="AA101" s="67"/>
    </row>
    <row r="102" spans="1:27" ht="12.75" customHeight="1">
      <c r="A102" s="57">
        <v>101</v>
      </c>
      <c r="B102" s="58">
        <v>1</v>
      </c>
      <c r="C102" s="59"/>
      <c r="D102" s="58" t="s">
        <v>21</v>
      </c>
      <c r="E102" s="59" t="s">
        <v>126</v>
      </c>
      <c r="F102" s="58">
        <v>52</v>
      </c>
      <c r="G102" s="59" t="s">
        <v>591</v>
      </c>
      <c r="H102" s="59" t="s">
        <v>592</v>
      </c>
      <c r="I102" s="60">
        <v>37385</v>
      </c>
      <c r="J102" s="61" t="s">
        <v>61</v>
      </c>
      <c r="K102" s="61"/>
      <c r="L102" s="61"/>
      <c r="M102" s="61" t="s">
        <v>62</v>
      </c>
      <c r="N102" s="58" t="str">
        <f t="shared" si="8"/>
        <v>m52</v>
      </c>
      <c r="O102" s="62" t="str">
        <f t="shared" si="9"/>
        <v>Lukrecija Paulikaitė</v>
      </c>
      <c r="P102" s="63">
        <f t="shared" si="10"/>
        <v>37385</v>
      </c>
      <c r="Q102" s="64" t="str">
        <f t="shared" si="11"/>
        <v>Kaunas</v>
      </c>
      <c r="R102" s="64">
        <f t="shared" si="12"/>
        <v>0</v>
      </c>
      <c r="S102" s="66">
        <f t="shared" si="5"/>
        <v>0</v>
      </c>
      <c r="T102" s="64" t="str">
        <f t="shared" si="13"/>
        <v>R.Kančys,I.Juodeškienė</v>
      </c>
      <c r="U102" s="35" t="str">
        <f t="shared" si="14"/>
        <v>m52</v>
      </c>
      <c r="V102" s="35"/>
      <c r="W102" s="35"/>
      <c r="X102" s="67"/>
      <c r="Y102" s="35"/>
      <c r="Z102" s="67"/>
      <c r="AA102" s="67"/>
    </row>
    <row r="103" spans="1:27" ht="12.75" customHeight="1">
      <c r="A103" s="57">
        <v>102</v>
      </c>
      <c r="B103" s="58">
        <v>1</v>
      </c>
      <c r="C103" s="59"/>
      <c r="D103" s="58" t="s">
        <v>21</v>
      </c>
      <c r="E103" s="59" t="s">
        <v>126</v>
      </c>
      <c r="F103" s="58">
        <v>53</v>
      </c>
      <c r="G103" s="59" t="s">
        <v>158</v>
      </c>
      <c r="H103" s="59" t="s">
        <v>592</v>
      </c>
      <c r="I103" s="60">
        <v>38171</v>
      </c>
      <c r="J103" s="61" t="s">
        <v>61</v>
      </c>
      <c r="K103" s="61"/>
      <c r="L103" s="61"/>
      <c r="M103" s="61" t="s">
        <v>593</v>
      </c>
      <c r="N103" s="58" t="str">
        <f t="shared" si="8"/>
        <v>m53</v>
      </c>
      <c r="O103" s="62" t="str">
        <f t="shared" si="9"/>
        <v>Emilija Paulikaitė</v>
      </c>
      <c r="P103" s="63">
        <f t="shared" si="10"/>
        <v>38171</v>
      </c>
      <c r="Q103" s="64" t="str">
        <f t="shared" si="11"/>
        <v>Kaunas</v>
      </c>
      <c r="R103" s="64">
        <f t="shared" si="12"/>
        <v>0</v>
      </c>
      <c r="S103" s="66">
        <f t="shared" si="5"/>
        <v>0</v>
      </c>
      <c r="T103" s="64" t="str">
        <f t="shared" si="13"/>
        <v>R.Kančys,A.Skujytė</v>
      </c>
      <c r="U103" s="35" t="str">
        <f t="shared" si="14"/>
        <v>m53</v>
      </c>
      <c r="V103" s="35"/>
      <c r="W103" s="35"/>
      <c r="X103" s="67"/>
      <c r="Y103" s="35"/>
      <c r="Z103" s="67"/>
      <c r="AA103" s="67"/>
    </row>
    <row r="104" spans="1:27" ht="12.75" customHeight="1">
      <c r="A104" s="57">
        <v>103</v>
      </c>
      <c r="B104" s="35">
        <v>1</v>
      </c>
      <c r="C104" s="59"/>
      <c r="D104" s="58" t="s">
        <v>21</v>
      </c>
      <c r="E104" s="59" t="s">
        <v>162</v>
      </c>
      <c r="F104" s="58">
        <v>54</v>
      </c>
      <c r="G104" s="59" t="s">
        <v>323</v>
      </c>
      <c r="H104" s="59" t="s">
        <v>594</v>
      </c>
      <c r="I104" s="60">
        <v>36236</v>
      </c>
      <c r="J104" s="61" t="s">
        <v>61</v>
      </c>
      <c r="K104" s="61"/>
      <c r="L104" s="61"/>
      <c r="M104" s="61" t="s">
        <v>589</v>
      </c>
      <c r="N104" s="58" t="str">
        <f t="shared" si="8"/>
        <v>m54</v>
      </c>
      <c r="O104" s="62" t="str">
        <f t="shared" si="9"/>
        <v>Justina Vasiliauskaitė</v>
      </c>
      <c r="P104" s="63">
        <f t="shared" si="10"/>
        <v>36236</v>
      </c>
      <c r="Q104" s="64" t="str">
        <f t="shared" si="11"/>
        <v>Kaunas</v>
      </c>
      <c r="R104" s="64">
        <f t="shared" si="12"/>
        <v>0</v>
      </c>
      <c r="S104" s="66">
        <f t="shared" si="5"/>
        <v>0</v>
      </c>
      <c r="T104" s="64" t="str">
        <f t="shared" si="13"/>
        <v>I.Juodeškienė</v>
      </c>
      <c r="U104" s="35" t="str">
        <f t="shared" si="14"/>
        <v>m54</v>
      </c>
      <c r="V104" s="35"/>
      <c r="W104" s="35"/>
      <c r="X104" s="67"/>
      <c r="Y104" s="35">
        <v>1</v>
      </c>
      <c r="Z104" s="67"/>
      <c r="AA104" s="67"/>
    </row>
    <row r="105" spans="1:27" ht="12.75" customHeight="1">
      <c r="A105" s="57">
        <v>104</v>
      </c>
      <c r="B105" s="35">
        <v>2</v>
      </c>
      <c r="C105" s="59"/>
      <c r="D105" s="58" t="s">
        <v>143</v>
      </c>
      <c r="E105" s="59" t="s">
        <v>148</v>
      </c>
      <c r="F105" s="58">
        <v>50</v>
      </c>
      <c r="G105" s="59" t="s">
        <v>73</v>
      </c>
      <c r="H105" s="59" t="s">
        <v>595</v>
      </c>
      <c r="I105" s="60">
        <v>36748</v>
      </c>
      <c r="J105" s="61" t="s">
        <v>61</v>
      </c>
      <c r="K105" s="61"/>
      <c r="L105" s="61" t="s">
        <v>141</v>
      </c>
      <c r="M105" s="61" t="s">
        <v>82</v>
      </c>
      <c r="N105" s="58" t="str">
        <f t="shared" si="8"/>
        <v>v50</v>
      </c>
      <c r="O105" s="62" t="str">
        <f t="shared" si="9"/>
        <v>Lukas Čiurlionis</v>
      </c>
      <c r="P105" s="63">
        <f t="shared" si="10"/>
        <v>36748</v>
      </c>
      <c r="Q105" s="64" t="str">
        <f t="shared" si="11"/>
        <v>Kaunas</v>
      </c>
      <c r="R105" s="64">
        <f t="shared" si="12"/>
        <v>0</v>
      </c>
      <c r="S105" s="66" t="str">
        <f t="shared" si="5"/>
        <v>ind.</v>
      </c>
      <c r="T105" s="64" t="str">
        <f t="shared" si="13"/>
        <v>D.Jankauskaitė,N.Sabaliauskienė</v>
      </c>
      <c r="U105" s="35" t="str">
        <f t="shared" si="14"/>
        <v>v50</v>
      </c>
      <c r="V105" s="35"/>
      <c r="W105" s="35"/>
      <c r="X105" s="67"/>
      <c r="Y105" s="35">
        <v>2</v>
      </c>
      <c r="Z105" s="67"/>
      <c r="AA105" s="67"/>
    </row>
    <row r="106" spans="1:27" ht="12.75" customHeight="1">
      <c r="A106" s="57">
        <v>105</v>
      </c>
      <c r="B106" s="35">
        <v>1</v>
      </c>
      <c r="C106" s="59"/>
      <c r="D106" s="58" t="s">
        <v>143</v>
      </c>
      <c r="E106" s="59" t="s">
        <v>126</v>
      </c>
      <c r="F106" s="58">
        <v>51</v>
      </c>
      <c r="G106" s="59" t="s">
        <v>596</v>
      </c>
      <c r="H106" s="59" t="s">
        <v>597</v>
      </c>
      <c r="I106" s="60">
        <v>38004</v>
      </c>
      <c r="J106" s="61" t="s">
        <v>61</v>
      </c>
      <c r="K106" s="61"/>
      <c r="L106" s="61" t="s">
        <v>141</v>
      </c>
      <c r="M106" s="61" t="s">
        <v>82</v>
      </c>
      <c r="N106" s="58" t="str">
        <f t="shared" si="8"/>
        <v>v51</v>
      </c>
      <c r="O106" s="62" t="str">
        <f t="shared" si="9"/>
        <v>Martas Damažeckas</v>
      </c>
      <c r="P106" s="63">
        <f t="shared" si="10"/>
        <v>38004</v>
      </c>
      <c r="Q106" s="64" t="str">
        <f t="shared" si="11"/>
        <v>Kaunas</v>
      </c>
      <c r="R106" s="64">
        <f t="shared" si="12"/>
        <v>0</v>
      </c>
      <c r="S106" s="66" t="str">
        <f t="shared" si="5"/>
        <v>ind.</v>
      </c>
      <c r="T106" s="64" t="str">
        <f t="shared" si="13"/>
        <v>D.Jankauskaitė,N.Sabaliauskienė</v>
      </c>
      <c r="U106" s="35" t="str">
        <f t="shared" si="14"/>
        <v>v51</v>
      </c>
      <c r="V106" s="35"/>
      <c r="W106" s="35"/>
      <c r="X106" s="67"/>
      <c r="Y106" s="35"/>
      <c r="Z106" s="67"/>
      <c r="AA106" s="67"/>
    </row>
    <row r="107" spans="1:27" ht="12.75" customHeight="1">
      <c r="A107" s="57">
        <v>106</v>
      </c>
      <c r="B107" s="35">
        <v>1</v>
      </c>
      <c r="C107" s="59"/>
      <c r="D107" s="58" t="s">
        <v>143</v>
      </c>
      <c r="E107" s="59" t="s">
        <v>148</v>
      </c>
      <c r="F107" s="58">
        <v>52</v>
      </c>
      <c r="G107" s="59" t="s">
        <v>598</v>
      </c>
      <c r="H107" s="59" t="s">
        <v>599</v>
      </c>
      <c r="I107" s="60">
        <v>37108</v>
      </c>
      <c r="J107" s="61" t="s">
        <v>61</v>
      </c>
      <c r="K107" s="61"/>
      <c r="L107" s="61" t="s">
        <v>141</v>
      </c>
      <c r="M107" s="61" t="s">
        <v>82</v>
      </c>
      <c r="N107" s="58" t="str">
        <f t="shared" si="8"/>
        <v>v52</v>
      </c>
      <c r="O107" s="62" t="str">
        <f t="shared" si="9"/>
        <v>Erikas Ivanovas</v>
      </c>
      <c r="P107" s="63">
        <f t="shared" si="10"/>
        <v>37108</v>
      </c>
      <c r="Q107" s="64" t="str">
        <f t="shared" si="11"/>
        <v>Kaunas</v>
      </c>
      <c r="R107" s="64">
        <f t="shared" si="12"/>
        <v>0</v>
      </c>
      <c r="S107" s="66" t="str">
        <f t="shared" si="5"/>
        <v>ind.</v>
      </c>
      <c r="T107" s="64" t="str">
        <f t="shared" si="13"/>
        <v>D.Jankauskaitė,N.Sabaliauskienė</v>
      </c>
      <c r="U107" s="35" t="str">
        <f t="shared" si="14"/>
        <v>v52</v>
      </c>
      <c r="V107" s="35"/>
      <c r="W107" s="35"/>
      <c r="X107" s="67"/>
      <c r="Y107" s="35">
        <v>1</v>
      </c>
      <c r="Z107" s="67"/>
      <c r="AA107" s="67"/>
    </row>
    <row r="108" spans="1:27" ht="12.75" customHeight="1">
      <c r="A108" s="57">
        <v>107</v>
      </c>
      <c r="B108" s="35">
        <v>1</v>
      </c>
      <c r="C108" s="59"/>
      <c r="D108" s="58" t="s">
        <v>21</v>
      </c>
      <c r="E108" s="59" t="s">
        <v>148</v>
      </c>
      <c r="F108" s="58">
        <v>55</v>
      </c>
      <c r="G108" s="59" t="s">
        <v>600</v>
      </c>
      <c r="H108" s="59" t="s">
        <v>601</v>
      </c>
      <c r="I108" s="60">
        <v>37179</v>
      </c>
      <c r="J108" s="61" t="s">
        <v>61</v>
      </c>
      <c r="K108" s="61"/>
      <c r="L108" s="61" t="s">
        <v>141</v>
      </c>
      <c r="M108" s="61" t="s">
        <v>437</v>
      </c>
      <c r="N108" s="58" t="str">
        <f t="shared" si="8"/>
        <v>m55</v>
      </c>
      <c r="O108" s="62" t="str">
        <f t="shared" si="9"/>
        <v>Emilė Ulčickaitė</v>
      </c>
      <c r="P108" s="63">
        <f t="shared" si="10"/>
        <v>37179</v>
      </c>
      <c r="Q108" s="64" t="str">
        <f t="shared" si="11"/>
        <v>Kaunas</v>
      </c>
      <c r="R108" s="64">
        <f t="shared" si="12"/>
        <v>0</v>
      </c>
      <c r="S108" s="66" t="str">
        <f t="shared" si="5"/>
        <v>ind.</v>
      </c>
      <c r="T108" s="64" t="str">
        <f t="shared" si="13"/>
        <v>R.Norkus</v>
      </c>
      <c r="U108" s="35" t="str">
        <f t="shared" si="14"/>
        <v>m55</v>
      </c>
      <c r="V108" s="35"/>
      <c r="W108" s="35"/>
      <c r="X108" s="67"/>
      <c r="Y108" s="35">
        <v>2</v>
      </c>
      <c r="Z108" s="67"/>
      <c r="AA108" s="67"/>
    </row>
    <row r="109" spans="1:27" ht="12.75" customHeight="1">
      <c r="A109" s="57">
        <v>108</v>
      </c>
      <c r="B109" s="35">
        <v>2</v>
      </c>
      <c r="C109" s="59"/>
      <c r="D109" s="58" t="s">
        <v>143</v>
      </c>
      <c r="E109" s="59" t="s">
        <v>126</v>
      </c>
      <c r="F109" s="58">
        <v>53</v>
      </c>
      <c r="G109" s="59" t="s">
        <v>409</v>
      </c>
      <c r="H109" s="59" t="s">
        <v>602</v>
      </c>
      <c r="I109" s="60">
        <v>37832</v>
      </c>
      <c r="J109" s="61" t="s">
        <v>61</v>
      </c>
      <c r="K109" s="61"/>
      <c r="L109" s="61" t="s">
        <v>141</v>
      </c>
      <c r="M109" s="61" t="s">
        <v>82</v>
      </c>
      <c r="N109" s="58" t="str">
        <f t="shared" si="8"/>
        <v>v53</v>
      </c>
      <c r="O109" s="62" t="str">
        <f t="shared" si="9"/>
        <v>Arnas Matulevičius</v>
      </c>
      <c r="P109" s="63">
        <f t="shared" si="10"/>
        <v>37832</v>
      </c>
      <c r="Q109" s="64" t="str">
        <f t="shared" si="11"/>
        <v>Kaunas</v>
      </c>
      <c r="R109" s="64">
        <f t="shared" si="12"/>
        <v>0</v>
      </c>
      <c r="S109" s="66" t="str">
        <f t="shared" si="5"/>
        <v>ind.</v>
      </c>
      <c r="T109" s="64" t="str">
        <f t="shared" si="13"/>
        <v>D.Jankauskaitė,N.Sabaliauskienė</v>
      </c>
      <c r="U109" s="35" t="str">
        <f t="shared" si="14"/>
        <v>v53</v>
      </c>
      <c r="V109" s="35"/>
      <c r="W109" s="35"/>
      <c r="X109" s="67"/>
      <c r="Y109" s="35">
        <v>1</v>
      </c>
      <c r="Z109" s="67"/>
      <c r="AA109" s="67"/>
    </row>
    <row r="110" spans="1:27" ht="12.75" customHeight="1">
      <c r="A110" s="57">
        <v>109</v>
      </c>
      <c r="B110" s="35">
        <v>1</v>
      </c>
      <c r="C110" s="59"/>
      <c r="D110" s="58" t="s">
        <v>21</v>
      </c>
      <c r="E110" s="59" t="s">
        <v>148</v>
      </c>
      <c r="F110" s="58">
        <v>56</v>
      </c>
      <c r="G110" s="59" t="s">
        <v>538</v>
      </c>
      <c r="H110" s="59" t="s">
        <v>603</v>
      </c>
      <c r="I110" s="60">
        <v>36790</v>
      </c>
      <c r="J110" s="61" t="s">
        <v>61</v>
      </c>
      <c r="K110" s="61"/>
      <c r="L110" s="61" t="s">
        <v>141</v>
      </c>
      <c r="M110" s="61" t="s">
        <v>82</v>
      </c>
      <c r="N110" s="58" t="str">
        <f t="shared" si="8"/>
        <v>m56</v>
      </c>
      <c r="O110" s="62" t="str">
        <f t="shared" si="9"/>
        <v>Aistė Ramanauskaitė</v>
      </c>
      <c r="P110" s="63">
        <f t="shared" si="10"/>
        <v>36790</v>
      </c>
      <c r="Q110" s="64" t="str">
        <f t="shared" si="11"/>
        <v>Kaunas</v>
      </c>
      <c r="R110" s="64">
        <f t="shared" si="12"/>
        <v>0</v>
      </c>
      <c r="S110" s="66" t="str">
        <f t="shared" si="5"/>
        <v>ind.</v>
      </c>
      <c r="T110" s="64" t="str">
        <f t="shared" si="13"/>
        <v>D.Jankauskaitė,N.Sabaliauskienė</v>
      </c>
      <c r="U110" s="35" t="str">
        <f t="shared" si="14"/>
        <v>m56</v>
      </c>
      <c r="V110" s="35"/>
      <c r="W110" s="35"/>
      <c r="X110" s="67"/>
      <c r="Y110" s="35">
        <v>4</v>
      </c>
      <c r="Z110" s="67"/>
      <c r="AA110" s="67"/>
    </row>
    <row r="111" spans="1:27" ht="12.75" customHeight="1">
      <c r="A111" s="57">
        <v>110</v>
      </c>
      <c r="B111" s="35">
        <v>2</v>
      </c>
      <c r="C111" s="59"/>
      <c r="D111" s="58" t="s">
        <v>143</v>
      </c>
      <c r="E111" s="59" t="s">
        <v>148</v>
      </c>
      <c r="F111" s="58">
        <v>54</v>
      </c>
      <c r="G111" s="59" t="s">
        <v>604</v>
      </c>
      <c r="H111" s="59" t="s">
        <v>605</v>
      </c>
      <c r="I111" s="60">
        <v>36848</v>
      </c>
      <c r="J111" s="61" t="s">
        <v>61</v>
      </c>
      <c r="K111" s="61"/>
      <c r="L111" s="61" t="s">
        <v>141</v>
      </c>
      <c r="M111" s="61" t="s">
        <v>62</v>
      </c>
      <c r="N111" s="58" t="str">
        <f t="shared" si="8"/>
        <v>v54</v>
      </c>
      <c r="O111" s="62" t="str">
        <f t="shared" si="9"/>
        <v>Tadas Ambraziejus</v>
      </c>
      <c r="P111" s="63">
        <f t="shared" si="10"/>
        <v>36848</v>
      </c>
      <c r="Q111" s="64" t="str">
        <f t="shared" si="11"/>
        <v>Kaunas</v>
      </c>
      <c r="R111" s="64">
        <f t="shared" si="12"/>
        <v>0</v>
      </c>
      <c r="S111" s="66" t="str">
        <f t="shared" si="5"/>
        <v>ind.</v>
      </c>
      <c r="T111" s="64" t="str">
        <f t="shared" si="13"/>
        <v>R.Kančys,I.Juodeškienė</v>
      </c>
      <c r="U111" s="35" t="str">
        <f t="shared" si="14"/>
        <v>v54</v>
      </c>
      <c r="V111" s="35"/>
      <c r="W111" s="35"/>
      <c r="X111" s="67"/>
      <c r="Y111" s="35">
        <v>2</v>
      </c>
      <c r="Z111" s="67"/>
      <c r="AA111" s="67"/>
    </row>
    <row r="112" spans="1:27" ht="12.75" customHeight="1">
      <c r="A112" s="57">
        <v>111</v>
      </c>
      <c r="B112" s="35">
        <v>1</v>
      </c>
      <c r="C112" s="59"/>
      <c r="D112" s="58" t="s">
        <v>143</v>
      </c>
      <c r="E112" s="59" t="s">
        <v>284</v>
      </c>
      <c r="F112" s="58">
        <v>55</v>
      </c>
      <c r="G112" s="59" t="s">
        <v>604</v>
      </c>
      <c r="H112" s="59" t="s">
        <v>606</v>
      </c>
      <c r="I112" s="60">
        <v>34543</v>
      </c>
      <c r="J112" s="61" t="s">
        <v>226</v>
      </c>
      <c r="K112" s="61" t="s">
        <v>370</v>
      </c>
      <c r="L112" s="61"/>
      <c r="M112" s="61" t="s">
        <v>607</v>
      </c>
      <c r="N112" s="58" t="str">
        <f t="shared" si="8"/>
        <v>v55</v>
      </c>
      <c r="O112" s="62" t="str">
        <f t="shared" si="9"/>
        <v>Tadas Pavolis</v>
      </c>
      <c r="P112" s="63">
        <f t="shared" si="10"/>
        <v>34543</v>
      </c>
      <c r="Q112" s="64" t="str">
        <f t="shared" si="11"/>
        <v>Šiauliai</v>
      </c>
      <c r="R112" s="64" t="str">
        <f t="shared" si="12"/>
        <v>Stadija</v>
      </c>
      <c r="S112" s="66">
        <f t="shared" si="5"/>
        <v>0</v>
      </c>
      <c r="T112" s="64" t="str">
        <f t="shared" si="13"/>
        <v>D. Šaučikovas, Z. Peleckienė</v>
      </c>
      <c r="U112" s="35" t="str">
        <f t="shared" si="14"/>
        <v>v55</v>
      </c>
      <c r="V112" s="35"/>
      <c r="W112" s="35"/>
      <c r="X112" s="67"/>
      <c r="Y112" s="35">
        <v>2</v>
      </c>
      <c r="Z112" s="67"/>
      <c r="AA112" s="67"/>
    </row>
    <row r="113" spans="1:27" ht="12.75" customHeight="1">
      <c r="A113" s="57">
        <v>112</v>
      </c>
      <c r="B113" s="35">
        <v>1</v>
      </c>
      <c r="C113" s="59"/>
      <c r="D113" s="58" t="s">
        <v>21</v>
      </c>
      <c r="E113" s="59" t="s">
        <v>162</v>
      </c>
      <c r="F113" s="58">
        <v>57</v>
      </c>
      <c r="G113" s="59" t="s">
        <v>608</v>
      </c>
      <c r="H113" s="59" t="s">
        <v>609</v>
      </c>
      <c r="I113" s="60">
        <v>35902</v>
      </c>
      <c r="J113" s="61" t="s">
        <v>226</v>
      </c>
      <c r="K113" s="61" t="s">
        <v>370</v>
      </c>
      <c r="L113" s="61"/>
      <c r="M113" s="61" t="s">
        <v>393</v>
      </c>
      <c r="N113" s="58" t="str">
        <f t="shared" si="8"/>
        <v>m57</v>
      </c>
      <c r="O113" s="62" t="str">
        <f t="shared" si="9"/>
        <v>Kamilė Vaidžiulytė</v>
      </c>
      <c r="P113" s="63">
        <f t="shared" si="10"/>
        <v>35902</v>
      </c>
      <c r="Q113" s="64" t="str">
        <f t="shared" si="11"/>
        <v>Šiauliai</v>
      </c>
      <c r="R113" s="64" t="str">
        <f t="shared" si="12"/>
        <v>Stadija</v>
      </c>
      <c r="S113" s="66">
        <f t="shared" si="5"/>
        <v>0</v>
      </c>
      <c r="T113" s="64" t="str">
        <f t="shared" si="13"/>
        <v>D. Šaučikovas</v>
      </c>
      <c r="U113" s="35" t="str">
        <f t="shared" si="14"/>
        <v>m57</v>
      </c>
      <c r="V113" s="35"/>
      <c r="W113" s="35"/>
      <c r="X113" s="67"/>
      <c r="Y113" s="35">
        <v>1</v>
      </c>
      <c r="Z113" s="67"/>
      <c r="AA113" s="67"/>
    </row>
    <row r="114" spans="1:27" ht="12.75" customHeight="1">
      <c r="A114" s="57">
        <v>113</v>
      </c>
      <c r="B114" s="35">
        <v>1</v>
      </c>
      <c r="C114" s="59"/>
      <c r="D114" s="58" t="s">
        <v>143</v>
      </c>
      <c r="E114" s="59" t="s">
        <v>203</v>
      </c>
      <c r="F114" s="58">
        <v>56</v>
      </c>
      <c r="G114" s="59" t="s">
        <v>285</v>
      </c>
      <c r="H114" s="59" t="s">
        <v>610</v>
      </c>
      <c r="I114" s="60">
        <v>36187</v>
      </c>
      <c r="J114" s="61" t="s">
        <v>226</v>
      </c>
      <c r="K114" s="61" t="s">
        <v>370</v>
      </c>
      <c r="L114" s="61"/>
      <c r="M114" s="61" t="s">
        <v>393</v>
      </c>
      <c r="N114" s="58" t="str">
        <f t="shared" si="8"/>
        <v>v56</v>
      </c>
      <c r="O114" s="62" t="str">
        <f t="shared" si="9"/>
        <v>Dominykas Matijošaitis</v>
      </c>
      <c r="P114" s="63">
        <f t="shared" si="10"/>
        <v>36187</v>
      </c>
      <c r="Q114" s="64" t="str">
        <f t="shared" si="11"/>
        <v>Šiauliai</v>
      </c>
      <c r="R114" s="64" t="str">
        <f t="shared" si="12"/>
        <v>Stadija</v>
      </c>
      <c r="S114" s="66">
        <f t="shared" si="5"/>
        <v>0</v>
      </c>
      <c r="T114" s="64" t="str">
        <f t="shared" si="13"/>
        <v>D. Šaučikovas</v>
      </c>
      <c r="U114" s="35" t="str">
        <f t="shared" si="14"/>
        <v>v56</v>
      </c>
      <c r="V114" s="35"/>
      <c r="W114" s="35"/>
      <c r="X114" s="67"/>
      <c r="Y114" s="35">
        <v>2</v>
      </c>
      <c r="Z114" s="67"/>
      <c r="AA114" s="67"/>
    </row>
    <row r="115" spans="1:27" ht="12.75" customHeight="1">
      <c r="A115" s="57">
        <v>114</v>
      </c>
      <c r="B115" s="35">
        <v>2</v>
      </c>
      <c r="C115" s="59"/>
      <c r="D115" s="58" t="s">
        <v>143</v>
      </c>
      <c r="E115" s="59" t="s">
        <v>148</v>
      </c>
      <c r="F115" s="58">
        <v>57</v>
      </c>
      <c r="G115" s="59" t="s">
        <v>611</v>
      </c>
      <c r="H115" s="59" t="s">
        <v>612</v>
      </c>
      <c r="I115" s="60">
        <v>37015</v>
      </c>
      <c r="J115" s="61" t="s">
        <v>226</v>
      </c>
      <c r="K115" s="61" t="s">
        <v>370</v>
      </c>
      <c r="L115" s="61"/>
      <c r="M115" s="61" t="s">
        <v>393</v>
      </c>
      <c r="N115" s="58" t="str">
        <f t="shared" si="8"/>
        <v>v57</v>
      </c>
      <c r="O115" s="62" t="str">
        <f t="shared" si="9"/>
        <v>Ugnius Sadauskas</v>
      </c>
      <c r="P115" s="63">
        <f t="shared" si="10"/>
        <v>37015</v>
      </c>
      <c r="Q115" s="64" t="str">
        <f t="shared" si="11"/>
        <v>Šiauliai</v>
      </c>
      <c r="R115" s="64" t="str">
        <f t="shared" si="12"/>
        <v>Stadija</v>
      </c>
      <c r="S115" s="66">
        <f t="shared" si="5"/>
        <v>0</v>
      </c>
      <c r="T115" s="64" t="str">
        <f t="shared" si="13"/>
        <v>D. Šaučikovas</v>
      </c>
      <c r="U115" s="35" t="str">
        <f t="shared" si="14"/>
        <v>v57</v>
      </c>
      <c r="V115" s="35"/>
      <c r="W115" s="35"/>
      <c r="X115" s="67"/>
      <c r="Y115" s="35">
        <v>1</v>
      </c>
      <c r="Z115" s="67"/>
      <c r="AA115" s="67"/>
    </row>
    <row r="116" spans="1:27" ht="12.75" customHeight="1">
      <c r="A116" s="57">
        <v>115</v>
      </c>
      <c r="B116" s="35">
        <v>1</v>
      </c>
      <c r="C116" s="59"/>
      <c r="D116" s="58" t="s">
        <v>21</v>
      </c>
      <c r="E116" s="59" t="s">
        <v>162</v>
      </c>
      <c r="F116" s="58">
        <v>58</v>
      </c>
      <c r="G116" s="59" t="s">
        <v>613</v>
      </c>
      <c r="H116" s="59" t="s">
        <v>614</v>
      </c>
      <c r="I116" s="60">
        <v>36193</v>
      </c>
      <c r="J116" s="61" t="s">
        <v>226</v>
      </c>
      <c r="K116" s="61" t="s">
        <v>370</v>
      </c>
      <c r="L116" s="61"/>
      <c r="M116" s="61" t="s">
        <v>393</v>
      </c>
      <c r="N116" s="58" t="str">
        <f t="shared" si="8"/>
        <v>m58</v>
      </c>
      <c r="O116" s="62" t="str">
        <f t="shared" si="9"/>
        <v>Aleksandra Šaučikovaitė</v>
      </c>
      <c r="P116" s="63">
        <f t="shared" si="10"/>
        <v>36193</v>
      </c>
      <c r="Q116" s="64" t="str">
        <f t="shared" si="11"/>
        <v>Šiauliai</v>
      </c>
      <c r="R116" s="64" t="str">
        <f t="shared" si="12"/>
        <v>Stadija</v>
      </c>
      <c r="S116" s="66">
        <f t="shared" si="5"/>
        <v>0</v>
      </c>
      <c r="T116" s="64" t="str">
        <f t="shared" si="13"/>
        <v>D. Šaučikovas</v>
      </c>
      <c r="U116" s="35" t="str">
        <f t="shared" si="14"/>
        <v>m58</v>
      </c>
      <c r="V116" s="35"/>
      <c r="W116" s="35"/>
      <c r="X116" s="67"/>
      <c r="Y116" s="35">
        <v>2</v>
      </c>
      <c r="Z116" s="67"/>
      <c r="AA116" s="67"/>
    </row>
    <row r="117" spans="1:27" ht="12.75" customHeight="1">
      <c r="A117" s="57">
        <v>116</v>
      </c>
      <c r="B117" s="35">
        <v>2</v>
      </c>
      <c r="C117" s="59"/>
      <c r="D117" s="58" t="s">
        <v>21</v>
      </c>
      <c r="E117" s="59" t="s">
        <v>148</v>
      </c>
      <c r="F117" s="58">
        <v>59</v>
      </c>
      <c r="G117" s="59" t="s">
        <v>615</v>
      </c>
      <c r="H117" s="59" t="s">
        <v>616</v>
      </c>
      <c r="I117" s="60">
        <v>37177</v>
      </c>
      <c r="J117" s="61" t="s">
        <v>226</v>
      </c>
      <c r="K117" s="61" t="s">
        <v>370</v>
      </c>
      <c r="L117" s="61"/>
      <c r="M117" s="61" t="s">
        <v>452</v>
      </c>
      <c r="N117" s="58" t="str">
        <f t="shared" si="8"/>
        <v>m59</v>
      </c>
      <c r="O117" s="62" t="str">
        <f t="shared" si="9"/>
        <v>Patricija Jūrevičiūtė</v>
      </c>
      <c r="P117" s="63">
        <f t="shared" si="10"/>
        <v>37177</v>
      </c>
      <c r="Q117" s="64" t="str">
        <f t="shared" si="11"/>
        <v>Šiauliai</v>
      </c>
      <c r="R117" s="64" t="str">
        <f t="shared" si="12"/>
        <v>Stadija</v>
      </c>
      <c r="S117" s="66">
        <f t="shared" si="5"/>
        <v>0</v>
      </c>
      <c r="T117" s="64" t="str">
        <f t="shared" si="13"/>
        <v>D. Šaučkovas</v>
      </c>
      <c r="U117" s="35" t="str">
        <f t="shared" si="14"/>
        <v>m59</v>
      </c>
      <c r="V117" s="35"/>
      <c r="W117" s="35"/>
      <c r="X117" s="67"/>
      <c r="Y117" s="35">
        <v>1</v>
      </c>
      <c r="Z117" s="67"/>
      <c r="AA117" s="67"/>
    </row>
    <row r="118" spans="1:27" ht="12.75" customHeight="1">
      <c r="A118" s="57">
        <v>117</v>
      </c>
      <c r="B118" s="58">
        <v>2</v>
      </c>
      <c r="C118" s="59"/>
      <c r="D118" s="58" t="s">
        <v>21</v>
      </c>
      <c r="E118" s="59" t="s">
        <v>126</v>
      </c>
      <c r="F118" s="58">
        <v>60</v>
      </c>
      <c r="G118" s="59" t="s">
        <v>608</v>
      </c>
      <c r="H118" s="59" t="s">
        <v>617</v>
      </c>
      <c r="I118" s="60">
        <v>37338</v>
      </c>
      <c r="J118" s="61" t="s">
        <v>226</v>
      </c>
      <c r="K118" s="61" t="s">
        <v>370</v>
      </c>
      <c r="L118" s="61"/>
      <c r="M118" s="61" t="s">
        <v>393</v>
      </c>
      <c r="N118" s="58" t="str">
        <f t="shared" si="8"/>
        <v>m60</v>
      </c>
      <c r="O118" s="62" t="str">
        <f t="shared" si="9"/>
        <v>Kamilė Jankutė</v>
      </c>
      <c r="P118" s="63">
        <f t="shared" si="10"/>
        <v>37338</v>
      </c>
      <c r="Q118" s="64" t="str">
        <f t="shared" si="11"/>
        <v>Šiauliai</v>
      </c>
      <c r="R118" s="64" t="str">
        <f t="shared" si="12"/>
        <v>Stadija</v>
      </c>
      <c r="S118" s="66">
        <f t="shared" si="5"/>
        <v>0</v>
      </c>
      <c r="T118" s="64" t="str">
        <f t="shared" si="13"/>
        <v>D. Šaučikovas</v>
      </c>
      <c r="U118" s="35" t="str">
        <f t="shared" si="14"/>
        <v>m60</v>
      </c>
      <c r="V118" s="35"/>
      <c r="W118" s="35"/>
      <c r="X118" s="67"/>
      <c r="Y118" s="35"/>
      <c r="Z118" s="67"/>
      <c r="AA118" s="67"/>
    </row>
    <row r="119" spans="1:27" ht="12.75" customHeight="1">
      <c r="A119" s="57">
        <v>118</v>
      </c>
      <c r="B119" s="35">
        <v>1</v>
      </c>
      <c r="C119" s="59"/>
      <c r="D119" s="58" t="s">
        <v>21</v>
      </c>
      <c r="E119" s="59" t="s">
        <v>148</v>
      </c>
      <c r="F119" s="58">
        <v>61</v>
      </c>
      <c r="G119" s="59" t="s">
        <v>618</v>
      </c>
      <c r="H119" s="59" t="s">
        <v>619</v>
      </c>
      <c r="I119" s="60">
        <v>37255</v>
      </c>
      <c r="J119" s="61" t="s">
        <v>226</v>
      </c>
      <c r="K119" s="61" t="s">
        <v>370</v>
      </c>
      <c r="L119" s="61"/>
      <c r="M119" s="61" t="s">
        <v>393</v>
      </c>
      <c r="N119" s="58" t="str">
        <f t="shared" si="8"/>
        <v>m61</v>
      </c>
      <c r="O119" s="62" t="str">
        <f t="shared" si="9"/>
        <v>Viltė Novikovaitė</v>
      </c>
      <c r="P119" s="63">
        <f t="shared" si="10"/>
        <v>37255</v>
      </c>
      <c r="Q119" s="64" t="str">
        <f t="shared" si="11"/>
        <v>Šiauliai</v>
      </c>
      <c r="R119" s="64" t="str">
        <f t="shared" si="12"/>
        <v>Stadija</v>
      </c>
      <c r="S119" s="66">
        <f t="shared" si="5"/>
        <v>0</v>
      </c>
      <c r="T119" s="64" t="str">
        <f t="shared" si="13"/>
        <v>D. Šaučikovas</v>
      </c>
      <c r="U119" s="35" t="str">
        <f t="shared" si="14"/>
        <v>m61</v>
      </c>
      <c r="V119" s="35"/>
      <c r="W119" s="35"/>
      <c r="X119" s="67"/>
      <c r="Y119" s="35" t="s">
        <v>171</v>
      </c>
      <c r="Z119" s="67"/>
      <c r="AA119" s="67"/>
    </row>
    <row r="120" spans="1:27" ht="12.75" customHeight="1">
      <c r="A120" s="57">
        <v>119</v>
      </c>
      <c r="B120" s="58">
        <v>2</v>
      </c>
      <c r="C120" s="59"/>
      <c r="D120" s="58" t="s">
        <v>21</v>
      </c>
      <c r="E120" s="59" t="s">
        <v>126</v>
      </c>
      <c r="F120" s="58">
        <v>62</v>
      </c>
      <c r="G120" s="59" t="s">
        <v>608</v>
      </c>
      <c r="H120" s="59" t="s">
        <v>620</v>
      </c>
      <c r="I120" s="60">
        <v>37274</v>
      </c>
      <c r="J120" s="61" t="s">
        <v>226</v>
      </c>
      <c r="K120" s="61" t="s">
        <v>370</v>
      </c>
      <c r="L120" s="61"/>
      <c r="M120" s="61" t="s">
        <v>393</v>
      </c>
      <c r="N120" s="58" t="str">
        <f t="shared" si="8"/>
        <v>m62</v>
      </c>
      <c r="O120" s="62" t="str">
        <f t="shared" si="9"/>
        <v>Kamilė Lizdenytė</v>
      </c>
      <c r="P120" s="63">
        <f t="shared" si="10"/>
        <v>37274</v>
      </c>
      <c r="Q120" s="64" t="str">
        <f t="shared" si="11"/>
        <v>Šiauliai</v>
      </c>
      <c r="R120" s="64" t="str">
        <f t="shared" si="12"/>
        <v>Stadija</v>
      </c>
      <c r="S120" s="66">
        <f t="shared" si="5"/>
        <v>0</v>
      </c>
      <c r="T120" s="64" t="str">
        <f t="shared" si="13"/>
        <v>D. Šaučikovas</v>
      </c>
      <c r="U120" s="35" t="str">
        <f t="shared" si="14"/>
        <v>m62</v>
      </c>
      <c r="V120" s="35"/>
      <c r="W120" s="35"/>
      <c r="X120" s="67"/>
      <c r="Y120" s="35"/>
      <c r="Z120" s="67"/>
      <c r="AA120" s="67"/>
    </row>
    <row r="121" spans="1:27" ht="12.75" customHeight="1">
      <c r="A121" s="57">
        <v>120</v>
      </c>
      <c r="B121" s="35">
        <v>1</v>
      </c>
      <c r="C121" s="59"/>
      <c r="D121" s="58" t="s">
        <v>21</v>
      </c>
      <c r="E121" s="59" t="s">
        <v>162</v>
      </c>
      <c r="F121" s="58">
        <v>63</v>
      </c>
      <c r="G121" s="59" t="s">
        <v>621</v>
      </c>
      <c r="H121" s="59" t="s">
        <v>622</v>
      </c>
      <c r="I121" s="60">
        <v>35886</v>
      </c>
      <c r="J121" s="61" t="s">
        <v>226</v>
      </c>
      <c r="K121" s="61" t="s">
        <v>370</v>
      </c>
      <c r="L121" s="61"/>
      <c r="M121" s="61" t="s">
        <v>623</v>
      </c>
      <c r="N121" s="58" t="str">
        <f t="shared" si="8"/>
        <v>m63</v>
      </c>
      <c r="O121" s="62" t="str">
        <f t="shared" si="9"/>
        <v>Jovita Povilaitytė</v>
      </c>
      <c r="P121" s="63">
        <f t="shared" si="10"/>
        <v>35886</v>
      </c>
      <c r="Q121" s="64" t="str">
        <f t="shared" si="11"/>
        <v>Šiauliai</v>
      </c>
      <c r="R121" s="64" t="str">
        <f t="shared" si="12"/>
        <v>Stadija</v>
      </c>
      <c r="S121" s="66">
        <f t="shared" si="5"/>
        <v>0</v>
      </c>
      <c r="T121" s="64" t="str">
        <f t="shared" si="13"/>
        <v>P. Šaučikovas, D. Šaučikovas</v>
      </c>
      <c r="U121" s="35" t="str">
        <f t="shared" si="14"/>
        <v>m63</v>
      </c>
      <c r="V121" s="35"/>
      <c r="W121" s="35"/>
      <c r="X121" s="67"/>
      <c r="Y121" s="35">
        <v>1</v>
      </c>
      <c r="Z121" s="67"/>
      <c r="AA121" s="67"/>
    </row>
    <row r="122" spans="1:27" ht="12.75" customHeight="1">
      <c r="A122" s="57">
        <v>121</v>
      </c>
      <c r="B122" s="35">
        <v>1</v>
      </c>
      <c r="C122" s="59"/>
      <c r="D122" s="58" t="s">
        <v>143</v>
      </c>
      <c r="E122" s="59" t="s">
        <v>203</v>
      </c>
      <c r="F122" s="58">
        <v>58</v>
      </c>
      <c r="G122" s="59" t="s">
        <v>552</v>
      </c>
      <c r="H122" s="59" t="s">
        <v>624</v>
      </c>
      <c r="I122" s="60">
        <v>35884</v>
      </c>
      <c r="J122" s="61" t="s">
        <v>226</v>
      </c>
      <c r="K122" s="61" t="s">
        <v>370</v>
      </c>
      <c r="L122" s="61"/>
      <c r="M122" s="61" t="s">
        <v>623</v>
      </c>
      <c r="N122" s="58" t="str">
        <f t="shared" si="8"/>
        <v>v58</v>
      </c>
      <c r="O122" s="62" t="str">
        <f t="shared" si="9"/>
        <v>Martynas Judickas</v>
      </c>
      <c r="P122" s="63">
        <f t="shared" si="10"/>
        <v>35884</v>
      </c>
      <c r="Q122" s="64" t="str">
        <f t="shared" si="11"/>
        <v>Šiauliai</v>
      </c>
      <c r="R122" s="64" t="str">
        <f t="shared" si="12"/>
        <v>Stadija</v>
      </c>
      <c r="S122" s="66">
        <f t="shared" si="5"/>
        <v>0</v>
      </c>
      <c r="T122" s="64" t="str">
        <f t="shared" si="13"/>
        <v>P. Šaučikovas, D. Šaučikovas</v>
      </c>
      <c r="U122" s="35" t="str">
        <f t="shared" si="14"/>
        <v>v58</v>
      </c>
      <c r="V122" s="35"/>
      <c r="W122" s="35"/>
      <c r="X122" s="67"/>
      <c r="Y122" s="35">
        <v>1</v>
      </c>
      <c r="Z122" s="67"/>
      <c r="AA122" s="67"/>
    </row>
    <row r="123" spans="1:27" ht="12.75" customHeight="1">
      <c r="A123" s="57">
        <v>122</v>
      </c>
      <c r="B123" s="35">
        <v>2</v>
      </c>
      <c r="C123" s="59"/>
      <c r="D123" s="58" t="s">
        <v>21</v>
      </c>
      <c r="E123" s="59" t="s">
        <v>148</v>
      </c>
      <c r="F123" s="58">
        <v>64</v>
      </c>
      <c r="G123" s="59" t="s">
        <v>625</v>
      </c>
      <c r="H123" s="59" t="s">
        <v>626</v>
      </c>
      <c r="I123" s="60">
        <v>36615</v>
      </c>
      <c r="J123" s="61" t="s">
        <v>226</v>
      </c>
      <c r="K123" s="61" t="s">
        <v>370</v>
      </c>
      <c r="L123" s="61"/>
      <c r="M123" s="61" t="s">
        <v>627</v>
      </c>
      <c r="N123" s="58" t="str">
        <f t="shared" si="8"/>
        <v>m64</v>
      </c>
      <c r="O123" s="62" t="str">
        <f t="shared" si="9"/>
        <v>Rimantė Andrulytė</v>
      </c>
      <c r="P123" s="63">
        <f t="shared" si="10"/>
        <v>36615</v>
      </c>
      <c r="Q123" s="64" t="str">
        <f t="shared" si="11"/>
        <v>Šiauliai</v>
      </c>
      <c r="R123" s="64" t="str">
        <f t="shared" si="12"/>
        <v>Stadija</v>
      </c>
      <c r="S123" s="66">
        <f t="shared" si="5"/>
        <v>0</v>
      </c>
      <c r="T123" s="64" t="str">
        <f t="shared" si="13"/>
        <v>P. Šaučikovas, J. Beržanskis</v>
      </c>
      <c r="U123" s="35" t="str">
        <f t="shared" si="14"/>
        <v>m64</v>
      </c>
      <c r="V123" s="35"/>
      <c r="W123" s="35"/>
      <c r="X123" s="67"/>
      <c r="Y123" s="35">
        <v>2</v>
      </c>
      <c r="Z123" s="67"/>
      <c r="AA123" s="67"/>
    </row>
    <row r="124" spans="1:27" ht="12.75" customHeight="1">
      <c r="A124" s="57">
        <v>123</v>
      </c>
      <c r="B124" s="58">
        <v>2</v>
      </c>
      <c r="C124" s="59"/>
      <c r="D124" s="58" t="s">
        <v>21</v>
      </c>
      <c r="E124" s="59" t="s">
        <v>126</v>
      </c>
      <c r="F124" s="58">
        <v>65</v>
      </c>
      <c r="G124" s="59" t="s">
        <v>628</v>
      </c>
      <c r="H124" s="59" t="s">
        <v>614</v>
      </c>
      <c r="I124" s="60">
        <v>38152</v>
      </c>
      <c r="J124" s="61" t="s">
        <v>226</v>
      </c>
      <c r="K124" s="61" t="s">
        <v>370</v>
      </c>
      <c r="L124" s="83" t="s">
        <v>141</v>
      </c>
      <c r="M124" s="61" t="s">
        <v>490</v>
      </c>
      <c r="N124" s="58" t="str">
        <f t="shared" si="8"/>
        <v>m65</v>
      </c>
      <c r="O124" s="62" t="str">
        <f t="shared" si="9"/>
        <v>Sofija Šaučikovaitė</v>
      </c>
      <c r="P124" s="63">
        <f t="shared" si="10"/>
        <v>38152</v>
      </c>
      <c r="Q124" s="64" t="str">
        <f t="shared" si="11"/>
        <v>Šiauliai</v>
      </c>
      <c r="R124" s="64" t="str">
        <f t="shared" si="12"/>
        <v>Stadija</v>
      </c>
      <c r="S124" s="66" t="str">
        <f t="shared" si="5"/>
        <v>ind.</v>
      </c>
      <c r="T124" s="64" t="str">
        <f t="shared" si="13"/>
        <v>R. Kergytė</v>
      </c>
      <c r="U124" s="35" t="str">
        <f t="shared" si="14"/>
        <v>m65</v>
      </c>
      <c r="V124" s="35"/>
      <c r="W124" s="35"/>
      <c r="X124" s="67"/>
      <c r="Y124" s="35"/>
      <c r="Z124" s="67"/>
      <c r="AA124" s="67"/>
    </row>
    <row r="125" spans="1:27" ht="12.75" customHeight="1">
      <c r="A125" s="57">
        <v>124</v>
      </c>
      <c r="B125" s="35">
        <v>1</v>
      </c>
      <c r="C125" s="59"/>
      <c r="D125" s="58" t="s">
        <v>21</v>
      </c>
      <c r="E125" s="59" t="s">
        <v>162</v>
      </c>
      <c r="F125" s="58">
        <v>66</v>
      </c>
      <c r="G125" s="59" t="s">
        <v>629</v>
      </c>
      <c r="H125" s="59" t="s">
        <v>630</v>
      </c>
      <c r="I125" s="60">
        <v>36355</v>
      </c>
      <c r="J125" s="61" t="s">
        <v>226</v>
      </c>
      <c r="K125" s="61" t="s">
        <v>370</v>
      </c>
      <c r="L125" s="61"/>
      <c r="M125" s="61" t="s">
        <v>490</v>
      </c>
      <c r="N125" s="58" t="str">
        <f t="shared" si="8"/>
        <v>m66</v>
      </c>
      <c r="O125" s="62" t="str">
        <f t="shared" si="9"/>
        <v>Greta Atkocevičiūtė</v>
      </c>
      <c r="P125" s="63">
        <f t="shared" si="10"/>
        <v>36355</v>
      </c>
      <c r="Q125" s="64" t="str">
        <f t="shared" si="11"/>
        <v>Šiauliai</v>
      </c>
      <c r="R125" s="64" t="str">
        <f t="shared" si="12"/>
        <v>Stadija</v>
      </c>
      <c r="S125" s="66">
        <f t="shared" si="5"/>
        <v>0</v>
      </c>
      <c r="T125" s="64" t="str">
        <f t="shared" si="13"/>
        <v>R. Kergytė</v>
      </c>
      <c r="U125" s="35" t="str">
        <f t="shared" si="14"/>
        <v>m66</v>
      </c>
      <c r="V125" s="35"/>
      <c r="W125" s="35"/>
      <c r="X125" s="67"/>
      <c r="Y125" s="35">
        <v>1</v>
      </c>
      <c r="Z125" s="67"/>
      <c r="AA125" s="67"/>
    </row>
    <row r="126" spans="1:27" ht="12.75" customHeight="1">
      <c r="A126" s="57">
        <v>125</v>
      </c>
      <c r="B126" s="35">
        <v>1</v>
      </c>
      <c r="C126" s="59"/>
      <c r="D126" s="58" t="s">
        <v>21</v>
      </c>
      <c r="E126" s="59" t="s">
        <v>203</v>
      </c>
      <c r="F126" s="58">
        <v>67</v>
      </c>
      <c r="G126" s="59" t="s">
        <v>631</v>
      </c>
      <c r="H126" s="59" t="s">
        <v>632</v>
      </c>
      <c r="I126" s="60">
        <v>35521</v>
      </c>
      <c r="J126" s="61" t="s">
        <v>226</v>
      </c>
      <c r="K126" s="61"/>
      <c r="L126" s="61"/>
      <c r="M126" s="61" t="s">
        <v>633</v>
      </c>
      <c r="N126" s="58" t="str">
        <f t="shared" si="8"/>
        <v>m67</v>
      </c>
      <c r="O126" s="62" t="str">
        <f t="shared" si="9"/>
        <v>Gintarė Juknytė</v>
      </c>
      <c r="P126" s="63">
        <f t="shared" si="10"/>
        <v>35521</v>
      </c>
      <c r="Q126" s="64" t="str">
        <f t="shared" si="11"/>
        <v>Šiauliai</v>
      </c>
      <c r="R126" s="64">
        <f t="shared" si="12"/>
        <v>0</v>
      </c>
      <c r="S126" s="66">
        <f t="shared" si="5"/>
        <v>0</v>
      </c>
      <c r="T126" s="64" t="str">
        <f t="shared" si="13"/>
        <v>V. Žiedienė, J. Spudis</v>
      </c>
      <c r="U126" s="35" t="str">
        <f t="shared" si="14"/>
        <v>m67</v>
      </c>
      <c r="V126" s="35"/>
      <c r="W126" s="35"/>
      <c r="X126" s="67"/>
      <c r="Y126" s="35">
        <v>1</v>
      </c>
      <c r="Z126" s="67"/>
      <c r="AA126" s="67"/>
    </row>
    <row r="127" spans="1:27" ht="12.75" customHeight="1">
      <c r="A127" s="57">
        <v>126</v>
      </c>
      <c r="B127" s="35">
        <v>1</v>
      </c>
      <c r="C127" s="59"/>
      <c r="D127" s="58" t="s">
        <v>21</v>
      </c>
      <c r="E127" s="59" t="s">
        <v>203</v>
      </c>
      <c r="F127" s="58">
        <v>68</v>
      </c>
      <c r="G127" s="59" t="s">
        <v>390</v>
      </c>
      <c r="H127" s="59" t="s">
        <v>634</v>
      </c>
      <c r="I127" s="60">
        <v>35333</v>
      </c>
      <c r="J127" s="61" t="s">
        <v>226</v>
      </c>
      <c r="K127" s="61"/>
      <c r="L127" s="61"/>
      <c r="M127" s="61" t="s">
        <v>633</v>
      </c>
      <c r="N127" s="58" t="str">
        <f t="shared" si="8"/>
        <v>m68</v>
      </c>
      <c r="O127" s="62" t="str">
        <f t="shared" si="9"/>
        <v>Monika Petrauskaitė</v>
      </c>
      <c r="P127" s="63">
        <f t="shared" si="10"/>
        <v>35333</v>
      </c>
      <c r="Q127" s="64" t="str">
        <f t="shared" si="11"/>
        <v>Šiauliai</v>
      </c>
      <c r="R127" s="64">
        <f t="shared" si="12"/>
        <v>0</v>
      </c>
      <c r="S127" s="66">
        <f t="shared" si="5"/>
        <v>0</v>
      </c>
      <c r="T127" s="64" t="str">
        <f t="shared" si="13"/>
        <v>V. Žiedienė, J. Spudis</v>
      </c>
      <c r="U127" s="35" t="str">
        <f t="shared" si="14"/>
        <v>m68</v>
      </c>
      <c r="V127" s="35"/>
      <c r="W127" s="35"/>
      <c r="X127" s="67"/>
      <c r="Y127" s="35">
        <v>1</v>
      </c>
      <c r="Z127" s="67"/>
      <c r="AA127" s="67"/>
    </row>
    <row r="128" spans="1:27" ht="12.75" customHeight="1">
      <c r="A128" s="57">
        <v>127</v>
      </c>
      <c r="B128" s="35">
        <v>1</v>
      </c>
      <c r="C128" s="59"/>
      <c r="D128" s="58" t="s">
        <v>143</v>
      </c>
      <c r="E128" s="59" t="s">
        <v>224</v>
      </c>
      <c r="F128" s="58">
        <v>59</v>
      </c>
      <c r="G128" s="59" t="s">
        <v>635</v>
      </c>
      <c r="H128" s="59" t="s">
        <v>636</v>
      </c>
      <c r="I128" s="60">
        <v>35657</v>
      </c>
      <c r="J128" s="61" t="s">
        <v>226</v>
      </c>
      <c r="K128" s="61"/>
      <c r="L128" s="61"/>
      <c r="M128" s="61" t="s">
        <v>637</v>
      </c>
      <c r="N128" s="58" t="str">
        <f t="shared" si="8"/>
        <v>v59</v>
      </c>
      <c r="O128" s="62" t="str">
        <f t="shared" si="9"/>
        <v>Henrikas Raudys</v>
      </c>
      <c r="P128" s="63">
        <f t="shared" si="10"/>
        <v>35657</v>
      </c>
      <c r="Q128" s="64" t="str">
        <f t="shared" si="11"/>
        <v>Šiauliai</v>
      </c>
      <c r="R128" s="64">
        <f t="shared" si="12"/>
        <v>0</v>
      </c>
      <c r="S128" s="66">
        <f t="shared" si="5"/>
        <v>0</v>
      </c>
      <c r="T128" s="64" t="str">
        <f t="shared" si="13"/>
        <v>A. Kitanov, R. Razmaitė</v>
      </c>
      <c r="U128" s="35" t="str">
        <f t="shared" si="14"/>
        <v>v59</v>
      </c>
      <c r="V128" s="35"/>
      <c r="W128" s="35"/>
      <c r="X128" s="67"/>
      <c r="Y128" s="35">
        <v>1</v>
      </c>
      <c r="Z128" s="67"/>
      <c r="AA128" s="67"/>
    </row>
    <row r="129" spans="1:27" ht="12.75" customHeight="1">
      <c r="A129" s="57">
        <v>128</v>
      </c>
      <c r="B129" s="35">
        <v>1</v>
      </c>
      <c r="C129" s="59"/>
      <c r="D129" s="58" t="s">
        <v>143</v>
      </c>
      <c r="E129" s="59" t="s">
        <v>203</v>
      </c>
      <c r="F129" s="58">
        <v>60</v>
      </c>
      <c r="G129" s="59" t="s">
        <v>638</v>
      </c>
      <c r="H129" s="59" t="s">
        <v>639</v>
      </c>
      <c r="I129" s="60">
        <v>36254</v>
      </c>
      <c r="J129" s="61" t="s">
        <v>226</v>
      </c>
      <c r="K129" s="61"/>
      <c r="L129" s="61"/>
      <c r="M129" s="61" t="s">
        <v>637</v>
      </c>
      <c r="N129" s="58" t="str">
        <f t="shared" si="8"/>
        <v>v60</v>
      </c>
      <c r="O129" s="62" t="str">
        <f t="shared" si="9"/>
        <v>Vincas Jatulis</v>
      </c>
      <c r="P129" s="63">
        <f t="shared" si="10"/>
        <v>36254</v>
      </c>
      <c r="Q129" s="64" t="str">
        <f t="shared" si="11"/>
        <v>Šiauliai</v>
      </c>
      <c r="R129" s="64">
        <f t="shared" si="12"/>
        <v>0</v>
      </c>
      <c r="S129" s="66">
        <f t="shared" si="5"/>
        <v>0</v>
      </c>
      <c r="T129" s="64" t="str">
        <f t="shared" si="13"/>
        <v>A. Kitanov, R. Razmaitė</v>
      </c>
      <c r="U129" s="35" t="str">
        <f t="shared" si="14"/>
        <v>v60</v>
      </c>
      <c r="V129" s="35"/>
      <c r="W129" s="35"/>
      <c r="X129" s="67"/>
      <c r="Y129" s="35">
        <v>1</v>
      </c>
      <c r="Z129" s="67"/>
      <c r="AA129" s="67"/>
    </row>
    <row r="130" spans="1:27" ht="12.75" customHeight="1">
      <c r="A130" s="57">
        <v>129</v>
      </c>
      <c r="B130" s="35">
        <v>1</v>
      </c>
      <c r="C130" s="59"/>
      <c r="D130" s="58" t="s">
        <v>21</v>
      </c>
      <c r="E130" s="59" t="s">
        <v>162</v>
      </c>
      <c r="F130" s="58">
        <v>69</v>
      </c>
      <c r="G130" s="59" t="s">
        <v>631</v>
      </c>
      <c r="H130" s="59" t="s">
        <v>640</v>
      </c>
      <c r="I130" s="60">
        <v>35918</v>
      </c>
      <c r="J130" s="61" t="s">
        <v>226</v>
      </c>
      <c r="K130" s="61"/>
      <c r="L130" s="61"/>
      <c r="M130" s="61" t="s">
        <v>637</v>
      </c>
      <c r="N130" s="58" t="str">
        <f aca="true" t="shared" si="15" ref="N130:N193">IF(ISBLANK(F130)," ",CONCATENATE(D130,F130))</f>
        <v>m69</v>
      </c>
      <c r="O130" s="62" t="str">
        <f aca="true" t="shared" si="16" ref="O130:O193">IF(ISBLANK(F130)," ",CONCATENATE(G130," ",H130))</f>
        <v>Gintarė Šedaitytė</v>
      </c>
      <c r="P130" s="63">
        <f aca="true" t="shared" si="17" ref="P130:P193">IF(ISBLANK(F130)," ",I130)</f>
        <v>35918</v>
      </c>
      <c r="Q130" s="64" t="str">
        <f aca="true" t="shared" si="18" ref="Q130:Q193">IF(ISBLANK(F130)," ",J130)</f>
        <v>Šiauliai</v>
      </c>
      <c r="R130" s="64">
        <f aca="true" t="shared" si="19" ref="R130:R193">IF(ISBLANK(F130)," ",K130)</f>
        <v>0</v>
      </c>
      <c r="S130" s="66">
        <f t="shared" si="5"/>
        <v>0</v>
      </c>
      <c r="T130" s="64" t="str">
        <f aca="true" t="shared" si="20" ref="T130:T193">IF(ISBLANK(F130)," ",M130)</f>
        <v>A. Kitanov, R. Razmaitė</v>
      </c>
      <c r="U130" s="35" t="str">
        <f aca="true" t="shared" si="21" ref="U130:U193">N130</f>
        <v>m69</v>
      </c>
      <c r="V130" s="35"/>
      <c r="W130" s="35"/>
      <c r="X130" s="67"/>
      <c r="Y130" s="35">
        <v>1</v>
      </c>
      <c r="Z130" s="67"/>
      <c r="AA130" s="67"/>
    </row>
    <row r="131" spans="1:27" ht="12.75" customHeight="1">
      <c r="A131" s="57">
        <v>130</v>
      </c>
      <c r="B131" s="35">
        <v>1</v>
      </c>
      <c r="C131" s="59"/>
      <c r="D131" s="58" t="s">
        <v>143</v>
      </c>
      <c r="E131" s="59" t="s">
        <v>224</v>
      </c>
      <c r="F131" s="58">
        <v>61</v>
      </c>
      <c r="G131" s="59" t="s">
        <v>641</v>
      </c>
      <c r="H131" s="59" t="s">
        <v>642</v>
      </c>
      <c r="I131" s="60">
        <v>35572</v>
      </c>
      <c r="J131" s="61" t="s">
        <v>226</v>
      </c>
      <c r="K131" s="61"/>
      <c r="L131" s="61"/>
      <c r="M131" s="61" t="s">
        <v>643</v>
      </c>
      <c r="N131" s="58" t="str">
        <f t="shared" si="15"/>
        <v>v61</v>
      </c>
      <c r="O131" s="62" t="str">
        <f t="shared" si="16"/>
        <v>Evaldas Navickas</v>
      </c>
      <c r="P131" s="63">
        <f t="shared" si="17"/>
        <v>35572</v>
      </c>
      <c r="Q131" s="64" t="str">
        <f t="shared" si="18"/>
        <v>Šiauliai</v>
      </c>
      <c r="R131" s="64">
        <f t="shared" si="19"/>
        <v>0</v>
      </c>
      <c r="S131" s="66">
        <f t="shared" si="5"/>
        <v>0</v>
      </c>
      <c r="T131" s="64" t="str">
        <f t="shared" si="20"/>
        <v>A. Kitanov. R. Razmaitė</v>
      </c>
      <c r="U131" s="35" t="str">
        <f t="shared" si="21"/>
        <v>v61</v>
      </c>
      <c r="V131" s="35"/>
      <c r="W131" s="35"/>
      <c r="X131" s="67"/>
      <c r="Y131" s="35">
        <v>1</v>
      </c>
      <c r="Z131" s="67"/>
      <c r="AA131" s="67"/>
    </row>
    <row r="132" spans="1:27" ht="12.75" customHeight="1">
      <c r="A132" s="57">
        <v>131</v>
      </c>
      <c r="B132" s="35">
        <v>1</v>
      </c>
      <c r="C132" s="59"/>
      <c r="D132" s="58" t="s">
        <v>143</v>
      </c>
      <c r="E132" s="59" t="s">
        <v>224</v>
      </c>
      <c r="F132" s="58">
        <v>62</v>
      </c>
      <c r="G132" s="59" t="s">
        <v>644</v>
      </c>
      <c r="H132" s="59" t="s">
        <v>645</v>
      </c>
      <c r="I132" s="60">
        <v>35735</v>
      </c>
      <c r="J132" s="61" t="s">
        <v>226</v>
      </c>
      <c r="K132" s="61"/>
      <c r="L132" s="61"/>
      <c r="M132" s="61" t="s">
        <v>637</v>
      </c>
      <c r="N132" s="58" t="str">
        <f t="shared" si="15"/>
        <v>v62</v>
      </c>
      <c r="O132" s="62" t="str">
        <f t="shared" si="16"/>
        <v>Tautvydas Baliutavičius</v>
      </c>
      <c r="P132" s="63">
        <f t="shared" si="17"/>
        <v>35735</v>
      </c>
      <c r="Q132" s="64" t="str">
        <f t="shared" si="18"/>
        <v>Šiauliai</v>
      </c>
      <c r="R132" s="64">
        <f t="shared" si="19"/>
        <v>0</v>
      </c>
      <c r="S132" s="66">
        <f t="shared" si="5"/>
        <v>0</v>
      </c>
      <c r="T132" s="64" t="str">
        <f t="shared" si="20"/>
        <v>A. Kitanov, R. Razmaitė</v>
      </c>
      <c r="U132" s="35" t="str">
        <f t="shared" si="21"/>
        <v>v62</v>
      </c>
      <c r="V132" s="35"/>
      <c r="W132" s="35"/>
      <c r="X132" s="67"/>
      <c r="Y132" s="35">
        <v>1</v>
      </c>
      <c r="Z132" s="67"/>
      <c r="AA132" s="67"/>
    </row>
    <row r="133" spans="1:27" ht="12.75" customHeight="1">
      <c r="A133" s="57">
        <v>132</v>
      </c>
      <c r="B133" s="58">
        <v>1</v>
      </c>
      <c r="C133" s="59"/>
      <c r="D133" s="58" t="s">
        <v>21</v>
      </c>
      <c r="E133" s="59" t="s">
        <v>126</v>
      </c>
      <c r="F133" s="58">
        <v>70</v>
      </c>
      <c r="G133" s="59" t="s">
        <v>646</v>
      </c>
      <c r="H133" s="59" t="s">
        <v>647</v>
      </c>
      <c r="I133" s="60">
        <v>37996</v>
      </c>
      <c r="J133" s="61" t="s">
        <v>226</v>
      </c>
      <c r="K133" s="61"/>
      <c r="L133" s="61"/>
      <c r="M133" s="61" t="s">
        <v>637</v>
      </c>
      <c r="N133" s="58" t="str">
        <f t="shared" si="15"/>
        <v>m70</v>
      </c>
      <c r="O133" s="62" t="str">
        <f t="shared" si="16"/>
        <v>Eimantė Babrauskaitė</v>
      </c>
      <c r="P133" s="63">
        <f t="shared" si="17"/>
        <v>37996</v>
      </c>
      <c r="Q133" s="64" t="str">
        <f t="shared" si="18"/>
        <v>Šiauliai</v>
      </c>
      <c r="R133" s="64">
        <f t="shared" si="19"/>
        <v>0</v>
      </c>
      <c r="S133" s="66">
        <f t="shared" si="5"/>
        <v>0</v>
      </c>
      <c r="T133" s="64" t="str">
        <f t="shared" si="20"/>
        <v>A. Kitanov, R. Razmaitė</v>
      </c>
      <c r="U133" s="35" t="str">
        <f t="shared" si="21"/>
        <v>m70</v>
      </c>
      <c r="V133" s="35"/>
      <c r="W133" s="35"/>
      <c r="X133" s="67"/>
      <c r="Y133" s="35"/>
      <c r="Z133" s="67"/>
      <c r="AA133" s="67"/>
    </row>
    <row r="134" spans="1:27" ht="12.75" customHeight="1">
      <c r="A134" s="57">
        <v>133</v>
      </c>
      <c r="B134" s="35">
        <v>2</v>
      </c>
      <c r="C134" s="59"/>
      <c r="D134" s="58" t="s">
        <v>21</v>
      </c>
      <c r="E134" s="59" t="s">
        <v>148</v>
      </c>
      <c r="F134" s="58">
        <v>71</v>
      </c>
      <c r="G134" s="59" t="s">
        <v>648</v>
      </c>
      <c r="H134" s="59" t="s">
        <v>649</v>
      </c>
      <c r="I134" s="60">
        <v>36635</v>
      </c>
      <c r="J134" s="61" t="s">
        <v>226</v>
      </c>
      <c r="K134" s="61"/>
      <c r="L134" s="61"/>
      <c r="M134" s="61" t="s">
        <v>637</v>
      </c>
      <c r="N134" s="58" t="str">
        <f t="shared" si="15"/>
        <v>m71</v>
      </c>
      <c r="O134" s="62" t="str">
        <f t="shared" si="16"/>
        <v>Deimantė Žeglytė</v>
      </c>
      <c r="P134" s="63">
        <f t="shared" si="17"/>
        <v>36635</v>
      </c>
      <c r="Q134" s="64" t="str">
        <f t="shared" si="18"/>
        <v>Šiauliai</v>
      </c>
      <c r="R134" s="64">
        <f t="shared" si="19"/>
        <v>0</v>
      </c>
      <c r="S134" s="66">
        <f t="shared" si="5"/>
        <v>0</v>
      </c>
      <c r="T134" s="64" t="str">
        <f t="shared" si="20"/>
        <v>A. Kitanov, R. Razmaitė</v>
      </c>
      <c r="U134" s="35" t="str">
        <f t="shared" si="21"/>
        <v>m71</v>
      </c>
      <c r="V134" s="35"/>
      <c r="W134" s="35"/>
      <c r="X134" s="67"/>
      <c r="Y134" s="35">
        <v>1</v>
      </c>
      <c r="Z134" s="67"/>
      <c r="AA134" s="67"/>
    </row>
    <row r="135" spans="1:27" ht="12.75" customHeight="1">
      <c r="A135" s="57">
        <v>134</v>
      </c>
      <c r="B135" s="35">
        <v>1</v>
      </c>
      <c r="C135" s="59"/>
      <c r="D135" s="58" t="s">
        <v>143</v>
      </c>
      <c r="E135" s="59" t="s">
        <v>148</v>
      </c>
      <c r="F135" s="58">
        <v>63</v>
      </c>
      <c r="G135" s="59" t="s">
        <v>650</v>
      </c>
      <c r="H135" s="59" t="s">
        <v>651</v>
      </c>
      <c r="I135" s="60">
        <v>36747</v>
      </c>
      <c r="J135" s="61" t="s">
        <v>226</v>
      </c>
      <c r="K135" s="61"/>
      <c r="L135" s="61"/>
      <c r="M135" s="61" t="s">
        <v>637</v>
      </c>
      <c r="N135" s="58" t="str">
        <f t="shared" si="15"/>
        <v>v63</v>
      </c>
      <c r="O135" s="62" t="str">
        <f t="shared" si="16"/>
        <v>Domantas Daknys</v>
      </c>
      <c r="P135" s="63">
        <f t="shared" si="17"/>
        <v>36747</v>
      </c>
      <c r="Q135" s="64" t="str">
        <f t="shared" si="18"/>
        <v>Šiauliai</v>
      </c>
      <c r="R135" s="64">
        <f t="shared" si="19"/>
        <v>0</v>
      </c>
      <c r="S135" s="66">
        <f t="shared" si="5"/>
        <v>0</v>
      </c>
      <c r="T135" s="64" t="str">
        <f t="shared" si="20"/>
        <v>A. Kitanov, R. Razmaitė</v>
      </c>
      <c r="U135" s="35" t="str">
        <f t="shared" si="21"/>
        <v>v63</v>
      </c>
      <c r="V135" s="35"/>
      <c r="W135" s="35"/>
      <c r="X135" s="67"/>
      <c r="Y135" s="35">
        <v>1</v>
      </c>
      <c r="Z135" s="67"/>
      <c r="AA135" s="67"/>
    </row>
    <row r="136" spans="1:27" ht="12.75" customHeight="1">
      <c r="A136" s="57">
        <v>135</v>
      </c>
      <c r="B136" s="35">
        <v>1</v>
      </c>
      <c r="C136" s="59"/>
      <c r="D136" s="58" t="s">
        <v>21</v>
      </c>
      <c r="E136" s="59" t="s">
        <v>224</v>
      </c>
      <c r="F136" s="58">
        <v>72</v>
      </c>
      <c r="G136" s="59" t="s">
        <v>581</v>
      </c>
      <c r="H136" s="59" t="s">
        <v>652</v>
      </c>
      <c r="I136" s="60">
        <v>32781</v>
      </c>
      <c r="J136" s="61" t="s">
        <v>226</v>
      </c>
      <c r="K136" s="61"/>
      <c r="L136" s="61"/>
      <c r="M136" s="61" t="s">
        <v>653</v>
      </c>
      <c r="N136" s="58" t="str">
        <f t="shared" si="15"/>
        <v>m72</v>
      </c>
      <c r="O136" s="62" t="str">
        <f t="shared" si="16"/>
        <v>Evelina Uševaitė</v>
      </c>
      <c r="P136" s="63">
        <f t="shared" si="17"/>
        <v>32781</v>
      </c>
      <c r="Q136" s="64" t="str">
        <f t="shared" si="18"/>
        <v>Šiauliai</v>
      </c>
      <c r="R136" s="64">
        <f t="shared" si="19"/>
        <v>0</v>
      </c>
      <c r="S136" s="66">
        <f t="shared" si="5"/>
        <v>0</v>
      </c>
      <c r="T136" s="64" t="str">
        <f t="shared" si="20"/>
        <v>J. Baikštienė, Č. Kundrotas</v>
      </c>
      <c r="U136" s="35" t="str">
        <f t="shared" si="21"/>
        <v>m72</v>
      </c>
      <c r="V136" s="35"/>
      <c r="W136" s="35"/>
      <c r="X136" s="67"/>
      <c r="Y136" s="35">
        <v>2</v>
      </c>
      <c r="Z136" s="67"/>
      <c r="AA136" s="67"/>
    </row>
    <row r="137" spans="1:27" ht="12.75" customHeight="1">
      <c r="A137" s="57">
        <v>136</v>
      </c>
      <c r="B137" s="35">
        <v>1</v>
      </c>
      <c r="C137" s="59"/>
      <c r="D137" s="58" t="s">
        <v>21</v>
      </c>
      <c r="E137" s="59" t="s">
        <v>162</v>
      </c>
      <c r="F137" s="58">
        <v>73</v>
      </c>
      <c r="G137" s="59" t="s">
        <v>528</v>
      </c>
      <c r="H137" s="59" t="s">
        <v>654</v>
      </c>
      <c r="I137" s="60">
        <v>36061</v>
      </c>
      <c r="J137" s="61" t="s">
        <v>369</v>
      </c>
      <c r="K137" s="61"/>
      <c r="L137" s="61"/>
      <c r="M137" s="61" t="s">
        <v>461</v>
      </c>
      <c r="N137" s="58" t="str">
        <f t="shared" si="15"/>
        <v>m73</v>
      </c>
      <c r="O137" s="62" t="str">
        <f t="shared" si="16"/>
        <v>Gabrielė Magelinskaitė</v>
      </c>
      <c r="P137" s="63">
        <f t="shared" si="17"/>
        <v>36061</v>
      </c>
      <c r="Q137" s="64" t="str">
        <f t="shared" si="18"/>
        <v>Šiauliai, Pakruojis</v>
      </c>
      <c r="R137" s="64">
        <f t="shared" si="19"/>
        <v>0</v>
      </c>
      <c r="S137" s="66">
        <f t="shared" si="5"/>
        <v>0</v>
      </c>
      <c r="T137" s="64" t="str">
        <f t="shared" si="20"/>
        <v>R.Razmaitė, A.Kitanov</v>
      </c>
      <c r="U137" s="35" t="str">
        <f t="shared" si="21"/>
        <v>m73</v>
      </c>
      <c r="V137" s="35"/>
      <c r="W137" s="35"/>
      <c r="X137" s="67"/>
      <c r="Y137" s="35">
        <v>1</v>
      </c>
      <c r="Z137" s="67"/>
      <c r="AA137" s="67"/>
    </row>
    <row r="138" spans="1:27" ht="12.75" customHeight="1">
      <c r="A138" s="57">
        <v>137</v>
      </c>
      <c r="B138" s="35">
        <v>1</v>
      </c>
      <c r="C138" s="59"/>
      <c r="D138" s="58" t="s">
        <v>21</v>
      </c>
      <c r="E138" s="59" t="s">
        <v>162</v>
      </c>
      <c r="F138" s="58">
        <v>74</v>
      </c>
      <c r="G138" s="59" t="s">
        <v>324</v>
      </c>
      <c r="H138" s="59" t="s">
        <v>655</v>
      </c>
      <c r="I138" s="60">
        <v>36156</v>
      </c>
      <c r="J138" s="61" t="s">
        <v>226</v>
      </c>
      <c r="K138" s="61" t="s">
        <v>656</v>
      </c>
      <c r="L138" s="61"/>
      <c r="M138" s="61" t="s">
        <v>461</v>
      </c>
      <c r="N138" s="58" t="str">
        <f t="shared" si="15"/>
        <v>m74</v>
      </c>
      <c r="O138" s="62" t="str">
        <f t="shared" si="16"/>
        <v>Akvilė Morkūnaitė</v>
      </c>
      <c r="P138" s="63">
        <f t="shared" si="17"/>
        <v>36156</v>
      </c>
      <c r="Q138" s="64" t="str">
        <f t="shared" si="18"/>
        <v>Šiauliai</v>
      </c>
      <c r="R138" s="64" t="str">
        <f t="shared" si="19"/>
        <v>COSMA</v>
      </c>
      <c r="S138" s="66">
        <f t="shared" si="5"/>
        <v>0</v>
      </c>
      <c r="T138" s="64" t="str">
        <f t="shared" si="20"/>
        <v>R.Razmaitė, A.Kitanov</v>
      </c>
      <c r="U138" s="35" t="str">
        <f t="shared" si="21"/>
        <v>m74</v>
      </c>
      <c r="V138" s="35"/>
      <c r="W138" s="35"/>
      <c r="X138" s="67"/>
      <c r="Y138" s="35">
        <v>1</v>
      </c>
      <c r="Z138" s="67"/>
      <c r="AA138" s="67"/>
    </row>
    <row r="139" spans="1:27" ht="12.75" customHeight="1">
      <c r="A139" s="57">
        <v>138</v>
      </c>
      <c r="B139" s="35">
        <v>1</v>
      </c>
      <c r="C139" s="59"/>
      <c r="D139" s="58" t="s">
        <v>21</v>
      </c>
      <c r="E139" s="59" t="s">
        <v>203</v>
      </c>
      <c r="F139" s="58">
        <v>75</v>
      </c>
      <c r="G139" s="59" t="s">
        <v>657</v>
      </c>
      <c r="H139" s="59" t="s">
        <v>658</v>
      </c>
      <c r="I139" s="60">
        <v>35252</v>
      </c>
      <c r="J139" s="61" t="s">
        <v>226</v>
      </c>
      <c r="K139" s="61" t="s">
        <v>656</v>
      </c>
      <c r="L139" s="61"/>
      <c r="M139" s="61" t="s">
        <v>461</v>
      </c>
      <c r="N139" s="58" t="str">
        <f t="shared" si="15"/>
        <v>m75</v>
      </c>
      <c r="O139" s="62" t="str">
        <f t="shared" si="16"/>
        <v>Lina Grišiūtė</v>
      </c>
      <c r="P139" s="63">
        <f t="shared" si="17"/>
        <v>35252</v>
      </c>
      <c r="Q139" s="64" t="str">
        <f t="shared" si="18"/>
        <v>Šiauliai</v>
      </c>
      <c r="R139" s="64" t="str">
        <f t="shared" si="19"/>
        <v>COSMA</v>
      </c>
      <c r="S139" s="66">
        <f t="shared" si="5"/>
        <v>0</v>
      </c>
      <c r="T139" s="64" t="str">
        <f t="shared" si="20"/>
        <v>R.Razmaitė, A.Kitanov</v>
      </c>
      <c r="U139" s="35" t="str">
        <f t="shared" si="21"/>
        <v>m75</v>
      </c>
      <c r="V139" s="35"/>
      <c r="W139" s="35"/>
      <c r="X139" s="67"/>
      <c r="Y139" s="35">
        <v>1</v>
      </c>
      <c r="Z139" s="67"/>
      <c r="AA139" s="67"/>
    </row>
    <row r="140" spans="1:27" ht="12.75" customHeight="1">
      <c r="A140" s="57">
        <v>139</v>
      </c>
      <c r="B140" s="35">
        <v>1</v>
      </c>
      <c r="C140" s="59"/>
      <c r="D140" s="58" t="s">
        <v>143</v>
      </c>
      <c r="E140" s="59" t="s">
        <v>203</v>
      </c>
      <c r="F140" s="58">
        <v>64</v>
      </c>
      <c r="G140" s="59" t="s">
        <v>604</v>
      </c>
      <c r="H140" s="59" t="s">
        <v>659</v>
      </c>
      <c r="I140" s="60">
        <v>36270</v>
      </c>
      <c r="J140" s="61" t="s">
        <v>226</v>
      </c>
      <c r="K140" s="61" t="s">
        <v>656</v>
      </c>
      <c r="L140" s="61"/>
      <c r="M140" s="61" t="s">
        <v>461</v>
      </c>
      <c r="N140" s="58" t="str">
        <f t="shared" si="15"/>
        <v>v64</v>
      </c>
      <c r="O140" s="62" t="str">
        <f t="shared" si="16"/>
        <v>Tadas Babrauskas</v>
      </c>
      <c r="P140" s="63">
        <f t="shared" si="17"/>
        <v>36270</v>
      </c>
      <c r="Q140" s="64" t="str">
        <f t="shared" si="18"/>
        <v>Šiauliai</v>
      </c>
      <c r="R140" s="64" t="str">
        <f t="shared" si="19"/>
        <v>COSMA</v>
      </c>
      <c r="S140" s="66">
        <f t="shared" si="5"/>
        <v>0</v>
      </c>
      <c r="T140" s="64" t="str">
        <f t="shared" si="20"/>
        <v>R.Razmaitė, A.Kitanov</v>
      </c>
      <c r="U140" s="35" t="str">
        <f t="shared" si="21"/>
        <v>v64</v>
      </c>
      <c r="V140" s="35"/>
      <c r="W140" s="35"/>
      <c r="X140" s="67"/>
      <c r="Y140" s="35">
        <v>1</v>
      </c>
      <c r="Z140" s="67"/>
      <c r="AA140" s="67"/>
    </row>
    <row r="141" spans="1:27" ht="12.75" customHeight="1">
      <c r="A141" s="57">
        <v>140</v>
      </c>
      <c r="B141" s="35">
        <v>1</v>
      </c>
      <c r="C141" s="59"/>
      <c r="D141" s="58" t="s">
        <v>143</v>
      </c>
      <c r="E141" s="59" t="s">
        <v>284</v>
      </c>
      <c r="F141" s="58">
        <v>65</v>
      </c>
      <c r="G141" s="59" t="s">
        <v>278</v>
      </c>
      <c r="H141" s="59" t="s">
        <v>660</v>
      </c>
      <c r="I141" s="60">
        <v>35033</v>
      </c>
      <c r="J141" s="61" t="s">
        <v>226</v>
      </c>
      <c r="K141" s="61" t="s">
        <v>656</v>
      </c>
      <c r="L141" s="61"/>
      <c r="M141" s="61" t="s">
        <v>461</v>
      </c>
      <c r="N141" s="58" t="str">
        <f t="shared" si="15"/>
        <v>v65</v>
      </c>
      <c r="O141" s="62" t="str">
        <f t="shared" si="16"/>
        <v>Rimgaudas Morkūnas</v>
      </c>
      <c r="P141" s="63">
        <f t="shared" si="17"/>
        <v>35033</v>
      </c>
      <c r="Q141" s="64" t="str">
        <f t="shared" si="18"/>
        <v>Šiauliai</v>
      </c>
      <c r="R141" s="64" t="str">
        <f t="shared" si="19"/>
        <v>COSMA</v>
      </c>
      <c r="S141" s="66">
        <f t="shared" si="5"/>
        <v>0</v>
      </c>
      <c r="T141" s="64" t="str">
        <f t="shared" si="20"/>
        <v>R.Razmaitė, A.Kitanov</v>
      </c>
      <c r="U141" s="35" t="str">
        <f t="shared" si="21"/>
        <v>v65</v>
      </c>
      <c r="V141" s="35"/>
      <c r="W141" s="35"/>
      <c r="X141" s="67"/>
      <c r="Y141" s="35" t="s">
        <v>171</v>
      </c>
      <c r="Z141" s="67"/>
      <c r="AA141" s="67"/>
    </row>
    <row r="142" spans="1:27" ht="12.75" customHeight="1">
      <c r="A142" s="57">
        <v>141</v>
      </c>
      <c r="B142" s="35">
        <v>1</v>
      </c>
      <c r="C142" s="59"/>
      <c r="D142" s="58" t="s">
        <v>21</v>
      </c>
      <c r="E142" s="59" t="s">
        <v>148</v>
      </c>
      <c r="F142" s="58">
        <v>76</v>
      </c>
      <c r="G142" s="59" t="s">
        <v>528</v>
      </c>
      <c r="H142" s="59" t="s">
        <v>661</v>
      </c>
      <c r="I142" s="60">
        <v>37230</v>
      </c>
      <c r="J142" s="61" t="s">
        <v>226</v>
      </c>
      <c r="K142" s="61"/>
      <c r="L142" s="83" t="s">
        <v>141</v>
      </c>
      <c r="M142" s="61" t="s">
        <v>461</v>
      </c>
      <c r="N142" s="58" t="str">
        <f t="shared" si="15"/>
        <v>m76</v>
      </c>
      <c r="O142" s="62" t="str">
        <f t="shared" si="16"/>
        <v>Gabrielė Nevgen</v>
      </c>
      <c r="P142" s="63">
        <f t="shared" si="17"/>
        <v>37230</v>
      </c>
      <c r="Q142" s="64" t="str">
        <f t="shared" si="18"/>
        <v>Šiauliai</v>
      </c>
      <c r="R142" s="64">
        <f t="shared" si="19"/>
        <v>0</v>
      </c>
      <c r="S142" s="66" t="str">
        <f t="shared" si="5"/>
        <v>ind.</v>
      </c>
      <c r="T142" s="64" t="str">
        <f t="shared" si="20"/>
        <v>R.Razmaitė, A.Kitanov</v>
      </c>
      <c r="U142" s="35" t="str">
        <f t="shared" si="21"/>
        <v>m76</v>
      </c>
      <c r="V142" s="35"/>
      <c r="W142" s="35"/>
      <c r="X142" s="67"/>
      <c r="Y142" s="35">
        <v>2</v>
      </c>
      <c r="Z142" s="67"/>
      <c r="AA142" s="67"/>
    </row>
    <row r="143" spans="1:27" ht="12.75" customHeight="1">
      <c r="A143" s="57">
        <v>142</v>
      </c>
      <c r="B143" s="35">
        <v>2</v>
      </c>
      <c r="C143" s="59"/>
      <c r="D143" s="58" t="s">
        <v>143</v>
      </c>
      <c r="E143" s="59" t="s">
        <v>148</v>
      </c>
      <c r="F143" s="58">
        <v>66</v>
      </c>
      <c r="G143" s="59" t="s">
        <v>662</v>
      </c>
      <c r="H143" s="59" t="s">
        <v>663</v>
      </c>
      <c r="I143" s="60">
        <v>37135</v>
      </c>
      <c r="J143" s="61" t="s">
        <v>397</v>
      </c>
      <c r="K143" s="61" t="s">
        <v>370</v>
      </c>
      <c r="L143" s="61"/>
      <c r="M143" s="61" t="s">
        <v>398</v>
      </c>
      <c r="N143" s="58" t="str">
        <f t="shared" si="15"/>
        <v>v66</v>
      </c>
      <c r="O143" s="62" t="str">
        <f t="shared" si="16"/>
        <v>Egidijus Balsys</v>
      </c>
      <c r="P143" s="63">
        <f t="shared" si="17"/>
        <v>37135</v>
      </c>
      <c r="Q143" s="64" t="str">
        <f t="shared" si="18"/>
        <v>Šiauliai, Joniškis</v>
      </c>
      <c r="R143" s="64" t="str">
        <f t="shared" si="19"/>
        <v>Stadija</v>
      </c>
      <c r="S143" s="66">
        <f t="shared" si="5"/>
        <v>0</v>
      </c>
      <c r="T143" s="64" t="str">
        <f t="shared" si="20"/>
        <v>P. Šaučikovas, R.Prokopenko</v>
      </c>
      <c r="U143" s="35" t="str">
        <f t="shared" si="21"/>
        <v>v66</v>
      </c>
      <c r="V143" s="35"/>
      <c r="W143" s="35"/>
      <c r="X143" s="67"/>
      <c r="Y143" s="35">
        <v>1</v>
      </c>
      <c r="Z143" s="67"/>
      <c r="AA143" s="67"/>
    </row>
    <row r="144" spans="1:27" ht="12.75" customHeight="1">
      <c r="A144" s="57">
        <v>143</v>
      </c>
      <c r="B144" s="35">
        <v>1</v>
      </c>
      <c r="C144" s="59"/>
      <c r="D144" s="58" t="s">
        <v>664</v>
      </c>
      <c r="E144" s="59" t="s">
        <v>203</v>
      </c>
      <c r="F144" s="58">
        <v>67</v>
      </c>
      <c r="G144" s="59" t="s">
        <v>665</v>
      </c>
      <c r="H144" s="59" t="s">
        <v>666</v>
      </c>
      <c r="I144" s="60">
        <v>36393</v>
      </c>
      <c r="J144" s="61" t="s">
        <v>226</v>
      </c>
      <c r="K144" s="61" t="s">
        <v>370</v>
      </c>
      <c r="L144" s="61"/>
      <c r="M144" s="61" t="s">
        <v>667</v>
      </c>
      <c r="N144" s="58" t="str">
        <f t="shared" si="15"/>
        <v>V67</v>
      </c>
      <c r="O144" s="62" t="str">
        <f t="shared" si="16"/>
        <v>Armandas Balčius</v>
      </c>
      <c r="P144" s="63">
        <f t="shared" si="17"/>
        <v>36393</v>
      </c>
      <c r="Q144" s="64" t="str">
        <f t="shared" si="18"/>
        <v>Šiauliai</v>
      </c>
      <c r="R144" s="64" t="str">
        <f t="shared" si="19"/>
        <v>Stadija</v>
      </c>
      <c r="S144" s="66">
        <f t="shared" si="5"/>
        <v>0</v>
      </c>
      <c r="T144" s="64" t="str">
        <f t="shared" si="20"/>
        <v>P. Šaučikovas</v>
      </c>
      <c r="U144" s="35" t="str">
        <f t="shared" si="21"/>
        <v>V67</v>
      </c>
      <c r="V144" s="35"/>
      <c r="W144" s="35"/>
      <c r="X144" s="67"/>
      <c r="Y144" s="35">
        <v>2</v>
      </c>
      <c r="Z144" s="67"/>
      <c r="AA144" s="67"/>
    </row>
    <row r="145" spans="1:27" ht="12.75" customHeight="1">
      <c r="A145" s="57">
        <v>144</v>
      </c>
      <c r="B145" s="35">
        <v>1</v>
      </c>
      <c r="C145" s="59"/>
      <c r="D145" s="58" t="s">
        <v>664</v>
      </c>
      <c r="E145" s="59" t="s">
        <v>203</v>
      </c>
      <c r="F145" s="58">
        <v>68</v>
      </c>
      <c r="G145" s="59" t="s">
        <v>546</v>
      </c>
      <c r="H145" s="59" t="s">
        <v>668</v>
      </c>
      <c r="I145" s="60">
        <v>35985</v>
      </c>
      <c r="J145" s="61" t="s">
        <v>226</v>
      </c>
      <c r="K145" s="61" t="s">
        <v>370</v>
      </c>
      <c r="L145" s="61"/>
      <c r="M145" s="61" t="s">
        <v>667</v>
      </c>
      <c r="N145" s="58" t="str">
        <f t="shared" si="15"/>
        <v>V68</v>
      </c>
      <c r="O145" s="62" t="str">
        <f t="shared" si="16"/>
        <v>Modestas Šerpytis</v>
      </c>
      <c r="P145" s="63">
        <f t="shared" si="17"/>
        <v>35985</v>
      </c>
      <c r="Q145" s="64" t="str">
        <f t="shared" si="18"/>
        <v>Šiauliai</v>
      </c>
      <c r="R145" s="64" t="str">
        <f t="shared" si="19"/>
        <v>Stadija</v>
      </c>
      <c r="S145" s="66">
        <f t="shared" si="5"/>
        <v>0</v>
      </c>
      <c r="T145" s="64" t="str">
        <f t="shared" si="20"/>
        <v>P. Šaučikovas</v>
      </c>
      <c r="U145" s="35" t="str">
        <f t="shared" si="21"/>
        <v>V68</v>
      </c>
      <c r="V145" s="35"/>
      <c r="W145" s="35"/>
      <c r="X145" s="67"/>
      <c r="Y145" s="35">
        <v>1</v>
      </c>
      <c r="Z145" s="67"/>
      <c r="AA145" s="67"/>
    </row>
    <row r="146" spans="1:27" ht="12.75" customHeight="1">
      <c r="A146" s="57">
        <v>145</v>
      </c>
      <c r="B146" s="35">
        <v>1</v>
      </c>
      <c r="C146" s="59"/>
      <c r="D146" s="58" t="s">
        <v>21</v>
      </c>
      <c r="E146" s="59" t="s">
        <v>162</v>
      </c>
      <c r="F146" s="58">
        <v>77</v>
      </c>
      <c r="G146" s="59" t="s">
        <v>669</v>
      </c>
      <c r="H146" s="59" t="s">
        <v>670</v>
      </c>
      <c r="I146" s="60">
        <v>36521</v>
      </c>
      <c r="J146" s="61" t="s">
        <v>226</v>
      </c>
      <c r="K146" s="61" t="s">
        <v>370</v>
      </c>
      <c r="L146" s="61"/>
      <c r="M146" s="61" t="s">
        <v>667</v>
      </c>
      <c r="N146" s="58" t="str">
        <f t="shared" si="15"/>
        <v>m77</v>
      </c>
      <c r="O146" s="62" t="str">
        <f t="shared" si="16"/>
        <v>Auksė Linkutė</v>
      </c>
      <c r="P146" s="63">
        <f t="shared" si="17"/>
        <v>36521</v>
      </c>
      <c r="Q146" s="64" t="str">
        <f t="shared" si="18"/>
        <v>Šiauliai</v>
      </c>
      <c r="R146" s="64" t="str">
        <f t="shared" si="19"/>
        <v>Stadija</v>
      </c>
      <c r="S146" s="66">
        <f t="shared" si="5"/>
        <v>0</v>
      </c>
      <c r="T146" s="64" t="str">
        <f t="shared" si="20"/>
        <v>P. Šaučikovas</v>
      </c>
      <c r="U146" s="35" t="str">
        <f t="shared" si="21"/>
        <v>m77</v>
      </c>
      <c r="V146" s="35"/>
      <c r="W146" s="35"/>
      <c r="X146" s="67"/>
      <c r="Y146" s="35">
        <v>1</v>
      </c>
      <c r="Z146" s="67"/>
      <c r="AA146" s="67"/>
    </row>
    <row r="147" spans="1:27" ht="12.75" customHeight="1">
      <c r="A147" s="57">
        <v>146</v>
      </c>
      <c r="B147" s="35">
        <v>1</v>
      </c>
      <c r="C147" s="59"/>
      <c r="D147" s="58" t="s">
        <v>143</v>
      </c>
      <c r="E147" s="59" t="s">
        <v>148</v>
      </c>
      <c r="F147" s="58">
        <v>69</v>
      </c>
      <c r="G147" s="59" t="s">
        <v>587</v>
      </c>
      <c r="H147" s="59" t="s">
        <v>671</v>
      </c>
      <c r="I147" s="60">
        <v>36725</v>
      </c>
      <c r="J147" s="61" t="s">
        <v>369</v>
      </c>
      <c r="K147" s="61" t="s">
        <v>370</v>
      </c>
      <c r="L147" s="61"/>
      <c r="M147" s="61" t="s">
        <v>371</v>
      </c>
      <c r="N147" s="58" t="str">
        <f t="shared" si="15"/>
        <v>v69</v>
      </c>
      <c r="O147" s="62" t="str">
        <f t="shared" si="16"/>
        <v>Tomas Jankauskis</v>
      </c>
      <c r="P147" s="63">
        <f t="shared" si="17"/>
        <v>36725</v>
      </c>
      <c r="Q147" s="64" t="str">
        <f t="shared" si="18"/>
        <v>Šiauliai, Pakruojis</v>
      </c>
      <c r="R147" s="64" t="str">
        <f t="shared" si="19"/>
        <v>Stadija</v>
      </c>
      <c r="S147" s="66">
        <f t="shared" si="5"/>
        <v>0</v>
      </c>
      <c r="T147" s="64" t="str">
        <f t="shared" si="20"/>
        <v>P. Šaučikovas A.Macevičius</v>
      </c>
      <c r="U147" s="35" t="str">
        <f t="shared" si="21"/>
        <v>v69</v>
      </c>
      <c r="V147" s="35"/>
      <c r="W147" s="35"/>
      <c r="X147" s="67"/>
      <c r="Y147" s="35">
        <v>1</v>
      </c>
      <c r="Z147" s="67"/>
      <c r="AA147" s="67"/>
    </row>
    <row r="148" spans="1:27" ht="12.75" customHeight="1">
      <c r="A148" s="57">
        <v>147</v>
      </c>
      <c r="B148" s="35">
        <v>2</v>
      </c>
      <c r="C148" s="59"/>
      <c r="D148" s="58" t="s">
        <v>21</v>
      </c>
      <c r="E148" s="59" t="s">
        <v>148</v>
      </c>
      <c r="F148" s="58">
        <v>78</v>
      </c>
      <c r="G148" s="59" t="s">
        <v>672</v>
      </c>
      <c r="H148" s="59" t="s">
        <v>673</v>
      </c>
      <c r="I148" s="60">
        <v>37222</v>
      </c>
      <c r="J148" s="61" t="s">
        <v>226</v>
      </c>
      <c r="K148" s="61" t="s">
        <v>370</v>
      </c>
      <c r="L148" s="61"/>
      <c r="M148" s="61" t="s">
        <v>674</v>
      </c>
      <c r="N148" s="58" t="str">
        <f t="shared" si="15"/>
        <v>m78</v>
      </c>
      <c r="O148" s="62" t="str">
        <f t="shared" si="16"/>
        <v>Samanta Baškytė</v>
      </c>
      <c r="P148" s="63">
        <f t="shared" si="17"/>
        <v>37222</v>
      </c>
      <c r="Q148" s="64" t="str">
        <f t="shared" si="18"/>
        <v>Šiauliai</v>
      </c>
      <c r="R148" s="64" t="str">
        <f t="shared" si="19"/>
        <v>Stadija</v>
      </c>
      <c r="S148" s="66">
        <f t="shared" si="5"/>
        <v>0</v>
      </c>
      <c r="T148" s="64" t="str">
        <f t="shared" si="20"/>
        <v>P.Šaučikovas</v>
      </c>
      <c r="U148" s="35" t="str">
        <f t="shared" si="21"/>
        <v>m78</v>
      </c>
      <c r="V148" s="35"/>
      <c r="W148" s="35"/>
      <c r="X148" s="67"/>
      <c r="Y148" s="35">
        <v>1</v>
      </c>
      <c r="Z148" s="67"/>
      <c r="AA148" s="67"/>
    </row>
    <row r="149" spans="1:27" ht="12.75" customHeight="1">
      <c r="A149" s="57">
        <v>148</v>
      </c>
      <c r="B149" s="35">
        <v>1</v>
      </c>
      <c r="C149" s="59"/>
      <c r="D149" s="58" t="s">
        <v>21</v>
      </c>
      <c r="E149" s="59" t="s">
        <v>162</v>
      </c>
      <c r="F149" s="58">
        <v>79</v>
      </c>
      <c r="G149" s="59" t="s">
        <v>158</v>
      </c>
      <c r="H149" s="59" t="s">
        <v>675</v>
      </c>
      <c r="I149" s="60">
        <v>36341</v>
      </c>
      <c r="J149" s="61" t="s">
        <v>397</v>
      </c>
      <c r="K149" s="61" t="s">
        <v>370</v>
      </c>
      <c r="L149" s="83" t="s">
        <v>141</v>
      </c>
      <c r="M149" s="61" t="s">
        <v>676</v>
      </c>
      <c r="N149" s="58" t="str">
        <f t="shared" si="15"/>
        <v>m79</v>
      </c>
      <c r="O149" s="62" t="str">
        <f t="shared" si="16"/>
        <v>Emilija Balsytė</v>
      </c>
      <c r="P149" s="63">
        <f t="shared" si="17"/>
        <v>36341</v>
      </c>
      <c r="Q149" s="64" t="str">
        <f t="shared" si="18"/>
        <v>Šiauliai, Joniškis</v>
      </c>
      <c r="R149" s="64" t="str">
        <f t="shared" si="19"/>
        <v>Stadija</v>
      </c>
      <c r="S149" s="66" t="str">
        <f t="shared" si="5"/>
        <v>ind.</v>
      </c>
      <c r="T149" s="64" t="str">
        <f t="shared" si="20"/>
        <v>P.Šaučikovas, R.Prokopenko</v>
      </c>
      <c r="U149" s="35" t="str">
        <f t="shared" si="21"/>
        <v>m79</v>
      </c>
      <c r="V149" s="35"/>
      <c r="W149" s="35"/>
      <c r="X149" s="67"/>
      <c r="Y149" s="35">
        <v>1</v>
      </c>
      <c r="Z149" s="67"/>
      <c r="AA149" s="67"/>
    </row>
    <row r="150" spans="1:27" ht="12.75" customHeight="1">
      <c r="A150" s="57">
        <v>149</v>
      </c>
      <c r="B150" s="35">
        <v>2</v>
      </c>
      <c r="C150" s="59"/>
      <c r="D150" s="58" t="s">
        <v>21</v>
      </c>
      <c r="E150" s="59" t="s">
        <v>148</v>
      </c>
      <c r="F150" s="58">
        <v>80</v>
      </c>
      <c r="G150" s="59" t="s">
        <v>677</v>
      </c>
      <c r="H150" s="59" t="s">
        <v>678</v>
      </c>
      <c r="I150" s="60">
        <v>37044</v>
      </c>
      <c r="J150" s="61" t="s">
        <v>356</v>
      </c>
      <c r="K150" s="61"/>
      <c r="L150" s="61"/>
      <c r="M150" s="61" t="s">
        <v>422</v>
      </c>
      <c r="N150" s="58" t="str">
        <f t="shared" si="15"/>
        <v>m80</v>
      </c>
      <c r="O150" s="62" t="str">
        <f t="shared" si="16"/>
        <v>Roberta Žikaitė</v>
      </c>
      <c r="P150" s="63">
        <f t="shared" si="17"/>
        <v>37044</v>
      </c>
      <c r="Q150" s="64" t="str">
        <f t="shared" si="18"/>
        <v>Raseiniai</v>
      </c>
      <c r="R150" s="64">
        <f t="shared" si="19"/>
        <v>0</v>
      </c>
      <c r="S150" s="66">
        <f t="shared" si="5"/>
        <v>0</v>
      </c>
      <c r="T150" s="64" t="str">
        <f t="shared" si="20"/>
        <v>M.Skamarakas</v>
      </c>
      <c r="U150" s="35" t="str">
        <f t="shared" si="21"/>
        <v>m80</v>
      </c>
      <c r="V150" s="35"/>
      <c r="W150" s="35"/>
      <c r="X150" s="67"/>
      <c r="Y150" s="35">
        <v>1</v>
      </c>
      <c r="Z150" s="67"/>
      <c r="AA150" s="67"/>
    </row>
    <row r="151" spans="1:27" ht="12.75" customHeight="1">
      <c r="A151" s="57">
        <v>150</v>
      </c>
      <c r="B151" s="35">
        <v>2</v>
      </c>
      <c r="C151" s="59"/>
      <c r="D151" s="58" t="s">
        <v>21</v>
      </c>
      <c r="E151" s="59" t="s">
        <v>148</v>
      </c>
      <c r="F151" s="58">
        <v>81</v>
      </c>
      <c r="G151" s="59" t="s">
        <v>311</v>
      </c>
      <c r="H151" s="59" t="s">
        <v>678</v>
      </c>
      <c r="I151" s="60">
        <v>37044</v>
      </c>
      <c r="J151" s="61" t="s">
        <v>356</v>
      </c>
      <c r="K151" s="61"/>
      <c r="L151" s="61"/>
      <c r="M151" s="61" t="s">
        <v>422</v>
      </c>
      <c r="N151" s="58" t="str">
        <f t="shared" si="15"/>
        <v>m81</v>
      </c>
      <c r="O151" s="62" t="str">
        <f t="shared" si="16"/>
        <v>Augustė Žikaitė</v>
      </c>
      <c r="P151" s="63">
        <f t="shared" si="17"/>
        <v>37044</v>
      </c>
      <c r="Q151" s="64" t="str">
        <f t="shared" si="18"/>
        <v>Raseiniai</v>
      </c>
      <c r="R151" s="64">
        <f t="shared" si="19"/>
        <v>0</v>
      </c>
      <c r="S151" s="66">
        <f t="shared" si="5"/>
        <v>0</v>
      </c>
      <c r="T151" s="64" t="str">
        <f t="shared" si="20"/>
        <v>M.Skamarakas</v>
      </c>
      <c r="U151" s="35" t="str">
        <f t="shared" si="21"/>
        <v>m81</v>
      </c>
      <c r="V151" s="35"/>
      <c r="W151" s="35"/>
      <c r="X151" s="67"/>
      <c r="Y151" s="35">
        <v>1</v>
      </c>
      <c r="Z151" s="67"/>
      <c r="AA151" s="67"/>
    </row>
    <row r="152" spans="1:27" ht="12.75" customHeight="1">
      <c r="A152" s="57">
        <v>151</v>
      </c>
      <c r="B152" s="35">
        <v>1</v>
      </c>
      <c r="C152" s="59"/>
      <c r="D152" s="58" t="s">
        <v>21</v>
      </c>
      <c r="E152" s="59" t="s">
        <v>148</v>
      </c>
      <c r="F152" s="58">
        <v>82</v>
      </c>
      <c r="G152" s="59" t="s">
        <v>581</v>
      </c>
      <c r="H152" s="59" t="s">
        <v>679</v>
      </c>
      <c r="I152" s="60">
        <v>36848</v>
      </c>
      <c r="J152" s="61" t="s">
        <v>356</v>
      </c>
      <c r="K152" s="61"/>
      <c r="L152" s="61"/>
      <c r="M152" s="61" t="s">
        <v>422</v>
      </c>
      <c r="N152" s="58" t="str">
        <f t="shared" si="15"/>
        <v>m82</v>
      </c>
      <c r="O152" s="62" t="str">
        <f t="shared" si="16"/>
        <v>Evelina Marijošiūtė</v>
      </c>
      <c r="P152" s="63">
        <f t="shared" si="17"/>
        <v>36848</v>
      </c>
      <c r="Q152" s="64" t="str">
        <f t="shared" si="18"/>
        <v>Raseiniai</v>
      </c>
      <c r="R152" s="64">
        <f t="shared" si="19"/>
        <v>0</v>
      </c>
      <c r="S152" s="66">
        <f t="shared" si="5"/>
        <v>0</v>
      </c>
      <c r="T152" s="64" t="str">
        <f t="shared" si="20"/>
        <v>M.Skamarakas</v>
      </c>
      <c r="U152" s="35" t="str">
        <f t="shared" si="21"/>
        <v>m82</v>
      </c>
      <c r="V152" s="35"/>
      <c r="W152" s="35"/>
      <c r="X152" s="67"/>
      <c r="Y152" s="35">
        <v>1</v>
      </c>
      <c r="Z152" s="67"/>
      <c r="AA152" s="67"/>
    </row>
    <row r="153" spans="1:27" ht="12.75" customHeight="1">
      <c r="A153" s="57">
        <v>152</v>
      </c>
      <c r="B153" s="35">
        <v>2</v>
      </c>
      <c r="C153" s="59"/>
      <c r="D153" s="58" t="s">
        <v>143</v>
      </c>
      <c r="E153" s="59" t="s">
        <v>126</v>
      </c>
      <c r="F153" s="58"/>
      <c r="G153" s="59" t="s">
        <v>680</v>
      </c>
      <c r="H153" s="59" t="s">
        <v>681</v>
      </c>
      <c r="I153" s="60">
        <v>37836</v>
      </c>
      <c r="J153" s="61" t="s">
        <v>356</v>
      </c>
      <c r="K153" s="61"/>
      <c r="L153" s="61"/>
      <c r="M153" s="61" t="s">
        <v>682</v>
      </c>
      <c r="N153" s="58" t="str">
        <f t="shared" si="15"/>
        <v> </v>
      </c>
      <c r="O153" s="62" t="str">
        <f t="shared" si="16"/>
        <v> </v>
      </c>
      <c r="P153" s="63" t="str">
        <f t="shared" si="17"/>
        <v> </v>
      </c>
      <c r="Q153" s="101" t="str">
        <f t="shared" si="18"/>
        <v> </v>
      </c>
      <c r="R153" s="101" t="str">
        <f t="shared" si="19"/>
        <v> </v>
      </c>
      <c r="S153" s="61" t="str">
        <f t="shared" si="5"/>
        <v> </v>
      </c>
      <c r="T153" s="101" t="str">
        <f t="shared" si="20"/>
        <v> </v>
      </c>
      <c r="U153" s="35" t="str">
        <f t="shared" si="21"/>
        <v> </v>
      </c>
      <c r="V153" s="35"/>
      <c r="W153" s="35"/>
      <c r="X153" s="67"/>
      <c r="Y153" s="35">
        <v>1</v>
      </c>
      <c r="Z153" s="67"/>
      <c r="AA153" s="67"/>
    </row>
    <row r="154" spans="1:27" ht="12.75" customHeight="1">
      <c r="A154" s="57">
        <v>153</v>
      </c>
      <c r="B154" s="35">
        <v>1</v>
      </c>
      <c r="C154" s="59"/>
      <c r="D154" s="58" t="s">
        <v>143</v>
      </c>
      <c r="E154" s="59" t="s">
        <v>224</v>
      </c>
      <c r="F154" s="58">
        <v>71</v>
      </c>
      <c r="G154" s="59" t="s">
        <v>683</v>
      </c>
      <c r="H154" s="59" t="s">
        <v>684</v>
      </c>
      <c r="I154" s="60">
        <v>35493</v>
      </c>
      <c r="J154" s="61" t="s">
        <v>356</v>
      </c>
      <c r="K154" s="61"/>
      <c r="L154" s="61"/>
      <c r="M154" s="61" t="s">
        <v>682</v>
      </c>
      <c r="N154" s="58" t="str">
        <f t="shared" si="15"/>
        <v>v71</v>
      </c>
      <c r="O154" s="62" t="str">
        <f t="shared" si="16"/>
        <v>Laimonas Petraitis</v>
      </c>
      <c r="P154" s="63">
        <f t="shared" si="17"/>
        <v>35493</v>
      </c>
      <c r="Q154" s="64" t="str">
        <f t="shared" si="18"/>
        <v>Raseiniai</v>
      </c>
      <c r="R154" s="64">
        <f t="shared" si="19"/>
        <v>0</v>
      </c>
      <c r="S154" s="66">
        <f t="shared" si="5"/>
        <v>0</v>
      </c>
      <c r="T154" s="64" t="str">
        <f t="shared" si="20"/>
        <v>Z.Rajunčius</v>
      </c>
      <c r="U154" s="35" t="str">
        <f t="shared" si="21"/>
        <v>v71</v>
      </c>
      <c r="V154" s="35"/>
      <c r="W154" s="35"/>
      <c r="X154" s="67"/>
      <c r="Y154" s="35">
        <v>3</v>
      </c>
      <c r="Z154" s="67"/>
      <c r="AA154" s="67"/>
    </row>
    <row r="155" spans="1:27" ht="12.75" customHeight="1">
      <c r="A155" s="57">
        <v>154</v>
      </c>
      <c r="B155" s="35">
        <v>2</v>
      </c>
      <c r="C155" s="59"/>
      <c r="D155" s="58" t="s">
        <v>143</v>
      </c>
      <c r="E155" s="59" t="s">
        <v>126</v>
      </c>
      <c r="F155" s="58"/>
      <c r="G155" s="59" t="s">
        <v>685</v>
      </c>
      <c r="H155" s="59" t="s">
        <v>686</v>
      </c>
      <c r="I155" s="60">
        <v>37747</v>
      </c>
      <c r="J155" s="61" t="s">
        <v>356</v>
      </c>
      <c r="K155" s="61"/>
      <c r="L155" s="61"/>
      <c r="M155" s="61" t="s">
        <v>682</v>
      </c>
      <c r="N155" s="58" t="str">
        <f t="shared" si="15"/>
        <v> </v>
      </c>
      <c r="O155" s="62" t="str">
        <f t="shared" si="16"/>
        <v> </v>
      </c>
      <c r="P155" s="63" t="str">
        <f t="shared" si="17"/>
        <v> </v>
      </c>
      <c r="Q155" s="101" t="str">
        <f t="shared" si="18"/>
        <v> </v>
      </c>
      <c r="R155" s="101" t="str">
        <f t="shared" si="19"/>
        <v> </v>
      </c>
      <c r="S155" s="61" t="str">
        <f t="shared" si="5"/>
        <v> </v>
      </c>
      <c r="T155" s="101" t="str">
        <f t="shared" si="20"/>
        <v> </v>
      </c>
      <c r="U155" s="35" t="str">
        <f t="shared" si="21"/>
        <v> </v>
      </c>
      <c r="V155" s="35"/>
      <c r="W155" s="35"/>
      <c r="X155" s="67"/>
      <c r="Y155" s="35" t="s">
        <v>171</v>
      </c>
      <c r="Z155" s="67"/>
      <c r="AA155" s="67"/>
    </row>
    <row r="156" spans="1:27" ht="12.75" customHeight="1">
      <c r="A156" s="57">
        <v>155</v>
      </c>
      <c r="B156" s="35">
        <v>1</v>
      </c>
      <c r="C156" s="59"/>
      <c r="D156" s="58" t="s">
        <v>143</v>
      </c>
      <c r="E156" s="59" t="s">
        <v>203</v>
      </c>
      <c r="F156" s="58">
        <v>73</v>
      </c>
      <c r="G156" s="59" t="s">
        <v>73</v>
      </c>
      <c r="H156" s="59" t="s">
        <v>687</v>
      </c>
      <c r="I156" s="60">
        <v>36256</v>
      </c>
      <c r="J156" s="61" t="s">
        <v>356</v>
      </c>
      <c r="K156" s="61"/>
      <c r="L156" s="61"/>
      <c r="M156" s="61" t="s">
        <v>357</v>
      </c>
      <c r="N156" s="58" t="str">
        <f t="shared" si="15"/>
        <v>v73</v>
      </c>
      <c r="O156" s="62" t="str">
        <f t="shared" si="16"/>
        <v>Lukas Noreika</v>
      </c>
      <c r="P156" s="63">
        <f t="shared" si="17"/>
        <v>36256</v>
      </c>
      <c r="Q156" s="64" t="str">
        <f t="shared" si="18"/>
        <v>Raseiniai</v>
      </c>
      <c r="R156" s="64">
        <f t="shared" si="19"/>
        <v>0</v>
      </c>
      <c r="S156" s="66">
        <f t="shared" si="5"/>
        <v>0</v>
      </c>
      <c r="T156" s="64" t="str">
        <f t="shared" si="20"/>
        <v>A.Pranckevičius</v>
      </c>
      <c r="U156" s="35" t="str">
        <f t="shared" si="21"/>
        <v>v73</v>
      </c>
      <c r="V156" s="35"/>
      <c r="W156" s="35"/>
      <c r="X156" s="67"/>
      <c r="Y156" s="35">
        <v>1</v>
      </c>
      <c r="Z156" s="67"/>
      <c r="AA156" s="67"/>
    </row>
    <row r="157" spans="1:27" ht="12.75" customHeight="1">
      <c r="A157" s="57">
        <v>156</v>
      </c>
      <c r="B157" s="58">
        <v>1</v>
      </c>
      <c r="C157" s="59"/>
      <c r="D157" s="58" t="s">
        <v>21</v>
      </c>
      <c r="E157" s="59" t="s">
        <v>126</v>
      </c>
      <c r="F157" s="58">
        <v>83</v>
      </c>
      <c r="G157" s="59" t="s">
        <v>688</v>
      </c>
      <c r="H157" s="59" t="s">
        <v>689</v>
      </c>
      <c r="I157" s="60">
        <v>37320</v>
      </c>
      <c r="J157" s="61" t="s">
        <v>356</v>
      </c>
      <c r="K157" s="61"/>
      <c r="L157" s="61"/>
      <c r="M157" s="61" t="s">
        <v>357</v>
      </c>
      <c r="N157" s="58" t="str">
        <f t="shared" si="15"/>
        <v>m83</v>
      </c>
      <c r="O157" s="62" t="str">
        <f t="shared" si="16"/>
        <v>Gerda Ališauskaitė</v>
      </c>
      <c r="P157" s="63">
        <f t="shared" si="17"/>
        <v>37320</v>
      </c>
      <c r="Q157" s="64" t="str">
        <f t="shared" si="18"/>
        <v>Raseiniai</v>
      </c>
      <c r="R157" s="64">
        <f t="shared" si="19"/>
        <v>0</v>
      </c>
      <c r="S157" s="66">
        <f t="shared" si="5"/>
        <v>0</v>
      </c>
      <c r="T157" s="64" t="str">
        <f t="shared" si="20"/>
        <v>A.Pranckevičius</v>
      </c>
      <c r="U157" s="35" t="str">
        <f t="shared" si="21"/>
        <v>m83</v>
      </c>
      <c r="V157" s="35"/>
      <c r="W157" s="35"/>
      <c r="X157" s="67"/>
      <c r="Y157" s="35"/>
      <c r="Z157" s="67"/>
      <c r="AA157" s="67"/>
    </row>
    <row r="158" spans="1:27" ht="12.75" customHeight="1">
      <c r="A158" s="57">
        <v>157</v>
      </c>
      <c r="B158" s="35">
        <v>1</v>
      </c>
      <c r="C158" s="59"/>
      <c r="D158" s="58" t="s">
        <v>143</v>
      </c>
      <c r="E158" s="59" t="s">
        <v>203</v>
      </c>
      <c r="F158" s="58">
        <v>74</v>
      </c>
      <c r="G158" s="59" t="s">
        <v>690</v>
      </c>
      <c r="H158" s="59" t="s">
        <v>691</v>
      </c>
      <c r="I158" s="60">
        <v>35937</v>
      </c>
      <c r="J158" s="61" t="s">
        <v>356</v>
      </c>
      <c r="K158" s="61"/>
      <c r="L158" s="61"/>
      <c r="M158" s="61" t="s">
        <v>692</v>
      </c>
      <c r="N158" s="58" t="str">
        <f t="shared" si="15"/>
        <v>v74</v>
      </c>
      <c r="O158" s="62" t="str">
        <f t="shared" si="16"/>
        <v>Vidmantas Kulišauskas</v>
      </c>
      <c r="P158" s="63">
        <f t="shared" si="17"/>
        <v>35937</v>
      </c>
      <c r="Q158" s="64" t="str">
        <f t="shared" si="18"/>
        <v>Raseiniai</v>
      </c>
      <c r="R158" s="64">
        <f t="shared" si="19"/>
        <v>0</v>
      </c>
      <c r="S158" s="66">
        <f t="shared" si="5"/>
        <v>0</v>
      </c>
      <c r="T158" s="64" t="str">
        <f t="shared" si="20"/>
        <v>E.Petrokas</v>
      </c>
      <c r="U158" s="35" t="str">
        <f t="shared" si="21"/>
        <v>v74</v>
      </c>
      <c r="V158" s="35"/>
      <c r="W158" s="35"/>
      <c r="X158" s="67"/>
      <c r="Y158" s="35">
        <v>1</v>
      </c>
      <c r="Z158" s="67"/>
      <c r="AA158" s="67"/>
    </row>
    <row r="159" spans="1:27" ht="12.75" customHeight="1">
      <c r="A159" s="57">
        <v>158</v>
      </c>
      <c r="B159" s="58">
        <v>1</v>
      </c>
      <c r="C159" s="59"/>
      <c r="D159" s="58" t="s">
        <v>21</v>
      </c>
      <c r="E159" s="59" t="s">
        <v>126</v>
      </c>
      <c r="F159" s="58">
        <v>84</v>
      </c>
      <c r="G159" s="59" t="s">
        <v>693</v>
      </c>
      <c r="H159" s="59" t="s">
        <v>694</v>
      </c>
      <c r="I159" s="60">
        <v>37822</v>
      </c>
      <c r="J159" s="61" t="s">
        <v>44</v>
      </c>
      <c r="K159" s="61"/>
      <c r="L159" s="61"/>
      <c r="M159" s="61" t="s">
        <v>45</v>
      </c>
      <c r="N159" s="58" t="str">
        <f t="shared" si="15"/>
        <v>m84</v>
      </c>
      <c r="O159" s="62" t="str">
        <f t="shared" si="16"/>
        <v>Gustė Draugelytė</v>
      </c>
      <c r="P159" s="63">
        <f t="shared" si="17"/>
        <v>37822</v>
      </c>
      <c r="Q159" s="64" t="str">
        <f t="shared" si="18"/>
        <v>Pakruojis</v>
      </c>
      <c r="R159" s="64">
        <f t="shared" si="19"/>
        <v>0</v>
      </c>
      <c r="S159" s="66">
        <f t="shared" si="5"/>
        <v>0</v>
      </c>
      <c r="T159" s="64" t="str">
        <f t="shared" si="20"/>
        <v>A.Macevičius</v>
      </c>
      <c r="U159" s="35" t="str">
        <f t="shared" si="21"/>
        <v>m84</v>
      </c>
      <c r="V159" s="35"/>
      <c r="W159" s="35"/>
      <c r="X159" s="67"/>
      <c r="Y159" s="35"/>
      <c r="Z159" s="67"/>
      <c r="AA159" s="67"/>
    </row>
    <row r="160" spans="1:27" ht="12.75" customHeight="1">
      <c r="A160" s="57">
        <v>159</v>
      </c>
      <c r="B160" s="58">
        <v>2</v>
      </c>
      <c r="C160" s="59"/>
      <c r="D160" s="58" t="s">
        <v>21</v>
      </c>
      <c r="E160" s="59" t="s">
        <v>126</v>
      </c>
      <c r="F160" s="58">
        <v>85</v>
      </c>
      <c r="G160" s="59" t="s">
        <v>324</v>
      </c>
      <c r="H160" s="59" t="s">
        <v>695</v>
      </c>
      <c r="I160" s="60">
        <v>37676</v>
      </c>
      <c r="J160" s="61" t="s">
        <v>44</v>
      </c>
      <c r="K160" s="61"/>
      <c r="L160" s="61"/>
      <c r="M160" s="61" t="s">
        <v>45</v>
      </c>
      <c r="N160" s="58" t="str">
        <f t="shared" si="15"/>
        <v>m85</v>
      </c>
      <c r="O160" s="62" t="str">
        <f t="shared" si="16"/>
        <v>Akvilė Aleksandravičiūtė</v>
      </c>
      <c r="P160" s="63">
        <f t="shared" si="17"/>
        <v>37676</v>
      </c>
      <c r="Q160" s="64" t="str">
        <f t="shared" si="18"/>
        <v>Pakruojis</v>
      </c>
      <c r="R160" s="64">
        <f t="shared" si="19"/>
        <v>0</v>
      </c>
      <c r="S160" s="66">
        <f t="shared" si="5"/>
        <v>0</v>
      </c>
      <c r="T160" s="64" t="str">
        <f t="shared" si="20"/>
        <v>A.Macevičius</v>
      </c>
      <c r="U160" s="35" t="str">
        <f t="shared" si="21"/>
        <v>m85</v>
      </c>
      <c r="V160" s="35"/>
      <c r="W160" s="35"/>
      <c r="X160" s="67"/>
      <c r="Y160" s="35"/>
      <c r="Z160" s="67"/>
      <c r="AA160" s="67"/>
    </row>
    <row r="161" spans="1:27" ht="12.75" customHeight="1">
      <c r="A161" s="57">
        <v>160</v>
      </c>
      <c r="B161" s="58">
        <v>2</v>
      </c>
      <c r="C161" s="59"/>
      <c r="D161" s="58" t="s">
        <v>21</v>
      </c>
      <c r="E161" s="59" t="s">
        <v>126</v>
      </c>
      <c r="F161" s="58">
        <v>86</v>
      </c>
      <c r="G161" s="59" t="s">
        <v>696</v>
      </c>
      <c r="H161" s="59" t="s">
        <v>697</v>
      </c>
      <c r="I161" s="60">
        <v>37417</v>
      </c>
      <c r="J161" s="61" t="s">
        <v>44</v>
      </c>
      <c r="K161" s="61"/>
      <c r="L161" s="61" t="s">
        <v>698</v>
      </c>
      <c r="M161" s="61" t="s">
        <v>45</v>
      </c>
      <c r="N161" s="58" t="str">
        <f t="shared" si="15"/>
        <v>m86</v>
      </c>
      <c r="O161" s="62" t="str">
        <f t="shared" si="16"/>
        <v>Vika Vaitekūnaitė</v>
      </c>
      <c r="P161" s="63">
        <f t="shared" si="17"/>
        <v>37417</v>
      </c>
      <c r="Q161" s="64" t="str">
        <f t="shared" si="18"/>
        <v>Pakruojis</v>
      </c>
      <c r="R161" s="64">
        <f t="shared" si="19"/>
        <v>0</v>
      </c>
      <c r="S161" s="61"/>
      <c r="T161" s="64" t="str">
        <f t="shared" si="20"/>
        <v>A.Macevičius</v>
      </c>
      <c r="U161" s="35" t="str">
        <f t="shared" si="21"/>
        <v>m86</v>
      </c>
      <c r="V161" s="35"/>
      <c r="W161" s="35"/>
      <c r="X161" s="67"/>
      <c r="Y161" s="35"/>
      <c r="Z161" s="67"/>
      <c r="AA161" s="67"/>
    </row>
    <row r="162" spans="1:27" ht="12.75" customHeight="1">
      <c r="A162" s="57">
        <v>161</v>
      </c>
      <c r="B162" s="35">
        <v>1</v>
      </c>
      <c r="C162" s="59"/>
      <c r="D162" s="58" t="s">
        <v>143</v>
      </c>
      <c r="E162" s="59" t="s">
        <v>126</v>
      </c>
      <c r="F162" s="58">
        <v>75</v>
      </c>
      <c r="G162" s="59" t="s">
        <v>662</v>
      </c>
      <c r="H162" s="59" t="s">
        <v>699</v>
      </c>
      <c r="I162" s="60">
        <v>37541</v>
      </c>
      <c r="J162" s="61" t="s">
        <v>44</v>
      </c>
      <c r="K162" s="61"/>
      <c r="L162" s="61" t="s">
        <v>698</v>
      </c>
      <c r="M162" s="61" t="s">
        <v>45</v>
      </c>
      <c r="N162" s="58" t="str">
        <f t="shared" si="15"/>
        <v>v75</v>
      </c>
      <c r="O162" s="62" t="str">
        <f t="shared" si="16"/>
        <v>Egidijus Kazakevičius</v>
      </c>
      <c r="P162" s="63">
        <f t="shared" si="17"/>
        <v>37541</v>
      </c>
      <c r="Q162" s="64" t="str">
        <f t="shared" si="18"/>
        <v>Pakruojis</v>
      </c>
      <c r="R162" s="64">
        <f t="shared" si="19"/>
        <v>0</v>
      </c>
      <c r="S162" s="61"/>
      <c r="T162" s="64" t="str">
        <f t="shared" si="20"/>
        <v>A.Macevičius</v>
      </c>
      <c r="U162" s="35" t="str">
        <f t="shared" si="21"/>
        <v>v75</v>
      </c>
      <c r="V162" s="35"/>
      <c r="W162" s="35"/>
      <c r="X162" s="67"/>
      <c r="Y162" s="35"/>
      <c r="Z162" s="67"/>
      <c r="AA162" s="67"/>
    </row>
    <row r="163" spans="1:27" ht="12.75" customHeight="1">
      <c r="A163" s="57">
        <v>162</v>
      </c>
      <c r="B163" s="35">
        <v>2</v>
      </c>
      <c r="C163" s="59"/>
      <c r="D163" s="58" t="s">
        <v>143</v>
      </c>
      <c r="E163" s="59" t="s">
        <v>126</v>
      </c>
      <c r="F163" s="58">
        <v>76</v>
      </c>
      <c r="G163" s="59" t="s">
        <v>73</v>
      </c>
      <c r="H163" s="59" t="s">
        <v>700</v>
      </c>
      <c r="I163" s="60">
        <v>37350</v>
      </c>
      <c r="J163" s="61" t="s">
        <v>44</v>
      </c>
      <c r="K163" s="61"/>
      <c r="L163" s="61" t="s">
        <v>698</v>
      </c>
      <c r="M163" s="61" t="s">
        <v>45</v>
      </c>
      <c r="N163" s="58" t="str">
        <f t="shared" si="15"/>
        <v>v76</v>
      </c>
      <c r="O163" s="62" t="str">
        <f t="shared" si="16"/>
        <v>Lukas Stašys</v>
      </c>
      <c r="P163" s="63">
        <f t="shared" si="17"/>
        <v>37350</v>
      </c>
      <c r="Q163" s="64" t="str">
        <f t="shared" si="18"/>
        <v>Pakruojis</v>
      </c>
      <c r="R163" s="64">
        <f t="shared" si="19"/>
        <v>0</v>
      </c>
      <c r="S163" s="61"/>
      <c r="T163" s="64" t="str">
        <f t="shared" si="20"/>
        <v>A.Macevičius</v>
      </c>
      <c r="U163" s="35" t="str">
        <f t="shared" si="21"/>
        <v>v76</v>
      </c>
      <c r="V163" s="35"/>
      <c r="W163" s="35"/>
      <c r="X163" s="67"/>
      <c r="Y163" s="35">
        <v>1</v>
      </c>
      <c r="Z163" s="67"/>
      <c r="AA163" s="67"/>
    </row>
    <row r="164" spans="1:27" ht="12.75" customHeight="1">
      <c r="A164" s="57">
        <v>163</v>
      </c>
      <c r="B164" s="35">
        <v>2</v>
      </c>
      <c r="C164" s="59"/>
      <c r="D164" s="58" t="s">
        <v>21</v>
      </c>
      <c r="E164" s="59" t="s">
        <v>148</v>
      </c>
      <c r="F164" s="58">
        <v>87</v>
      </c>
      <c r="G164" s="59" t="s">
        <v>156</v>
      </c>
      <c r="H164" s="59" t="s">
        <v>701</v>
      </c>
      <c r="I164" s="60">
        <v>36788</v>
      </c>
      <c r="J164" s="61" t="s">
        <v>44</v>
      </c>
      <c r="K164" s="61"/>
      <c r="L164" s="61"/>
      <c r="M164" s="61" t="s">
        <v>45</v>
      </c>
      <c r="N164" s="58" t="str">
        <f t="shared" si="15"/>
        <v>m87</v>
      </c>
      <c r="O164" s="62" t="str">
        <f t="shared" si="16"/>
        <v>Erika Lukoševičiūtė</v>
      </c>
      <c r="P164" s="63">
        <f t="shared" si="17"/>
        <v>36788</v>
      </c>
      <c r="Q164" s="64" t="str">
        <f t="shared" si="18"/>
        <v>Pakruojis</v>
      </c>
      <c r="R164" s="64">
        <f t="shared" si="19"/>
        <v>0</v>
      </c>
      <c r="S164" s="66">
        <f>IF(ISBLANK(F164)," ",L164)</f>
        <v>0</v>
      </c>
      <c r="T164" s="64" t="str">
        <f t="shared" si="20"/>
        <v>A.Macevičius</v>
      </c>
      <c r="U164" s="35" t="str">
        <f t="shared" si="21"/>
        <v>m87</v>
      </c>
      <c r="V164" s="35"/>
      <c r="W164" s="35"/>
      <c r="X164" s="67"/>
      <c r="Y164" s="35">
        <v>2</v>
      </c>
      <c r="Z164" s="67"/>
      <c r="AA164" s="67"/>
    </row>
    <row r="165" spans="1:27" ht="12.75" customHeight="1">
      <c r="A165" s="57">
        <v>164</v>
      </c>
      <c r="B165" s="35">
        <v>1</v>
      </c>
      <c r="C165" s="59"/>
      <c r="D165" s="58" t="s">
        <v>21</v>
      </c>
      <c r="E165" s="59" t="s">
        <v>148</v>
      </c>
      <c r="F165" s="58">
        <v>88</v>
      </c>
      <c r="G165" s="59" t="s">
        <v>528</v>
      </c>
      <c r="H165" s="59" t="s">
        <v>702</v>
      </c>
      <c r="I165" s="60">
        <v>37097</v>
      </c>
      <c r="J165" s="61" t="s">
        <v>44</v>
      </c>
      <c r="K165" s="61"/>
      <c r="L165" s="61"/>
      <c r="M165" s="61" t="s">
        <v>45</v>
      </c>
      <c r="N165" s="58" t="str">
        <f t="shared" si="15"/>
        <v>m88</v>
      </c>
      <c r="O165" s="62" t="str">
        <f t="shared" si="16"/>
        <v>Gabrielė Domineikytė</v>
      </c>
      <c r="P165" s="63">
        <f t="shared" si="17"/>
        <v>37097</v>
      </c>
      <c r="Q165" s="64" t="str">
        <f t="shared" si="18"/>
        <v>Pakruojis</v>
      </c>
      <c r="R165" s="64">
        <f t="shared" si="19"/>
        <v>0</v>
      </c>
      <c r="S165" s="66">
        <f>IF(ISBLANK(F165)," ",L165)</f>
        <v>0</v>
      </c>
      <c r="T165" s="64" t="str">
        <f t="shared" si="20"/>
        <v>A.Macevičius</v>
      </c>
      <c r="U165" s="35" t="str">
        <f t="shared" si="21"/>
        <v>m88</v>
      </c>
      <c r="V165" s="35"/>
      <c r="W165" s="35"/>
      <c r="X165" s="67"/>
      <c r="Y165" s="35">
        <v>4</v>
      </c>
      <c r="Z165" s="67"/>
      <c r="AA165" s="67"/>
    </row>
    <row r="166" spans="1:27" ht="12.75" customHeight="1">
      <c r="A166" s="57">
        <v>165</v>
      </c>
      <c r="B166" s="35">
        <v>2</v>
      </c>
      <c r="C166" s="59"/>
      <c r="D166" s="58" t="s">
        <v>143</v>
      </c>
      <c r="E166" s="59" t="s">
        <v>148</v>
      </c>
      <c r="F166" s="58">
        <v>77</v>
      </c>
      <c r="G166" s="59" t="s">
        <v>285</v>
      </c>
      <c r="H166" s="59" t="s">
        <v>703</v>
      </c>
      <c r="I166" s="60">
        <v>36931</v>
      </c>
      <c r="J166" s="61" t="s">
        <v>44</v>
      </c>
      <c r="K166" s="61"/>
      <c r="L166" s="61"/>
      <c r="M166" s="61" t="s">
        <v>45</v>
      </c>
      <c r="N166" s="58" t="str">
        <f t="shared" si="15"/>
        <v>v77</v>
      </c>
      <c r="O166" s="62" t="str">
        <f t="shared" si="16"/>
        <v>Dominykas Smetonis</v>
      </c>
      <c r="P166" s="63">
        <f t="shared" si="17"/>
        <v>36931</v>
      </c>
      <c r="Q166" s="64" t="str">
        <f t="shared" si="18"/>
        <v>Pakruojis</v>
      </c>
      <c r="R166" s="64">
        <f t="shared" si="19"/>
        <v>0</v>
      </c>
      <c r="S166" s="66">
        <f>IF(ISBLANK(F166)," ",L166)</f>
        <v>0</v>
      </c>
      <c r="T166" s="64" t="str">
        <f t="shared" si="20"/>
        <v>A.Macevičius</v>
      </c>
      <c r="U166" s="35" t="str">
        <f t="shared" si="21"/>
        <v>v77</v>
      </c>
      <c r="V166" s="35"/>
      <c r="W166" s="35"/>
      <c r="X166" s="67"/>
      <c r="Y166" s="35">
        <v>2</v>
      </c>
      <c r="Z166" s="67"/>
      <c r="AA166" s="67"/>
    </row>
    <row r="167" spans="1:27" ht="12.75" customHeight="1">
      <c r="A167" s="57">
        <v>166</v>
      </c>
      <c r="B167" s="35">
        <v>1</v>
      </c>
      <c r="C167" s="59"/>
      <c r="D167" s="58" t="s">
        <v>143</v>
      </c>
      <c r="E167" s="59" t="s">
        <v>148</v>
      </c>
      <c r="F167" s="58">
        <v>78</v>
      </c>
      <c r="G167" s="59" t="s">
        <v>704</v>
      </c>
      <c r="H167" s="59" t="s">
        <v>705</v>
      </c>
      <c r="I167" s="60">
        <v>36705</v>
      </c>
      <c r="J167" s="61" t="s">
        <v>44</v>
      </c>
      <c r="K167" s="61"/>
      <c r="L167" s="61" t="s">
        <v>698</v>
      </c>
      <c r="M167" s="61" t="s">
        <v>45</v>
      </c>
      <c r="N167" s="58" t="str">
        <f t="shared" si="15"/>
        <v>v78</v>
      </c>
      <c r="O167" s="62" t="str">
        <f t="shared" si="16"/>
        <v>Faustas Marcinkevičius</v>
      </c>
      <c r="P167" s="63">
        <f t="shared" si="17"/>
        <v>36705</v>
      </c>
      <c r="Q167" s="64" t="str">
        <f t="shared" si="18"/>
        <v>Pakruojis</v>
      </c>
      <c r="R167" s="64">
        <f t="shared" si="19"/>
        <v>0</v>
      </c>
      <c r="S167" s="61"/>
      <c r="T167" s="64" t="str">
        <f t="shared" si="20"/>
        <v>A.Macevičius</v>
      </c>
      <c r="U167" s="35" t="str">
        <f t="shared" si="21"/>
        <v>v78</v>
      </c>
      <c r="V167" s="35"/>
      <c r="W167" s="35"/>
      <c r="X167" s="67"/>
      <c r="Y167" s="35">
        <v>2</v>
      </c>
      <c r="Z167" s="67"/>
      <c r="AA167" s="67"/>
    </row>
    <row r="168" spans="1:27" ht="12.75" customHeight="1">
      <c r="A168" s="57">
        <v>167</v>
      </c>
      <c r="B168" s="35">
        <v>1</v>
      </c>
      <c r="C168" s="59"/>
      <c r="D168" s="58" t="s">
        <v>21</v>
      </c>
      <c r="E168" s="59" t="s">
        <v>162</v>
      </c>
      <c r="F168" s="58">
        <v>89</v>
      </c>
      <c r="G168" s="59" t="s">
        <v>706</v>
      </c>
      <c r="H168" s="59" t="s">
        <v>707</v>
      </c>
      <c r="I168" s="60">
        <v>36348</v>
      </c>
      <c r="J168" s="61" t="s">
        <v>44</v>
      </c>
      <c r="K168" s="61"/>
      <c r="L168" s="61" t="s">
        <v>698</v>
      </c>
      <c r="M168" s="61" t="s">
        <v>45</v>
      </c>
      <c r="N168" s="58" t="str">
        <f t="shared" si="15"/>
        <v>m89</v>
      </c>
      <c r="O168" s="62" t="str">
        <f t="shared" si="16"/>
        <v>Ramunė Klybaitė</v>
      </c>
      <c r="P168" s="63">
        <f t="shared" si="17"/>
        <v>36348</v>
      </c>
      <c r="Q168" s="64" t="str">
        <f t="shared" si="18"/>
        <v>Pakruojis</v>
      </c>
      <c r="R168" s="64">
        <f t="shared" si="19"/>
        <v>0</v>
      </c>
      <c r="S168" s="61"/>
      <c r="T168" s="64" t="str">
        <f t="shared" si="20"/>
        <v>A.Macevičius</v>
      </c>
      <c r="U168" s="35" t="str">
        <f t="shared" si="21"/>
        <v>m89</v>
      </c>
      <c r="V168" s="35"/>
      <c r="W168" s="35"/>
      <c r="X168" s="67"/>
      <c r="Y168" s="35">
        <v>1</v>
      </c>
      <c r="Z168" s="67"/>
      <c r="AA168" s="67"/>
    </row>
    <row r="169" spans="1:27" ht="12.75" customHeight="1">
      <c r="A169" s="57">
        <v>168</v>
      </c>
      <c r="B169" s="35">
        <v>1</v>
      </c>
      <c r="C169" s="59"/>
      <c r="D169" s="58" t="s">
        <v>21</v>
      </c>
      <c r="E169" s="59" t="s">
        <v>162</v>
      </c>
      <c r="F169" s="58">
        <v>90</v>
      </c>
      <c r="G169" s="59" t="s">
        <v>708</v>
      </c>
      <c r="H169" s="59" t="s">
        <v>709</v>
      </c>
      <c r="I169" s="60">
        <v>36171</v>
      </c>
      <c r="J169" s="61" t="s">
        <v>44</v>
      </c>
      <c r="K169" s="61"/>
      <c r="L169" s="61"/>
      <c r="M169" s="61" t="s">
        <v>45</v>
      </c>
      <c r="N169" s="58" t="str">
        <f t="shared" si="15"/>
        <v>m90</v>
      </c>
      <c r="O169" s="62" t="str">
        <f t="shared" si="16"/>
        <v>Vilma Marcinkevičiūtė</v>
      </c>
      <c r="P169" s="63">
        <f t="shared" si="17"/>
        <v>36171</v>
      </c>
      <c r="Q169" s="64" t="str">
        <f t="shared" si="18"/>
        <v>Pakruojis</v>
      </c>
      <c r="R169" s="64">
        <f t="shared" si="19"/>
        <v>0</v>
      </c>
      <c r="S169" s="66">
        <f aca="true" t="shared" si="22" ref="S169:S413">IF(ISBLANK(F169)," ",L169)</f>
        <v>0</v>
      </c>
      <c r="T169" s="64" t="str">
        <f t="shared" si="20"/>
        <v>A.Macevičius</v>
      </c>
      <c r="U169" s="35" t="str">
        <f t="shared" si="21"/>
        <v>m90</v>
      </c>
      <c r="V169" s="35"/>
      <c r="W169" s="35"/>
      <c r="X169" s="67"/>
      <c r="Y169" s="35">
        <v>1</v>
      </c>
      <c r="Z169" s="67"/>
      <c r="AA169" s="67"/>
    </row>
    <row r="170" spans="1:27" ht="12.75" customHeight="1">
      <c r="A170" s="57">
        <v>169</v>
      </c>
      <c r="B170" s="35">
        <v>1</v>
      </c>
      <c r="C170" s="59"/>
      <c r="D170" s="58" t="s">
        <v>143</v>
      </c>
      <c r="E170" s="59" t="s">
        <v>203</v>
      </c>
      <c r="F170" s="58">
        <v>79</v>
      </c>
      <c r="G170" s="59" t="s">
        <v>710</v>
      </c>
      <c r="H170" s="59" t="s">
        <v>711</v>
      </c>
      <c r="I170" s="60">
        <v>36415</v>
      </c>
      <c r="J170" s="61" t="s">
        <v>44</v>
      </c>
      <c r="K170" s="61"/>
      <c r="L170" s="61"/>
      <c r="M170" s="61" t="s">
        <v>45</v>
      </c>
      <c r="N170" s="58" t="str">
        <f t="shared" si="15"/>
        <v>v79</v>
      </c>
      <c r="O170" s="62" t="str">
        <f t="shared" si="16"/>
        <v>Rosvaldas Povilionis</v>
      </c>
      <c r="P170" s="63">
        <f t="shared" si="17"/>
        <v>36415</v>
      </c>
      <c r="Q170" s="64" t="str">
        <f t="shared" si="18"/>
        <v>Pakruojis</v>
      </c>
      <c r="R170" s="64">
        <f t="shared" si="19"/>
        <v>0</v>
      </c>
      <c r="S170" s="66">
        <f t="shared" si="22"/>
        <v>0</v>
      </c>
      <c r="T170" s="64" t="str">
        <f t="shared" si="20"/>
        <v>A.Macevičius</v>
      </c>
      <c r="U170" s="35" t="str">
        <f t="shared" si="21"/>
        <v>v79</v>
      </c>
      <c r="V170" s="35"/>
      <c r="W170" s="35"/>
      <c r="X170" s="67"/>
      <c r="Y170" s="35">
        <v>2</v>
      </c>
      <c r="Z170" s="67"/>
      <c r="AA170" s="67"/>
    </row>
    <row r="171" spans="1:27" ht="12.75" customHeight="1">
      <c r="A171" s="57">
        <v>170</v>
      </c>
      <c r="B171" s="35">
        <v>1</v>
      </c>
      <c r="C171" s="59"/>
      <c r="D171" s="58" t="s">
        <v>143</v>
      </c>
      <c r="E171" s="59" t="s">
        <v>203</v>
      </c>
      <c r="F171" s="58">
        <v>80</v>
      </c>
      <c r="G171" s="59" t="s">
        <v>576</v>
      </c>
      <c r="H171" s="59" t="s">
        <v>712</v>
      </c>
      <c r="I171" s="60">
        <v>35898</v>
      </c>
      <c r="J171" s="61" t="s">
        <v>44</v>
      </c>
      <c r="K171" s="61"/>
      <c r="L171" s="61" t="s">
        <v>141</v>
      </c>
      <c r="M171" s="61" t="s">
        <v>45</v>
      </c>
      <c r="N171" s="58" t="str">
        <f t="shared" si="15"/>
        <v>v80</v>
      </c>
      <c r="O171" s="62" t="str">
        <f t="shared" si="16"/>
        <v>Kristupas Macevičius</v>
      </c>
      <c r="P171" s="63">
        <f t="shared" si="17"/>
        <v>35898</v>
      </c>
      <c r="Q171" s="64" t="str">
        <f t="shared" si="18"/>
        <v>Pakruojis</v>
      </c>
      <c r="R171" s="64">
        <f t="shared" si="19"/>
        <v>0</v>
      </c>
      <c r="S171" s="66" t="str">
        <f t="shared" si="22"/>
        <v>ind.</v>
      </c>
      <c r="T171" s="64" t="str">
        <f t="shared" si="20"/>
        <v>A.Macevičius</v>
      </c>
      <c r="U171" s="35" t="str">
        <f t="shared" si="21"/>
        <v>v80</v>
      </c>
      <c r="V171" s="35"/>
      <c r="W171" s="35"/>
      <c r="X171" s="67"/>
      <c r="Y171" s="35">
        <v>2</v>
      </c>
      <c r="Z171" s="67"/>
      <c r="AA171" s="67"/>
    </row>
    <row r="172" spans="1:27" ht="12.75" customHeight="1">
      <c r="A172" s="57">
        <v>171</v>
      </c>
      <c r="B172" s="35">
        <v>1</v>
      </c>
      <c r="C172" s="59"/>
      <c r="D172" s="58" t="s">
        <v>143</v>
      </c>
      <c r="E172" s="59" t="s">
        <v>224</v>
      </c>
      <c r="F172" s="58">
        <v>81</v>
      </c>
      <c r="G172" s="59" t="s">
        <v>301</v>
      </c>
      <c r="H172" s="59" t="s">
        <v>713</v>
      </c>
      <c r="I172" s="60">
        <v>35499</v>
      </c>
      <c r="J172" s="61" t="s">
        <v>44</v>
      </c>
      <c r="K172" s="61"/>
      <c r="L172" s="61"/>
      <c r="M172" s="61" t="s">
        <v>45</v>
      </c>
      <c r="N172" s="58" t="str">
        <f t="shared" si="15"/>
        <v>v81</v>
      </c>
      <c r="O172" s="62" t="str">
        <f t="shared" si="16"/>
        <v>Deividas Plungė</v>
      </c>
      <c r="P172" s="63">
        <f t="shared" si="17"/>
        <v>35499</v>
      </c>
      <c r="Q172" s="64" t="str">
        <f t="shared" si="18"/>
        <v>Pakruojis</v>
      </c>
      <c r="R172" s="64">
        <f t="shared" si="19"/>
        <v>0</v>
      </c>
      <c r="S172" s="66">
        <f t="shared" si="22"/>
        <v>0</v>
      </c>
      <c r="T172" s="64" t="str">
        <f t="shared" si="20"/>
        <v>A.Macevičius</v>
      </c>
      <c r="U172" s="35" t="str">
        <f t="shared" si="21"/>
        <v>v81</v>
      </c>
      <c r="V172" s="35"/>
      <c r="W172" s="35"/>
      <c r="X172" s="67"/>
      <c r="Y172" s="35">
        <v>2</v>
      </c>
      <c r="Z172" s="67"/>
      <c r="AA172" s="67"/>
    </row>
    <row r="173" spans="1:27" ht="12.75" customHeight="1">
      <c r="A173" s="57">
        <v>172</v>
      </c>
      <c r="B173" s="35">
        <v>1</v>
      </c>
      <c r="C173" s="59"/>
      <c r="D173" s="58" t="s">
        <v>143</v>
      </c>
      <c r="E173" s="59" t="s">
        <v>284</v>
      </c>
      <c r="F173" s="58">
        <v>82</v>
      </c>
      <c r="G173" s="59" t="s">
        <v>714</v>
      </c>
      <c r="H173" s="59" t="s">
        <v>715</v>
      </c>
      <c r="I173" s="60">
        <v>30889</v>
      </c>
      <c r="J173" s="61" t="s">
        <v>44</v>
      </c>
      <c r="K173" s="61"/>
      <c r="L173" s="61"/>
      <c r="M173" s="61" t="s">
        <v>45</v>
      </c>
      <c r="N173" s="58" t="str">
        <f t="shared" si="15"/>
        <v>v82</v>
      </c>
      <c r="O173" s="62" t="str">
        <f t="shared" si="16"/>
        <v>Marius Diliūnas</v>
      </c>
      <c r="P173" s="63">
        <f t="shared" si="17"/>
        <v>30889</v>
      </c>
      <c r="Q173" s="64" t="str">
        <f t="shared" si="18"/>
        <v>Pakruojis</v>
      </c>
      <c r="R173" s="64">
        <f t="shared" si="19"/>
        <v>0</v>
      </c>
      <c r="S173" s="66">
        <f t="shared" si="22"/>
        <v>0</v>
      </c>
      <c r="T173" s="64" t="str">
        <f t="shared" si="20"/>
        <v>A.Macevičius</v>
      </c>
      <c r="U173" s="35" t="str">
        <f t="shared" si="21"/>
        <v>v82</v>
      </c>
      <c r="V173" s="35"/>
      <c r="W173" s="35"/>
      <c r="X173" s="67"/>
      <c r="Y173" s="35">
        <v>1</v>
      </c>
      <c r="Z173" s="67"/>
      <c r="AA173" s="67"/>
    </row>
    <row r="174" spans="1:27" ht="12.75" customHeight="1">
      <c r="A174" s="57">
        <v>173</v>
      </c>
      <c r="B174" s="58">
        <v>1</v>
      </c>
      <c r="C174" s="59"/>
      <c r="D174" s="58" t="s">
        <v>21</v>
      </c>
      <c r="E174" s="59" t="s">
        <v>126</v>
      </c>
      <c r="F174" s="58">
        <v>91</v>
      </c>
      <c r="G174" s="59" t="s">
        <v>688</v>
      </c>
      <c r="H174" s="59" t="s">
        <v>716</v>
      </c>
      <c r="I174" s="60">
        <v>37699</v>
      </c>
      <c r="J174" s="61" t="s">
        <v>76</v>
      </c>
      <c r="K174" s="61" t="s">
        <v>41</v>
      </c>
      <c r="L174" s="61" t="s">
        <v>77</v>
      </c>
      <c r="M174" s="61" t="s">
        <v>78</v>
      </c>
      <c r="N174" s="58" t="str">
        <f t="shared" si="15"/>
        <v>m91</v>
      </c>
      <c r="O174" s="62" t="str">
        <f t="shared" si="16"/>
        <v>Gerda Šiušaitė</v>
      </c>
      <c r="P174" s="63">
        <f t="shared" si="17"/>
        <v>37699</v>
      </c>
      <c r="Q174" s="64" t="str">
        <f t="shared" si="18"/>
        <v>Kaltinėnai</v>
      </c>
      <c r="R174" s="64" t="str">
        <f t="shared" si="19"/>
        <v>NIKĖ</v>
      </c>
      <c r="S174" s="66" t="str">
        <f t="shared" si="22"/>
        <v>Ind.</v>
      </c>
      <c r="T174" s="64" t="str">
        <f t="shared" si="20"/>
        <v>S.Čėsna</v>
      </c>
      <c r="U174" s="35" t="str">
        <f t="shared" si="21"/>
        <v>m91</v>
      </c>
      <c r="V174" s="35"/>
      <c r="W174" s="35"/>
      <c r="X174" s="67"/>
      <c r="Y174" s="35"/>
      <c r="Z174" s="67"/>
      <c r="AA174" s="67"/>
    </row>
    <row r="175" spans="1:27" ht="12.75" customHeight="1">
      <c r="A175" s="57">
        <v>174</v>
      </c>
      <c r="B175" s="35">
        <v>2</v>
      </c>
      <c r="C175" s="59"/>
      <c r="D175" s="58" t="s">
        <v>21</v>
      </c>
      <c r="E175" s="59" t="s">
        <v>148</v>
      </c>
      <c r="F175" s="58">
        <v>92</v>
      </c>
      <c r="G175" s="59" t="s">
        <v>717</v>
      </c>
      <c r="H175" s="59" t="s">
        <v>716</v>
      </c>
      <c r="I175" s="60">
        <v>36775</v>
      </c>
      <c r="J175" s="61" t="s">
        <v>76</v>
      </c>
      <c r="K175" s="61" t="s">
        <v>41</v>
      </c>
      <c r="L175" s="61" t="s">
        <v>77</v>
      </c>
      <c r="M175" s="61" t="s">
        <v>78</v>
      </c>
      <c r="N175" s="58" t="str">
        <f t="shared" si="15"/>
        <v>m92</v>
      </c>
      <c r="O175" s="62" t="str">
        <f t="shared" si="16"/>
        <v>Saida Šiušaitė</v>
      </c>
      <c r="P175" s="63">
        <f t="shared" si="17"/>
        <v>36775</v>
      </c>
      <c r="Q175" s="64" t="str">
        <f t="shared" si="18"/>
        <v>Kaltinėnai</v>
      </c>
      <c r="R175" s="64" t="str">
        <f t="shared" si="19"/>
        <v>NIKĖ</v>
      </c>
      <c r="S175" s="66" t="str">
        <f t="shared" si="22"/>
        <v>Ind.</v>
      </c>
      <c r="T175" s="64" t="str">
        <f t="shared" si="20"/>
        <v>S.Čėsna</v>
      </c>
      <c r="U175" s="35" t="str">
        <f t="shared" si="21"/>
        <v>m92</v>
      </c>
      <c r="V175" s="35"/>
      <c r="W175" s="35"/>
      <c r="X175" s="67"/>
      <c r="Y175" s="35">
        <v>1</v>
      </c>
      <c r="Z175" s="67"/>
      <c r="AA175" s="67"/>
    </row>
    <row r="176" spans="1:27" ht="12.75" customHeight="1">
      <c r="A176" s="57">
        <v>175</v>
      </c>
      <c r="B176" s="35">
        <v>1</v>
      </c>
      <c r="C176" s="59"/>
      <c r="D176" s="58" t="s">
        <v>21</v>
      </c>
      <c r="E176" s="59" t="s">
        <v>148</v>
      </c>
      <c r="F176" s="58">
        <v>93</v>
      </c>
      <c r="G176" s="59" t="s">
        <v>718</v>
      </c>
      <c r="H176" s="59" t="s">
        <v>719</v>
      </c>
      <c r="I176" s="60">
        <v>37088</v>
      </c>
      <c r="J176" s="61" t="s">
        <v>76</v>
      </c>
      <c r="K176" s="61" t="s">
        <v>41</v>
      </c>
      <c r="L176" s="61" t="s">
        <v>77</v>
      </c>
      <c r="M176" s="61" t="s">
        <v>78</v>
      </c>
      <c r="N176" s="58" t="str">
        <f t="shared" si="15"/>
        <v>m93</v>
      </c>
      <c r="O176" s="62" t="str">
        <f t="shared" si="16"/>
        <v>Aurelija Klimašauskaitė</v>
      </c>
      <c r="P176" s="63">
        <f t="shared" si="17"/>
        <v>37088</v>
      </c>
      <c r="Q176" s="64" t="str">
        <f t="shared" si="18"/>
        <v>Kaltinėnai</v>
      </c>
      <c r="R176" s="64" t="str">
        <f t="shared" si="19"/>
        <v>NIKĖ</v>
      </c>
      <c r="S176" s="66" t="str">
        <f t="shared" si="22"/>
        <v>Ind.</v>
      </c>
      <c r="T176" s="64" t="str">
        <f t="shared" si="20"/>
        <v>S.Čėsna</v>
      </c>
      <c r="U176" s="35" t="str">
        <f t="shared" si="21"/>
        <v>m93</v>
      </c>
      <c r="V176" s="35"/>
      <c r="W176" s="35"/>
      <c r="X176" s="67"/>
      <c r="Y176" s="35">
        <v>1</v>
      </c>
      <c r="Z176" s="67"/>
      <c r="AA176" s="67"/>
    </row>
    <row r="177" spans="1:27" ht="12.75" customHeight="1">
      <c r="A177" s="57">
        <v>176</v>
      </c>
      <c r="B177" s="35">
        <v>1</v>
      </c>
      <c r="C177" s="59"/>
      <c r="D177" s="58" t="s">
        <v>143</v>
      </c>
      <c r="E177" s="59" t="s">
        <v>126</v>
      </c>
      <c r="F177" s="58">
        <v>83</v>
      </c>
      <c r="G177" s="59" t="s">
        <v>720</v>
      </c>
      <c r="H177" s="59" t="s">
        <v>721</v>
      </c>
      <c r="I177" s="60">
        <v>37392</v>
      </c>
      <c r="J177" s="61" t="s">
        <v>76</v>
      </c>
      <c r="K177" s="61" t="s">
        <v>41</v>
      </c>
      <c r="L177" s="61" t="s">
        <v>77</v>
      </c>
      <c r="M177" s="61" t="s">
        <v>78</v>
      </c>
      <c r="N177" s="58" t="str">
        <f t="shared" si="15"/>
        <v>v83</v>
      </c>
      <c r="O177" s="62" t="str">
        <f t="shared" si="16"/>
        <v>Antanas Klapatauskis</v>
      </c>
      <c r="P177" s="63">
        <f t="shared" si="17"/>
        <v>37392</v>
      </c>
      <c r="Q177" s="64" t="str">
        <f t="shared" si="18"/>
        <v>Kaltinėnai</v>
      </c>
      <c r="R177" s="64" t="str">
        <f t="shared" si="19"/>
        <v>NIKĖ</v>
      </c>
      <c r="S177" s="66" t="str">
        <f t="shared" si="22"/>
        <v>Ind.</v>
      </c>
      <c r="T177" s="64" t="str">
        <f t="shared" si="20"/>
        <v>S.Čėsna</v>
      </c>
      <c r="U177" s="35" t="str">
        <f t="shared" si="21"/>
        <v>v83</v>
      </c>
      <c r="V177" s="35"/>
      <c r="W177" s="35"/>
      <c r="X177" s="67"/>
      <c r="Y177" s="35"/>
      <c r="Z177" s="67"/>
      <c r="AA177" s="67"/>
    </row>
    <row r="178" spans="1:27" ht="12.75" customHeight="1">
      <c r="A178" s="57">
        <v>177</v>
      </c>
      <c r="B178" s="35">
        <v>1</v>
      </c>
      <c r="C178" s="59"/>
      <c r="D178" s="58" t="s">
        <v>143</v>
      </c>
      <c r="E178" s="59" t="s">
        <v>148</v>
      </c>
      <c r="F178" s="58">
        <v>84</v>
      </c>
      <c r="G178" s="59" t="s">
        <v>722</v>
      </c>
      <c r="H178" s="59" t="s">
        <v>723</v>
      </c>
      <c r="I178" s="60">
        <v>36840</v>
      </c>
      <c r="J178" s="61" t="s">
        <v>76</v>
      </c>
      <c r="K178" s="61" t="s">
        <v>41</v>
      </c>
      <c r="L178" s="61" t="s">
        <v>77</v>
      </c>
      <c r="M178" s="61" t="s">
        <v>78</v>
      </c>
      <c r="N178" s="58" t="str">
        <f t="shared" si="15"/>
        <v>v84</v>
      </c>
      <c r="O178" s="62" t="str">
        <f t="shared" si="16"/>
        <v>Gvidas Tauroza</v>
      </c>
      <c r="P178" s="63">
        <f t="shared" si="17"/>
        <v>36840</v>
      </c>
      <c r="Q178" s="64" t="str">
        <f t="shared" si="18"/>
        <v>Kaltinėnai</v>
      </c>
      <c r="R178" s="64" t="str">
        <f t="shared" si="19"/>
        <v>NIKĖ</v>
      </c>
      <c r="S178" s="66" t="str">
        <f t="shared" si="22"/>
        <v>Ind.</v>
      </c>
      <c r="T178" s="64" t="str">
        <f t="shared" si="20"/>
        <v>S.Čėsna</v>
      </c>
      <c r="U178" s="35" t="str">
        <f t="shared" si="21"/>
        <v>v84</v>
      </c>
      <c r="V178" s="35"/>
      <c r="W178" s="35"/>
      <c r="X178" s="67"/>
      <c r="Y178" s="35">
        <v>1</v>
      </c>
      <c r="Z178" s="67"/>
      <c r="AA178" s="67"/>
    </row>
    <row r="179" spans="1:27" ht="12.75" customHeight="1">
      <c r="A179" s="57">
        <v>178</v>
      </c>
      <c r="B179" s="58">
        <v>1</v>
      </c>
      <c r="C179" s="59"/>
      <c r="D179" s="58" t="s">
        <v>21</v>
      </c>
      <c r="E179" s="59" t="s">
        <v>126</v>
      </c>
      <c r="F179" s="58">
        <v>94</v>
      </c>
      <c r="G179" s="59" t="s">
        <v>724</v>
      </c>
      <c r="H179" s="59" t="s">
        <v>725</v>
      </c>
      <c r="I179" s="60">
        <v>38145</v>
      </c>
      <c r="J179" s="61" t="s">
        <v>76</v>
      </c>
      <c r="K179" s="61" t="s">
        <v>41</v>
      </c>
      <c r="L179" s="61" t="s">
        <v>475</v>
      </c>
      <c r="M179" s="61" t="s">
        <v>78</v>
      </c>
      <c r="N179" s="58" t="str">
        <f t="shared" si="15"/>
        <v>m94</v>
      </c>
      <c r="O179" s="62" t="str">
        <f t="shared" si="16"/>
        <v>Dovilė Tamašauskaitė</v>
      </c>
      <c r="P179" s="63">
        <f t="shared" si="17"/>
        <v>38145</v>
      </c>
      <c r="Q179" s="64" t="str">
        <f t="shared" si="18"/>
        <v>Kaltinėnai</v>
      </c>
      <c r="R179" s="64" t="str">
        <f t="shared" si="19"/>
        <v>NIKĖ</v>
      </c>
      <c r="S179" s="66" t="str">
        <f t="shared" si="22"/>
        <v>Inv.</v>
      </c>
      <c r="T179" s="64" t="str">
        <f t="shared" si="20"/>
        <v>S.Čėsna</v>
      </c>
      <c r="U179" s="35" t="str">
        <f t="shared" si="21"/>
        <v>m94</v>
      </c>
      <c r="V179" s="35"/>
      <c r="W179" s="35"/>
      <c r="X179" s="67"/>
      <c r="Y179" s="35"/>
      <c r="Z179" s="67"/>
      <c r="AA179" s="67"/>
    </row>
    <row r="180" spans="1:27" ht="12.75" customHeight="1">
      <c r="A180" s="57">
        <v>179</v>
      </c>
      <c r="B180" s="58">
        <v>2</v>
      </c>
      <c r="C180" s="59"/>
      <c r="D180" s="58" t="s">
        <v>21</v>
      </c>
      <c r="E180" s="59" t="s">
        <v>126</v>
      </c>
      <c r="F180" s="58">
        <v>95</v>
      </c>
      <c r="G180" s="59" t="s">
        <v>726</v>
      </c>
      <c r="H180" s="59" t="s">
        <v>727</v>
      </c>
      <c r="I180" s="60">
        <v>37722</v>
      </c>
      <c r="J180" s="61" t="s">
        <v>102</v>
      </c>
      <c r="K180" s="61" t="s">
        <v>103</v>
      </c>
      <c r="L180" s="61"/>
      <c r="M180" s="61" t="s">
        <v>104</v>
      </c>
      <c r="N180" s="58" t="str">
        <f t="shared" si="15"/>
        <v>m95</v>
      </c>
      <c r="O180" s="62" t="str">
        <f t="shared" si="16"/>
        <v>Gabija Petkevičiūtė</v>
      </c>
      <c r="P180" s="63">
        <f t="shared" si="17"/>
        <v>37722</v>
      </c>
      <c r="Q180" s="64" t="str">
        <f t="shared" si="18"/>
        <v>Trakai</v>
      </c>
      <c r="R180" s="64" t="str">
        <f t="shared" si="19"/>
        <v>Sostinės Olimpas</v>
      </c>
      <c r="S180" s="66">
        <f t="shared" si="22"/>
        <v>0</v>
      </c>
      <c r="T180" s="64" t="str">
        <f t="shared" si="20"/>
        <v>D.Virbickas</v>
      </c>
      <c r="U180" s="35" t="str">
        <f t="shared" si="21"/>
        <v>m95</v>
      </c>
      <c r="V180" s="35"/>
      <c r="W180" s="35"/>
      <c r="X180" s="67"/>
      <c r="Y180" s="35"/>
      <c r="Z180" s="67"/>
      <c r="AA180" s="67"/>
    </row>
    <row r="181" spans="1:27" ht="12.75" customHeight="1">
      <c r="A181" s="57">
        <v>180</v>
      </c>
      <c r="B181" s="35">
        <v>2</v>
      </c>
      <c r="C181" s="59"/>
      <c r="D181" s="58" t="s">
        <v>143</v>
      </c>
      <c r="E181" s="59" t="s">
        <v>126</v>
      </c>
      <c r="F181" s="58">
        <v>85</v>
      </c>
      <c r="G181" s="59" t="s">
        <v>680</v>
      </c>
      <c r="H181" s="59" t="s">
        <v>728</v>
      </c>
      <c r="I181" s="60">
        <v>38104</v>
      </c>
      <c r="J181" s="61" t="s">
        <v>102</v>
      </c>
      <c r="K181" s="61" t="s">
        <v>103</v>
      </c>
      <c r="L181" s="61"/>
      <c r="M181" s="61" t="s">
        <v>104</v>
      </c>
      <c r="N181" s="58" t="str">
        <f t="shared" si="15"/>
        <v>v85</v>
      </c>
      <c r="O181" s="62" t="str">
        <f t="shared" si="16"/>
        <v>Dovydas Stangvilas</v>
      </c>
      <c r="P181" s="63">
        <f t="shared" si="17"/>
        <v>38104</v>
      </c>
      <c r="Q181" s="64" t="str">
        <f t="shared" si="18"/>
        <v>Trakai</v>
      </c>
      <c r="R181" s="64" t="str">
        <f t="shared" si="19"/>
        <v>Sostinės Olimpas</v>
      </c>
      <c r="S181" s="66">
        <f t="shared" si="22"/>
        <v>0</v>
      </c>
      <c r="T181" s="64" t="str">
        <f t="shared" si="20"/>
        <v>D.Virbickas</v>
      </c>
      <c r="U181" s="35" t="str">
        <f t="shared" si="21"/>
        <v>v85</v>
      </c>
      <c r="V181" s="35"/>
      <c r="W181" s="35"/>
      <c r="X181" s="67"/>
      <c r="Y181" s="35">
        <v>1</v>
      </c>
      <c r="Z181" s="67"/>
      <c r="AA181" s="67"/>
    </row>
    <row r="182" spans="1:27" ht="12.75" customHeight="1">
      <c r="A182" s="57">
        <v>181</v>
      </c>
      <c r="B182" s="35">
        <v>1</v>
      </c>
      <c r="C182" s="59"/>
      <c r="D182" s="58" t="s">
        <v>21</v>
      </c>
      <c r="E182" s="59" t="s">
        <v>162</v>
      </c>
      <c r="F182" s="58">
        <v>96</v>
      </c>
      <c r="G182" s="59" t="s">
        <v>156</v>
      </c>
      <c r="H182" s="59" t="s">
        <v>729</v>
      </c>
      <c r="I182" s="60">
        <v>36476</v>
      </c>
      <c r="J182" s="61" t="s">
        <v>102</v>
      </c>
      <c r="K182" s="61" t="s">
        <v>103</v>
      </c>
      <c r="L182" s="61"/>
      <c r="M182" s="61" t="s">
        <v>104</v>
      </c>
      <c r="N182" s="58" t="str">
        <f t="shared" si="15"/>
        <v>m96</v>
      </c>
      <c r="O182" s="62" t="str">
        <f t="shared" si="16"/>
        <v>Erika Kraulaidytė</v>
      </c>
      <c r="P182" s="63">
        <f t="shared" si="17"/>
        <v>36476</v>
      </c>
      <c r="Q182" s="64" t="str">
        <f t="shared" si="18"/>
        <v>Trakai</v>
      </c>
      <c r="R182" s="64" t="str">
        <f t="shared" si="19"/>
        <v>Sostinės Olimpas</v>
      </c>
      <c r="S182" s="66">
        <f t="shared" si="22"/>
        <v>0</v>
      </c>
      <c r="T182" s="64" t="str">
        <f t="shared" si="20"/>
        <v>D.Virbickas</v>
      </c>
      <c r="U182" s="35" t="str">
        <f t="shared" si="21"/>
        <v>m96</v>
      </c>
      <c r="V182" s="35"/>
      <c r="W182" s="35"/>
      <c r="X182" s="67"/>
      <c r="Y182" s="35">
        <v>2</v>
      </c>
      <c r="Z182" s="67"/>
      <c r="AA182" s="67"/>
    </row>
    <row r="183" spans="1:27" ht="12.75" customHeight="1">
      <c r="A183" s="57">
        <v>182</v>
      </c>
      <c r="B183" s="35">
        <v>1</v>
      </c>
      <c r="C183" s="59"/>
      <c r="D183" s="58" t="s">
        <v>143</v>
      </c>
      <c r="E183" s="59" t="s">
        <v>203</v>
      </c>
      <c r="F183" s="58">
        <v>86</v>
      </c>
      <c r="G183" s="59" t="s">
        <v>730</v>
      </c>
      <c r="H183" s="59" t="s">
        <v>731</v>
      </c>
      <c r="I183" s="60">
        <v>36339</v>
      </c>
      <c r="J183" s="61" t="s">
        <v>102</v>
      </c>
      <c r="K183" s="61" t="s">
        <v>103</v>
      </c>
      <c r="L183" s="61"/>
      <c r="M183" s="61" t="s">
        <v>104</v>
      </c>
      <c r="N183" s="58" t="str">
        <f t="shared" si="15"/>
        <v>v86</v>
      </c>
      <c r="O183" s="62" t="str">
        <f t="shared" si="16"/>
        <v>Romualdas Laurinavičius</v>
      </c>
      <c r="P183" s="63">
        <f t="shared" si="17"/>
        <v>36339</v>
      </c>
      <c r="Q183" s="64" t="str">
        <f t="shared" si="18"/>
        <v>Trakai</v>
      </c>
      <c r="R183" s="64" t="str">
        <f t="shared" si="19"/>
        <v>Sostinės Olimpas</v>
      </c>
      <c r="S183" s="66">
        <f t="shared" si="22"/>
        <v>0</v>
      </c>
      <c r="T183" s="64" t="str">
        <f t="shared" si="20"/>
        <v>D.Virbickas</v>
      </c>
      <c r="U183" s="35" t="str">
        <f t="shared" si="21"/>
        <v>v86</v>
      </c>
      <c r="V183" s="35"/>
      <c r="W183" s="35"/>
      <c r="X183" s="67"/>
      <c r="Y183" s="35">
        <v>1</v>
      </c>
      <c r="Z183" s="67"/>
      <c r="AA183" s="67"/>
    </row>
    <row r="184" spans="1:27" ht="12.75" customHeight="1">
      <c r="A184" s="57">
        <v>183</v>
      </c>
      <c r="B184" s="35">
        <v>1</v>
      </c>
      <c r="C184" s="59"/>
      <c r="D184" s="58" t="s">
        <v>143</v>
      </c>
      <c r="E184" s="59" t="s">
        <v>126</v>
      </c>
      <c r="F184" s="58">
        <v>87</v>
      </c>
      <c r="G184" s="59" t="s">
        <v>267</v>
      </c>
      <c r="H184" s="59" t="s">
        <v>732</v>
      </c>
      <c r="I184" s="60">
        <v>38027</v>
      </c>
      <c r="J184" s="61" t="s">
        <v>102</v>
      </c>
      <c r="K184" s="61" t="s">
        <v>103</v>
      </c>
      <c r="L184" s="61"/>
      <c r="M184" s="61" t="s">
        <v>104</v>
      </c>
      <c r="N184" s="58" t="str">
        <f t="shared" si="15"/>
        <v>v87</v>
      </c>
      <c r="O184" s="62" t="str">
        <f t="shared" si="16"/>
        <v>Mantas Apanavičius</v>
      </c>
      <c r="P184" s="63">
        <f t="shared" si="17"/>
        <v>38027</v>
      </c>
      <c r="Q184" s="64" t="str">
        <f t="shared" si="18"/>
        <v>Trakai</v>
      </c>
      <c r="R184" s="64" t="str">
        <f t="shared" si="19"/>
        <v>Sostinės Olimpas</v>
      </c>
      <c r="S184" s="66">
        <f t="shared" si="22"/>
        <v>0</v>
      </c>
      <c r="T184" s="64" t="str">
        <f t="shared" si="20"/>
        <v>D.Virbickas</v>
      </c>
      <c r="U184" s="35" t="str">
        <f t="shared" si="21"/>
        <v>v87</v>
      </c>
      <c r="V184" s="35"/>
      <c r="W184" s="35"/>
      <c r="X184" s="67"/>
      <c r="Y184" s="35">
        <v>2</v>
      </c>
      <c r="Z184" s="67"/>
      <c r="AA184" s="67"/>
    </row>
    <row r="185" spans="1:27" ht="12.75" customHeight="1">
      <c r="A185" s="57">
        <v>184</v>
      </c>
      <c r="B185" s="35">
        <v>1</v>
      </c>
      <c r="C185" s="59"/>
      <c r="D185" s="58" t="s">
        <v>21</v>
      </c>
      <c r="E185" s="59" t="s">
        <v>148</v>
      </c>
      <c r="F185" s="58">
        <v>97</v>
      </c>
      <c r="G185" s="59" t="s">
        <v>733</v>
      </c>
      <c r="H185" s="59" t="s">
        <v>734</v>
      </c>
      <c r="I185" s="60">
        <v>37236</v>
      </c>
      <c r="J185" s="61" t="s">
        <v>102</v>
      </c>
      <c r="K185" s="61"/>
      <c r="L185" s="61"/>
      <c r="M185" s="61" t="s">
        <v>345</v>
      </c>
      <c r="N185" s="58" t="str">
        <f t="shared" si="15"/>
        <v>m97</v>
      </c>
      <c r="O185" s="62" t="str">
        <f t="shared" si="16"/>
        <v>Eleonora Kišeniova</v>
      </c>
      <c r="P185" s="63">
        <f t="shared" si="17"/>
        <v>37236</v>
      </c>
      <c r="Q185" s="64" t="str">
        <f t="shared" si="18"/>
        <v>Trakai</v>
      </c>
      <c r="R185" s="64">
        <f t="shared" si="19"/>
        <v>0</v>
      </c>
      <c r="S185" s="66">
        <f t="shared" si="22"/>
        <v>0</v>
      </c>
      <c r="T185" s="64" t="str">
        <f t="shared" si="20"/>
        <v>L.Tichonova</v>
      </c>
      <c r="U185" s="35" t="str">
        <f t="shared" si="21"/>
        <v>m97</v>
      </c>
      <c r="V185" s="35"/>
      <c r="W185" s="35"/>
      <c r="X185" s="67"/>
      <c r="Y185" s="35">
        <v>2</v>
      </c>
      <c r="Z185" s="67"/>
      <c r="AA185" s="67"/>
    </row>
    <row r="186" spans="1:27" ht="12.75" customHeight="1">
      <c r="A186" s="57">
        <v>185</v>
      </c>
      <c r="B186" s="58">
        <v>1</v>
      </c>
      <c r="C186" s="59"/>
      <c r="D186" s="58" t="s">
        <v>21</v>
      </c>
      <c r="E186" s="59" t="s">
        <v>126</v>
      </c>
      <c r="F186" s="58">
        <v>98</v>
      </c>
      <c r="G186" s="59" t="s">
        <v>735</v>
      </c>
      <c r="H186" s="59" t="s">
        <v>736</v>
      </c>
      <c r="I186" s="60">
        <v>37654</v>
      </c>
      <c r="J186" s="61" t="s">
        <v>102</v>
      </c>
      <c r="K186" s="61"/>
      <c r="L186" s="61"/>
      <c r="M186" s="61" t="s">
        <v>345</v>
      </c>
      <c r="N186" s="58" t="str">
        <f t="shared" si="15"/>
        <v>m98</v>
      </c>
      <c r="O186" s="62" t="str">
        <f t="shared" si="16"/>
        <v>Livija Nasutavičiūtė</v>
      </c>
      <c r="P186" s="63">
        <f t="shared" si="17"/>
        <v>37654</v>
      </c>
      <c r="Q186" s="64" t="str">
        <f t="shared" si="18"/>
        <v>Trakai</v>
      </c>
      <c r="R186" s="64">
        <f t="shared" si="19"/>
        <v>0</v>
      </c>
      <c r="S186" s="66">
        <f t="shared" si="22"/>
        <v>0</v>
      </c>
      <c r="T186" s="64" t="str">
        <f t="shared" si="20"/>
        <v>L.Tichonova</v>
      </c>
      <c r="U186" s="35" t="str">
        <f t="shared" si="21"/>
        <v>m98</v>
      </c>
      <c r="V186" s="35"/>
      <c r="W186" s="35"/>
      <c r="X186" s="67"/>
      <c r="Y186" s="35"/>
      <c r="Z186" s="67"/>
      <c r="AA186" s="67"/>
    </row>
    <row r="187" spans="1:27" ht="12.75" customHeight="1">
      <c r="A187" s="57">
        <v>186</v>
      </c>
      <c r="B187" s="35">
        <v>1</v>
      </c>
      <c r="C187" s="59"/>
      <c r="D187" s="58" t="s">
        <v>143</v>
      </c>
      <c r="E187" s="59" t="s">
        <v>203</v>
      </c>
      <c r="F187" s="58">
        <v>88</v>
      </c>
      <c r="G187" s="59" t="s">
        <v>737</v>
      </c>
      <c r="H187" s="59" t="s">
        <v>738</v>
      </c>
      <c r="I187" s="60">
        <v>36290</v>
      </c>
      <c r="J187" s="61" t="s">
        <v>102</v>
      </c>
      <c r="K187" s="61"/>
      <c r="L187" s="61"/>
      <c r="M187" s="61" t="s">
        <v>459</v>
      </c>
      <c r="N187" s="58" t="str">
        <f t="shared" si="15"/>
        <v>v88</v>
      </c>
      <c r="O187" s="62" t="str">
        <f t="shared" si="16"/>
        <v>Arnoldas Gavlas</v>
      </c>
      <c r="P187" s="63">
        <f t="shared" si="17"/>
        <v>36290</v>
      </c>
      <c r="Q187" s="64" t="str">
        <f t="shared" si="18"/>
        <v>Trakai</v>
      </c>
      <c r="R187" s="64">
        <f t="shared" si="19"/>
        <v>0</v>
      </c>
      <c r="S187" s="66">
        <f t="shared" si="22"/>
        <v>0</v>
      </c>
      <c r="T187" s="64" t="str">
        <f t="shared" si="20"/>
        <v>L.Sinkevičienė</v>
      </c>
      <c r="U187" s="35" t="str">
        <f t="shared" si="21"/>
        <v>v88</v>
      </c>
      <c r="V187" s="35"/>
      <c r="W187" s="35"/>
      <c r="X187" s="67"/>
      <c r="Y187" s="35">
        <v>1</v>
      </c>
      <c r="Z187" s="67"/>
      <c r="AA187" s="67"/>
    </row>
    <row r="188" spans="1:27" ht="12.75" customHeight="1">
      <c r="A188" s="57">
        <v>187</v>
      </c>
      <c r="B188" s="35">
        <v>1</v>
      </c>
      <c r="C188" s="59"/>
      <c r="D188" s="58" t="s">
        <v>143</v>
      </c>
      <c r="E188" s="59" t="s">
        <v>148</v>
      </c>
      <c r="F188" s="58">
        <v>89</v>
      </c>
      <c r="G188" s="59" t="s">
        <v>739</v>
      </c>
      <c r="H188" s="59" t="s">
        <v>740</v>
      </c>
      <c r="I188" s="60">
        <v>36977</v>
      </c>
      <c r="J188" s="61" t="s">
        <v>102</v>
      </c>
      <c r="K188" s="61"/>
      <c r="L188" s="61"/>
      <c r="M188" s="61" t="s">
        <v>459</v>
      </c>
      <c r="N188" s="58" t="str">
        <f t="shared" si="15"/>
        <v>v89</v>
      </c>
      <c r="O188" s="62" t="str">
        <f t="shared" si="16"/>
        <v>Augustinas Vainauskas</v>
      </c>
      <c r="P188" s="63">
        <f t="shared" si="17"/>
        <v>36977</v>
      </c>
      <c r="Q188" s="64" t="str">
        <f t="shared" si="18"/>
        <v>Trakai</v>
      </c>
      <c r="R188" s="64">
        <f t="shared" si="19"/>
        <v>0</v>
      </c>
      <c r="S188" s="66">
        <f t="shared" si="22"/>
        <v>0</v>
      </c>
      <c r="T188" s="64" t="str">
        <f t="shared" si="20"/>
        <v>L.Sinkevičienė</v>
      </c>
      <c r="U188" s="35" t="str">
        <f t="shared" si="21"/>
        <v>v89</v>
      </c>
      <c r="V188" s="35"/>
      <c r="W188" s="35"/>
      <c r="X188" s="67"/>
      <c r="Y188" s="35">
        <v>1</v>
      </c>
      <c r="Z188" s="67"/>
      <c r="AA188" s="67"/>
    </row>
    <row r="189" spans="1:27" ht="12.75" customHeight="1">
      <c r="A189" s="57">
        <v>188</v>
      </c>
      <c r="B189" s="35">
        <v>1</v>
      </c>
      <c r="C189" s="59"/>
      <c r="D189" s="58" t="s">
        <v>21</v>
      </c>
      <c r="E189" s="59" t="s">
        <v>203</v>
      </c>
      <c r="F189" s="58">
        <v>99</v>
      </c>
      <c r="G189" s="59" t="s">
        <v>741</v>
      </c>
      <c r="H189" s="59" t="s">
        <v>742</v>
      </c>
      <c r="I189" s="60">
        <v>35765</v>
      </c>
      <c r="J189" s="61" t="s">
        <v>102</v>
      </c>
      <c r="K189" s="61"/>
      <c r="L189" s="61"/>
      <c r="M189" s="61" t="s">
        <v>459</v>
      </c>
      <c r="N189" s="58" t="str">
        <f t="shared" si="15"/>
        <v>m99</v>
      </c>
      <c r="O189" s="62" t="str">
        <f t="shared" si="16"/>
        <v>Snežana Gibneris</v>
      </c>
      <c r="P189" s="63">
        <f t="shared" si="17"/>
        <v>35765</v>
      </c>
      <c r="Q189" s="64" t="str">
        <f t="shared" si="18"/>
        <v>Trakai</v>
      </c>
      <c r="R189" s="64">
        <f t="shared" si="19"/>
        <v>0</v>
      </c>
      <c r="S189" s="66">
        <f t="shared" si="22"/>
        <v>0</v>
      </c>
      <c r="T189" s="64" t="str">
        <f t="shared" si="20"/>
        <v>L.Sinkevičienė</v>
      </c>
      <c r="U189" s="35" t="str">
        <f t="shared" si="21"/>
        <v>m99</v>
      </c>
      <c r="V189" s="35"/>
      <c r="W189" s="35"/>
      <c r="X189" s="67"/>
      <c r="Y189" s="35">
        <v>1</v>
      </c>
      <c r="Z189" s="67"/>
      <c r="AA189" s="67"/>
    </row>
    <row r="190" spans="1:27" ht="12.75" customHeight="1">
      <c r="A190" s="57">
        <v>189</v>
      </c>
      <c r="B190" s="35">
        <v>2</v>
      </c>
      <c r="C190" s="59"/>
      <c r="D190" s="58" t="s">
        <v>21</v>
      </c>
      <c r="E190" s="59" t="s">
        <v>148</v>
      </c>
      <c r="F190" s="58">
        <v>100</v>
      </c>
      <c r="G190" s="59" t="s">
        <v>629</v>
      </c>
      <c r="H190" s="59" t="s">
        <v>743</v>
      </c>
      <c r="I190" s="60">
        <v>37117</v>
      </c>
      <c r="J190" s="61" t="s">
        <v>102</v>
      </c>
      <c r="K190" s="61"/>
      <c r="L190" s="61"/>
      <c r="M190" s="61" t="s">
        <v>345</v>
      </c>
      <c r="N190" s="58" t="str">
        <f t="shared" si="15"/>
        <v>m100</v>
      </c>
      <c r="O190" s="62" t="str">
        <f t="shared" si="16"/>
        <v>Greta Kliševičiūtė</v>
      </c>
      <c r="P190" s="63">
        <f t="shared" si="17"/>
        <v>37117</v>
      </c>
      <c r="Q190" s="64" t="str">
        <f t="shared" si="18"/>
        <v>Trakai</v>
      </c>
      <c r="R190" s="64">
        <f t="shared" si="19"/>
        <v>0</v>
      </c>
      <c r="S190" s="66">
        <f t="shared" si="22"/>
        <v>0</v>
      </c>
      <c r="T190" s="64" t="str">
        <f t="shared" si="20"/>
        <v>L.Tichonova</v>
      </c>
      <c r="U190" s="35" t="str">
        <f t="shared" si="21"/>
        <v>m100</v>
      </c>
      <c r="V190" s="35"/>
      <c r="W190" s="35"/>
      <c r="X190" s="67"/>
      <c r="Y190" s="35">
        <v>2</v>
      </c>
      <c r="Z190" s="67"/>
      <c r="AA190" s="67"/>
    </row>
    <row r="191" spans="1:27" ht="12.75" customHeight="1">
      <c r="A191" s="57">
        <v>190</v>
      </c>
      <c r="B191" s="35">
        <v>1</v>
      </c>
      <c r="C191" s="59"/>
      <c r="D191" s="58" t="s">
        <v>21</v>
      </c>
      <c r="E191" s="59" t="s">
        <v>148</v>
      </c>
      <c r="F191" s="58">
        <v>101</v>
      </c>
      <c r="G191" s="59" t="s">
        <v>581</v>
      </c>
      <c r="H191" s="59" t="s">
        <v>744</v>
      </c>
      <c r="I191" s="60">
        <v>36868</v>
      </c>
      <c r="J191" s="61" t="s">
        <v>102</v>
      </c>
      <c r="K191" s="61"/>
      <c r="L191" s="61"/>
      <c r="M191" s="61" t="s">
        <v>459</v>
      </c>
      <c r="N191" s="58" t="str">
        <f t="shared" si="15"/>
        <v>m101</v>
      </c>
      <c r="O191" s="62" t="str">
        <f t="shared" si="16"/>
        <v>Evelina Kozlovskaja</v>
      </c>
      <c r="P191" s="63">
        <f t="shared" si="17"/>
        <v>36868</v>
      </c>
      <c r="Q191" s="64" t="str">
        <f t="shared" si="18"/>
        <v>Trakai</v>
      </c>
      <c r="R191" s="64">
        <f t="shared" si="19"/>
        <v>0</v>
      </c>
      <c r="S191" s="66">
        <f t="shared" si="22"/>
        <v>0</v>
      </c>
      <c r="T191" s="64" t="str">
        <f t="shared" si="20"/>
        <v>L.Sinkevičienė</v>
      </c>
      <c r="U191" s="35" t="str">
        <f t="shared" si="21"/>
        <v>m101</v>
      </c>
      <c r="V191" s="35"/>
      <c r="W191" s="35"/>
      <c r="X191" s="67"/>
      <c r="Y191" s="35">
        <v>3</v>
      </c>
      <c r="Z191" s="67"/>
      <c r="AA191" s="67"/>
    </row>
    <row r="192" spans="1:27" ht="12.75" customHeight="1">
      <c r="A192" s="57">
        <v>191</v>
      </c>
      <c r="B192" s="35">
        <v>1</v>
      </c>
      <c r="C192" s="59"/>
      <c r="D192" s="58" t="s">
        <v>143</v>
      </c>
      <c r="E192" s="59" t="s">
        <v>148</v>
      </c>
      <c r="F192" s="58">
        <v>90</v>
      </c>
      <c r="G192" s="59" t="s">
        <v>745</v>
      </c>
      <c r="H192" s="59" t="s">
        <v>746</v>
      </c>
      <c r="I192" s="60">
        <v>37132</v>
      </c>
      <c r="J192" s="61" t="s">
        <v>102</v>
      </c>
      <c r="K192" s="61"/>
      <c r="L192" s="61"/>
      <c r="M192" s="61" t="s">
        <v>459</v>
      </c>
      <c r="N192" s="58" t="str">
        <f t="shared" si="15"/>
        <v>v90</v>
      </c>
      <c r="O192" s="62" t="str">
        <f t="shared" si="16"/>
        <v>Andrius Blažonis</v>
      </c>
      <c r="P192" s="63">
        <f t="shared" si="17"/>
        <v>37132</v>
      </c>
      <c r="Q192" s="64" t="str">
        <f t="shared" si="18"/>
        <v>Trakai</v>
      </c>
      <c r="R192" s="64">
        <f t="shared" si="19"/>
        <v>0</v>
      </c>
      <c r="S192" s="66">
        <f t="shared" si="22"/>
        <v>0</v>
      </c>
      <c r="T192" s="64" t="str">
        <f t="shared" si="20"/>
        <v>L.Sinkevičienė</v>
      </c>
      <c r="U192" s="35" t="str">
        <f t="shared" si="21"/>
        <v>v90</v>
      </c>
      <c r="V192" s="35"/>
      <c r="W192" s="35"/>
      <c r="X192" s="67"/>
      <c r="Y192" s="35">
        <v>1</v>
      </c>
      <c r="Z192" s="67"/>
      <c r="AA192" s="67"/>
    </row>
    <row r="193" spans="1:27" ht="12.75" customHeight="1">
      <c r="A193" s="57">
        <v>192</v>
      </c>
      <c r="B193" s="58">
        <v>1</v>
      </c>
      <c r="C193" s="59"/>
      <c r="D193" s="58" t="s">
        <v>21</v>
      </c>
      <c r="E193" s="59" t="s">
        <v>126</v>
      </c>
      <c r="F193" s="58">
        <v>102</v>
      </c>
      <c r="G193" s="59" t="s">
        <v>747</v>
      </c>
      <c r="H193" s="59" t="s">
        <v>748</v>
      </c>
      <c r="I193" s="60">
        <v>37622</v>
      </c>
      <c r="J193" s="61" t="s">
        <v>69</v>
      </c>
      <c r="K193" s="61"/>
      <c r="L193" s="61"/>
      <c r="M193" s="61" t="s">
        <v>749</v>
      </c>
      <c r="N193" s="58" t="str">
        <f t="shared" si="15"/>
        <v>m102</v>
      </c>
      <c r="O193" s="62" t="str">
        <f t="shared" si="16"/>
        <v>Enrika Jurjonaitė</v>
      </c>
      <c r="P193" s="63">
        <f t="shared" si="17"/>
        <v>37622</v>
      </c>
      <c r="Q193" s="64" t="str">
        <f t="shared" si="18"/>
        <v>Klaipėdos r.</v>
      </c>
      <c r="R193" s="64">
        <f t="shared" si="19"/>
        <v>0</v>
      </c>
      <c r="S193" s="66">
        <f t="shared" si="22"/>
        <v>0</v>
      </c>
      <c r="T193" s="64" t="str">
        <f t="shared" si="20"/>
        <v>M.Jonelys</v>
      </c>
      <c r="U193" s="35" t="str">
        <f t="shared" si="21"/>
        <v>m102</v>
      </c>
      <c r="V193" s="35"/>
      <c r="W193" s="35"/>
      <c r="X193" s="67"/>
      <c r="Y193" s="35"/>
      <c r="Z193" s="67"/>
      <c r="AA193" s="67"/>
    </row>
    <row r="194" spans="1:27" ht="12.75" customHeight="1">
      <c r="A194" s="57">
        <v>193</v>
      </c>
      <c r="B194" s="35">
        <v>1</v>
      </c>
      <c r="C194" s="59"/>
      <c r="D194" s="58" t="s">
        <v>143</v>
      </c>
      <c r="E194" s="59" t="s">
        <v>126</v>
      </c>
      <c r="F194" s="58">
        <v>91</v>
      </c>
      <c r="G194" s="59" t="s">
        <v>750</v>
      </c>
      <c r="H194" s="59" t="s">
        <v>751</v>
      </c>
      <c r="I194" s="60">
        <v>37257</v>
      </c>
      <c r="J194" s="61" t="s">
        <v>69</v>
      </c>
      <c r="K194" s="61"/>
      <c r="L194" s="61"/>
      <c r="M194" s="61" t="s">
        <v>752</v>
      </c>
      <c r="N194" s="58" t="str">
        <f aca="true" t="shared" si="23" ref="N194:N257">IF(ISBLANK(F194)," ",CONCATENATE(D194,F194))</f>
        <v>v91</v>
      </c>
      <c r="O194" s="62" t="str">
        <f aca="true" t="shared" si="24" ref="O194:O257">IF(ISBLANK(F194)," ",CONCATENATE(G194," ",H194))</f>
        <v>Anūpras Ložinskas</v>
      </c>
      <c r="P194" s="63">
        <f aca="true" t="shared" si="25" ref="P194:P257">IF(ISBLANK(F194)," ",I194)</f>
        <v>37257</v>
      </c>
      <c r="Q194" s="64" t="str">
        <f aca="true" t="shared" si="26" ref="Q194:Q257">IF(ISBLANK(F194)," ",J194)</f>
        <v>Klaipėdos r.</v>
      </c>
      <c r="R194" s="64">
        <f aca="true" t="shared" si="27" ref="R194:R257">IF(ISBLANK(F194)," ",K194)</f>
        <v>0</v>
      </c>
      <c r="S194" s="66">
        <f t="shared" si="22"/>
        <v>0</v>
      </c>
      <c r="T194" s="64" t="str">
        <f aca="true" t="shared" si="28" ref="T194:T257">IF(ISBLANK(F194)," ",M194)</f>
        <v>J.Žukauskienė</v>
      </c>
      <c r="U194" s="35" t="str">
        <f aca="true" t="shared" si="29" ref="U194:U257">N194</f>
        <v>v91</v>
      </c>
      <c r="V194" s="35"/>
      <c r="W194" s="35"/>
      <c r="X194" s="67"/>
      <c r="Y194" s="35">
        <v>3</v>
      </c>
      <c r="Z194" s="67"/>
      <c r="AA194" s="67"/>
    </row>
    <row r="195" spans="1:27" ht="12.75" customHeight="1">
      <c r="A195" s="57">
        <v>194</v>
      </c>
      <c r="B195" s="35">
        <v>1</v>
      </c>
      <c r="C195" s="59"/>
      <c r="D195" s="58" t="s">
        <v>143</v>
      </c>
      <c r="E195" s="59" t="s">
        <v>126</v>
      </c>
      <c r="F195" s="58">
        <v>92</v>
      </c>
      <c r="G195" s="59" t="s">
        <v>720</v>
      </c>
      <c r="H195" s="59" t="s">
        <v>753</v>
      </c>
      <c r="I195" s="60">
        <v>37257</v>
      </c>
      <c r="J195" s="61" t="s">
        <v>69</v>
      </c>
      <c r="K195" s="61"/>
      <c r="L195" s="61"/>
      <c r="M195" s="61" t="s">
        <v>70</v>
      </c>
      <c r="N195" s="58" t="str">
        <f t="shared" si="23"/>
        <v>v92</v>
      </c>
      <c r="O195" s="62" t="str">
        <f t="shared" si="24"/>
        <v>Antanas Butkus</v>
      </c>
      <c r="P195" s="63">
        <f t="shared" si="25"/>
        <v>37257</v>
      </c>
      <c r="Q195" s="64" t="str">
        <f t="shared" si="26"/>
        <v>Klaipėdos r.</v>
      </c>
      <c r="R195" s="64">
        <f t="shared" si="27"/>
        <v>0</v>
      </c>
      <c r="S195" s="66">
        <f t="shared" si="22"/>
        <v>0</v>
      </c>
      <c r="T195" s="64" t="str">
        <f t="shared" si="28"/>
        <v>G.Ratkus</v>
      </c>
      <c r="U195" s="35" t="str">
        <f t="shared" si="29"/>
        <v>v92</v>
      </c>
      <c r="V195" s="35"/>
      <c r="W195" s="35"/>
      <c r="X195" s="67"/>
      <c r="Y195" s="35">
        <v>2</v>
      </c>
      <c r="Z195" s="67"/>
      <c r="AA195" s="67"/>
    </row>
    <row r="196" spans="1:27" ht="12.75" customHeight="1">
      <c r="A196" s="57">
        <v>195</v>
      </c>
      <c r="B196" s="35">
        <v>2</v>
      </c>
      <c r="C196" s="59"/>
      <c r="D196" s="58" t="s">
        <v>143</v>
      </c>
      <c r="E196" s="59" t="s">
        <v>126</v>
      </c>
      <c r="F196" s="58">
        <v>93</v>
      </c>
      <c r="G196" s="59" t="s">
        <v>754</v>
      </c>
      <c r="H196" s="59" t="s">
        <v>147</v>
      </c>
      <c r="I196" s="60">
        <v>37257</v>
      </c>
      <c r="J196" s="61" t="s">
        <v>69</v>
      </c>
      <c r="K196" s="61"/>
      <c r="L196" s="61"/>
      <c r="M196" s="61" t="s">
        <v>70</v>
      </c>
      <c r="N196" s="58" t="str">
        <f t="shared" si="23"/>
        <v>v93</v>
      </c>
      <c r="O196" s="62" t="str">
        <f t="shared" si="24"/>
        <v>Natanas Žebrauskas</v>
      </c>
      <c r="P196" s="63">
        <f t="shared" si="25"/>
        <v>37257</v>
      </c>
      <c r="Q196" s="64" t="str">
        <f t="shared" si="26"/>
        <v>Klaipėdos r.</v>
      </c>
      <c r="R196" s="64">
        <f t="shared" si="27"/>
        <v>0</v>
      </c>
      <c r="S196" s="66">
        <f t="shared" si="22"/>
        <v>0</v>
      </c>
      <c r="T196" s="64" t="str">
        <f t="shared" si="28"/>
        <v>G.Ratkus</v>
      </c>
      <c r="U196" s="35" t="str">
        <f t="shared" si="29"/>
        <v>v93</v>
      </c>
      <c r="V196" s="35"/>
      <c r="W196" s="35"/>
      <c r="X196" s="67"/>
      <c r="Y196" s="35">
        <v>1</v>
      </c>
      <c r="Z196" s="67"/>
      <c r="AA196" s="67"/>
    </row>
    <row r="197" spans="1:27" ht="12.75" customHeight="1">
      <c r="A197" s="57">
        <v>196</v>
      </c>
      <c r="B197" s="35">
        <v>2</v>
      </c>
      <c r="C197" s="59"/>
      <c r="D197" s="58" t="s">
        <v>143</v>
      </c>
      <c r="E197" s="59" t="s">
        <v>148</v>
      </c>
      <c r="F197" s="58">
        <v>94</v>
      </c>
      <c r="G197" s="59" t="s">
        <v>267</v>
      </c>
      <c r="H197" s="59" t="s">
        <v>755</v>
      </c>
      <c r="I197" s="60">
        <v>37181</v>
      </c>
      <c r="J197" s="61" t="s">
        <v>69</v>
      </c>
      <c r="K197" s="61"/>
      <c r="L197" s="61"/>
      <c r="M197" s="61" t="s">
        <v>491</v>
      </c>
      <c r="N197" s="58" t="str">
        <f t="shared" si="23"/>
        <v>v94</v>
      </c>
      <c r="O197" s="62" t="str">
        <f t="shared" si="24"/>
        <v>Mantas Jankauskas</v>
      </c>
      <c r="P197" s="63">
        <f t="shared" si="25"/>
        <v>37181</v>
      </c>
      <c r="Q197" s="64" t="str">
        <f t="shared" si="26"/>
        <v>Klaipėdos r.</v>
      </c>
      <c r="R197" s="64">
        <f t="shared" si="27"/>
        <v>0</v>
      </c>
      <c r="S197" s="66">
        <f t="shared" si="22"/>
        <v>0</v>
      </c>
      <c r="T197" s="64" t="str">
        <f t="shared" si="28"/>
        <v>L.Gruzdienė</v>
      </c>
      <c r="U197" s="35" t="str">
        <f t="shared" si="29"/>
        <v>v94</v>
      </c>
      <c r="V197" s="35"/>
      <c r="W197" s="35"/>
      <c r="X197" s="67"/>
      <c r="Y197" s="35">
        <v>1</v>
      </c>
      <c r="Z197" s="67"/>
      <c r="AA197" s="67"/>
    </row>
    <row r="198" spans="1:27" ht="12.75" customHeight="1">
      <c r="A198" s="57">
        <v>197</v>
      </c>
      <c r="B198" s="35">
        <v>1</v>
      </c>
      <c r="C198" s="59"/>
      <c r="D198" s="58" t="s">
        <v>143</v>
      </c>
      <c r="E198" s="59" t="s">
        <v>148</v>
      </c>
      <c r="F198" s="58">
        <v>95</v>
      </c>
      <c r="G198" s="59" t="s">
        <v>756</v>
      </c>
      <c r="H198" s="59" t="s">
        <v>757</v>
      </c>
      <c r="I198" s="60">
        <v>36696</v>
      </c>
      <c r="J198" s="61" t="s">
        <v>69</v>
      </c>
      <c r="K198" s="61"/>
      <c r="L198" s="61"/>
      <c r="M198" s="61" t="s">
        <v>758</v>
      </c>
      <c r="N198" s="58" t="str">
        <f t="shared" si="23"/>
        <v>v95</v>
      </c>
      <c r="O198" s="62" t="str">
        <f t="shared" si="24"/>
        <v>Valdas Antužis</v>
      </c>
      <c r="P198" s="63">
        <f t="shared" si="25"/>
        <v>36696</v>
      </c>
      <c r="Q198" s="64" t="str">
        <f t="shared" si="26"/>
        <v>Klaipėdos r.</v>
      </c>
      <c r="R198" s="64">
        <f t="shared" si="27"/>
        <v>0</v>
      </c>
      <c r="S198" s="66">
        <f t="shared" si="22"/>
        <v>0</v>
      </c>
      <c r="T198" s="64" t="str">
        <f t="shared" si="28"/>
        <v>B.Ruigienė</v>
      </c>
      <c r="U198" s="35" t="str">
        <f t="shared" si="29"/>
        <v>v95</v>
      </c>
      <c r="V198" s="35"/>
      <c r="W198" s="35"/>
      <c r="X198" s="67"/>
      <c r="Y198" s="35">
        <v>1</v>
      </c>
      <c r="Z198" s="67"/>
      <c r="AA198" s="67"/>
    </row>
    <row r="199" spans="1:27" ht="12.75" customHeight="1">
      <c r="A199" s="57">
        <v>198</v>
      </c>
      <c r="B199" s="58">
        <v>1</v>
      </c>
      <c r="C199" s="59"/>
      <c r="D199" s="58" t="s">
        <v>21</v>
      </c>
      <c r="E199" s="59" t="s">
        <v>126</v>
      </c>
      <c r="F199" s="58">
        <v>103</v>
      </c>
      <c r="G199" s="59" t="s">
        <v>538</v>
      </c>
      <c r="H199" s="59" t="s">
        <v>759</v>
      </c>
      <c r="I199" s="60">
        <v>37845</v>
      </c>
      <c r="J199" s="61" t="s">
        <v>66</v>
      </c>
      <c r="K199" s="61"/>
      <c r="L199" s="61" t="s">
        <v>77</v>
      </c>
      <c r="M199" s="61" t="s">
        <v>67</v>
      </c>
      <c r="N199" s="58" t="str">
        <f t="shared" si="23"/>
        <v>m103</v>
      </c>
      <c r="O199" s="62" t="str">
        <f t="shared" si="24"/>
        <v>Aistė Varnagirytė</v>
      </c>
      <c r="P199" s="63">
        <f t="shared" si="25"/>
        <v>37845</v>
      </c>
      <c r="Q199" s="64" t="str">
        <f t="shared" si="26"/>
        <v>Kalvarija</v>
      </c>
      <c r="R199" s="64">
        <f t="shared" si="27"/>
        <v>0</v>
      </c>
      <c r="S199" s="66" t="str">
        <f t="shared" si="22"/>
        <v>Ind.</v>
      </c>
      <c r="T199" s="64" t="str">
        <f t="shared" si="28"/>
        <v>J.Kasputienė</v>
      </c>
      <c r="U199" s="35" t="str">
        <f t="shared" si="29"/>
        <v>m103</v>
      </c>
      <c r="V199" s="35"/>
      <c r="W199" s="35"/>
      <c r="X199" s="67"/>
      <c r="Y199" s="35"/>
      <c r="Z199" s="67"/>
      <c r="AA199" s="67"/>
    </row>
    <row r="200" spans="1:27" ht="12.75" customHeight="1">
      <c r="A200" s="57">
        <v>199</v>
      </c>
      <c r="B200" s="35">
        <v>2</v>
      </c>
      <c r="C200" s="59"/>
      <c r="D200" s="58" t="s">
        <v>143</v>
      </c>
      <c r="E200" s="59" t="s">
        <v>126</v>
      </c>
      <c r="F200" s="58">
        <v>96</v>
      </c>
      <c r="G200" s="59" t="s">
        <v>267</v>
      </c>
      <c r="H200" s="59" t="s">
        <v>760</v>
      </c>
      <c r="I200" s="60">
        <v>37787</v>
      </c>
      <c r="J200" s="61" t="s">
        <v>66</v>
      </c>
      <c r="K200" s="61"/>
      <c r="L200" s="61"/>
      <c r="M200" s="61" t="s">
        <v>67</v>
      </c>
      <c r="N200" s="58" t="str">
        <f t="shared" si="23"/>
        <v>v96</v>
      </c>
      <c r="O200" s="62" t="str">
        <f t="shared" si="24"/>
        <v>Mantas Žiugžda</v>
      </c>
      <c r="P200" s="63">
        <f t="shared" si="25"/>
        <v>37787</v>
      </c>
      <c r="Q200" s="64" t="str">
        <f t="shared" si="26"/>
        <v>Kalvarija</v>
      </c>
      <c r="R200" s="64">
        <f t="shared" si="27"/>
        <v>0</v>
      </c>
      <c r="S200" s="66">
        <f t="shared" si="22"/>
        <v>0</v>
      </c>
      <c r="T200" s="64" t="str">
        <f t="shared" si="28"/>
        <v>J.Kasputienė</v>
      </c>
      <c r="U200" s="35" t="str">
        <f t="shared" si="29"/>
        <v>v96</v>
      </c>
      <c r="V200" s="35"/>
      <c r="W200" s="35"/>
      <c r="X200" s="67"/>
      <c r="Y200" s="35">
        <v>2</v>
      </c>
      <c r="Z200" s="67"/>
      <c r="AA200" s="67"/>
    </row>
    <row r="201" spans="1:27" ht="12.75" customHeight="1">
      <c r="A201" s="57">
        <v>200</v>
      </c>
      <c r="B201" s="35">
        <v>1</v>
      </c>
      <c r="C201" s="59"/>
      <c r="D201" s="58" t="s">
        <v>143</v>
      </c>
      <c r="E201" s="59" t="s">
        <v>148</v>
      </c>
      <c r="F201" s="58">
        <v>97</v>
      </c>
      <c r="G201" s="59" t="s">
        <v>267</v>
      </c>
      <c r="H201" s="59" t="s">
        <v>761</v>
      </c>
      <c r="I201" s="60">
        <v>37081</v>
      </c>
      <c r="J201" s="61" t="s">
        <v>66</v>
      </c>
      <c r="K201" s="61"/>
      <c r="L201" s="61"/>
      <c r="M201" s="61" t="s">
        <v>67</v>
      </c>
      <c r="N201" s="58" t="str">
        <f t="shared" si="23"/>
        <v>v97</v>
      </c>
      <c r="O201" s="62" t="str">
        <f t="shared" si="24"/>
        <v>Mantas Grigaitis</v>
      </c>
      <c r="P201" s="63">
        <f t="shared" si="25"/>
        <v>37081</v>
      </c>
      <c r="Q201" s="64" t="str">
        <f t="shared" si="26"/>
        <v>Kalvarija</v>
      </c>
      <c r="R201" s="64">
        <f t="shared" si="27"/>
        <v>0</v>
      </c>
      <c r="S201" s="66">
        <f t="shared" si="22"/>
        <v>0</v>
      </c>
      <c r="T201" s="64" t="str">
        <f t="shared" si="28"/>
        <v>J.Kasputienė</v>
      </c>
      <c r="U201" s="35" t="str">
        <f t="shared" si="29"/>
        <v>v97</v>
      </c>
      <c r="V201" s="35"/>
      <c r="W201" s="35"/>
      <c r="X201" s="67"/>
      <c r="Y201" s="35">
        <v>1</v>
      </c>
      <c r="Z201" s="67"/>
      <c r="AA201" s="67"/>
    </row>
    <row r="202" spans="1:27" ht="12.75" customHeight="1">
      <c r="A202" s="57">
        <v>201</v>
      </c>
      <c r="B202" s="35">
        <v>2</v>
      </c>
      <c r="C202" s="59"/>
      <c r="D202" s="58" t="s">
        <v>143</v>
      </c>
      <c r="E202" s="59" t="s">
        <v>126</v>
      </c>
      <c r="F202" s="58">
        <v>98</v>
      </c>
      <c r="G202" s="59" t="s">
        <v>762</v>
      </c>
      <c r="H202" s="59" t="s">
        <v>763</v>
      </c>
      <c r="I202" s="60">
        <v>37415</v>
      </c>
      <c r="J202" s="61" t="s">
        <v>66</v>
      </c>
      <c r="K202" s="61"/>
      <c r="L202" s="61"/>
      <c r="M202" s="61" t="s">
        <v>67</v>
      </c>
      <c r="N202" s="58" t="str">
        <f t="shared" si="23"/>
        <v>v98</v>
      </c>
      <c r="O202" s="62" t="str">
        <f t="shared" si="24"/>
        <v>Edvinas Andriušis</v>
      </c>
      <c r="P202" s="63">
        <f t="shared" si="25"/>
        <v>37415</v>
      </c>
      <c r="Q202" s="64" t="str">
        <f t="shared" si="26"/>
        <v>Kalvarija</v>
      </c>
      <c r="R202" s="64">
        <f t="shared" si="27"/>
        <v>0</v>
      </c>
      <c r="S202" s="66">
        <f t="shared" si="22"/>
        <v>0</v>
      </c>
      <c r="T202" s="64" t="str">
        <f t="shared" si="28"/>
        <v>J.Kasputienė</v>
      </c>
      <c r="U202" s="35" t="str">
        <f t="shared" si="29"/>
        <v>v98</v>
      </c>
      <c r="V202" s="35"/>
      <c r="W202" s="35"/>
      <c r="X202" s="67"/>
      <c r="Y202" s="35">
        <v>2</v>
      </c>
      <c r="Z202" s="67"/>
      <c r="AA202" s="67"/>
    </row>
    <row r="203" spans="1:27" ht="12.75" customHeight="1">
      <c r="A203" s="57">
        <v>202</v>
      </c>
      <c r="B203" s="35">
        <v>1</v>
      </c>
      <c r="C203" s="59"/>
      <c r="D203" s="58" t="s">
        <v>143</v>
      </c>
      <c r="E203" s="59" t="s">
        <v>126</v>
      </c>
      <c r="F203" s="58">
        <v>99</v>
      </c>
      <c r="G203" s="59" t="s">
        <v>764</v>
      </c>
      <c r="H203" s="59" t="s">
        <v>760</v>
      </c>
      <c r="I203" s="60">
        <v>37787</v>
      </c>
      <c r="J203" s="61" t="s">
        <v>66</v>
      </c>
      <c r="K203" s="61"/>
      <c r="L203" s="61"/>
      <c r="M203" s="61" t="s">
        <v>67</v>
      </c>
      <c r="N203" s="58" t="str">
        <f t="shared" si="23"/>
        <v>v99</v>
      </c>
      <c r="O203" s="62" t="str">
        <f t="shared" si="24"/>
        <v>Povilas Žiugžda</v>
      </c>
      <c r="P203" s="63">
        <f t="shared" si="25"/>
        <v>37787</v>
      </c>
      <c r="Q203" s="64" t="str">
        <f t="shared" si="26"/>
        <v>Kalvarija</v>
      </c>
      <c r="R203" s="64">
        <f t="shared" si="27"/>
        <v>0</v>
      </c>
      <c r="S203" s="66">
        <f t="shared" si="22"/>
        <v>0</v>
      </c>
      <c r="T203" s="64" t="str">
        <f t="shared" si="28"/>
        <v>J.Kasputienė</v>
      </c>
      <c r="U203" s="35" t="str">
        <f t="shared" si="29"/>
        <v>v99</v>
      </c>
      <c r="V203" s="35"/>
      <c r="W203" s="35"/>
      <c r="X203" s="67"/>
      <c r="Y203" s="35">
        <v>2</v>
      </c>
      <c r="Z203" s="67"/>
      <c r="AA203" s="67"/>
    </row>
    <row r="204" spans="1:27" ht="12.75" customHeight="1">
      <c r="A204" s="57">
        <v>203</v>
      </c>
      <c r="B204" s="35">
        <v>2</v>
      </c>
      <c r="C204" s="59"/>
      <c r="D204" s="58" t="s">
        <v>143</v>
      </c>
      <c r="E204" s="59" t="s">
        <v>126</v>
      </c>
      <c r="F204" s="58">
        <v>100</v>
      </c>
      <c r="G204" s="59" t="s">
        <v>765</v>
      </c>
      <c r="H204" s="59" t="s">
        <v>766</v>
      </c>
      <c r="I204" s="60">
        <v>37496</v>
      </c>
      <c r="J204" s="61" t="s">
        <v>66</v>
      </c>
      <c r="K204" s="61"/>
      <c r="L204" s="61"/>
      <c r="M204" s="61" t="s">
        <v>67</v>
      </c>
      <c r="N204" s="58" t="str">
        <f t="shared" si="23"/>
        <v>v100</v>
      </c>
      <c r="O204" s="62" t="str">
        <f t="shared" si="24"/>
        <v>Airidas Giedraitis</v>
      </c>
      <c r="P204" s="63">
        <f t="shared" si="25"/>
        <v>37496</v>
      </c>
      <c r="Q204" s="64" t="str">
        <f t="shared" si="26"/>
        <v>Kalvarija</v>
      </c>
      <c r="R204" s="64">
        <f t="shared" si="27"/>
        <v>0</v>
      </c>
      <c r="S204" s="66">
        <f t="shared" si="22"/>
        <v>0</v>
      </c>
      <c r="T204" s="64" t="str">
        <f t="shared" si="28"/>
        <v>J.Kasputienė</v>
      </c>
      <c r="U204" s="35" t="str">
        <f t="shared" si="29"/>
        <v>v100</v>
      </c>
      <c r="V204" s="35"/>
      <c r="W204" s="35"/>
      <c r="X204" s="67"/>
      <c r="Y204" s="35">
        <v>2</v>
      </c>
      <c r="Z204" s="67"/>
      <c r="AA204" s="67"/>
    </row>
    <row r="205" spans="1:27" ht="12.75" customHeight="1">
      <c r="A205" s="57">
        <v>204</v>
      </c>
      <c r="B205" s="35">
        <v>1</v>
      </c>
      <c r="C205" s="59"/>
      <c r="D205" s="58" t="s">
        <v>143</v>
      </c>
      <c r="E205" s="59" t="s">
        <v>126</v>
      </c>
      <c r="F205" s="58">
        <v>101</v>
      </c>
      <c r="G205" s="59" t="s">
        <v>767</v>
      </c>
      <c r="H205" s="59" t="s">
        <v>768</v>
      </c>
      <c r="I205" s="60">
        <v>37395</v>
      </c>
      <c r="J205" s="61" t="s">
        <v>66</v>
      </c>
      <c r="K205" s="61"/>
      <c r="L205" s="61"/>
      <c r="M205" s="61" t="s">
        <v>67</v>
      </c>
      <c r="N205" s="58" t="str">
        <f t="shared" si="23"/>
        <v>v101</v>
      </c>
      <c r="O205" s="62" t="str">
        <f t="shared" si="24"/>
        <v>Rimvydas Būras</v>
      </c>
      <c r="P205" s="63">
        <f t="shared" si="25"/>
        <v>37395</v>
      </c>
      <c r="Q205" s="64" t="str">
        <f t="shared" si="26"/>
        <v>Kalvarija</v>
      </c>
      <c r="R205" s="64">
        <f t="shared" si="27"/>
        <v>0</v>
      </c>
      <c r="S205" s="66">
        <f t="shared" si="22"/>
        <v>0</v>
      </c>
      <c r="T205" s="64" t="str">
        <f t="shared" si="28"/>
        <v>J.Kasputienė</v>
      </c>
      <c r="U205" s="35" t="str">
        <f t="shared" si="29"/>
        <v>v101</v>
      </c>
      <c r="V205" s="35"/>
      <c r="W205" s="35"/>
      <c r="X205" s="67"/>
      <c r="Y205" s="35">
        <v>2</v>
      </c>
      <c r="Z205" s="67"/>
      <c r="AA205" s="67"/>
    </row>
    <row r="206" spans="1:27" ht="12.75" customHeight="1">
      <c r="A206" s="57">
        <v>205</v>
      </c>
      <c r="B206" s="35">
        <v>2</v>
      </c>
      <c r="C206" s="59"/>
      <c r="D206" s="58" t="s">
        <v>143</v>
      </c>
      <c r="E206" s="59" t="s">
        <v>126</v>
      </c>
      <c r="F206" s="58">
        <v>102</v>
      </c>
      <c r="G206" s="59" t="s">
        <v>769</v>
      </c>
      <c r="H206" s="59" t="s">
        <v>770</v>
      </c>
      <c r="I206" s="60">
        <v>37571</v>
      </c>
      <c r="J206" s="61" t="s">
        <v>66</v>
      </c>
      <c r="K206" s="61"/>
      <c r="L206" s="61"/>
      <c r="M206" s="61" t="s">
        <v>67</v>
      </c>
      <c r="N206" s="58" t="str">
        <f t="shared" si="23"/>
        <v>v102</v>
      </c>
      <c r="O206" s="62" t="str">
        <f t="shared" si="24"/>
        <v>Klaidas Vasikonis</v>
      </c>
      <c r="P206" s="63">
        <f t="shared" si="25"/>
        <v>37571</v>
      </c>
      <c r="Q206" s="64" t="str">
        <f t="shared" si="26"/>
        <v>Kalvarija</v>
      </c>
      <c r="R206" s="64">
        <f t="shared" si="27"/>
        <v>0</v>
      </c>
      <c r="S206" s="66">
        <f t="shared" si="22"/>
        <v>0</v>
      </c>
      <c r="T206" s="64" t="str">
        <f t="shared" si="28"/>
        <v>J.Kasputienė</v>
      </c>
      <c r="U206" s="35" t="str">
        <f t="shared" si="29"/>
        <v>v102</v>
      </c>
      <c r="V206" s="35"/>
      <c r="W206" s="35"/>
      <c r="X206" s="67"/>
      <c r="Y206" s="35">
        <v>1</v>
      </c>
      <c r="Z206" s="67"/>
      <c r="AA206" s="67"/>
    </row>
    <row r="207" spans="1:27" ht="12.75" customHeight="1">
      <c r="A207" s="57">
        <v>206</v>
      </c>
      <c r="B207" s="35">
        <v>1</v>
      </c>
      <c r="C207" s="59"/>
      <c r="D207" s="58" t="s">
        <v>143</v>
      </c>
      <c r="E207" s="59" t="s">
        <v>126</v>
      </c>
      <c r="F207" s="58">
        <v>103</v>
      </c>
      <c r="G207" s="59" t="s">
        <v>536</v>
      </c>
      <c r="H207" s="59" t="s">
        <v>771</v>
      </c>
      <c r="I207" s="60">
        <v>37759</v>
      </c>
      <c r="J207" s="61" t="s">
        <v>66</v>
      </c>
      <c r="K207" s="61"/>
      <c r="L207" s="61"/>
      <c r="M207" s="61" t="s">
        <v>87</v>
      </c>
      <c r="N207" s="58" t="str">
        <f t="shared" si="23"/>
        <v>v103</v>
      </c>
      <c r="O207" s="62" t="str">
        <f t="shared" si="24"/>
        <v>Ignas Pučinskas</v>
      </c>
      <c r="P207" s="63">
        <f t="shared" si="25"/>
        <v>37759</v>
      </c>
      <c r="Q207" s="64" t="str">
        <f t="shared" si="26"/>
        <v>Kalvarija</v>
      </c>
      <c r="R207" s="64">
        <f t="shared" si="27"/>
        <v>0</v>
      </c>
      <c r="S207" s="66">
        <f t="shared" si="22"/>
        <v>0</v>
      </c>
      <c r="T207" s="64" t="str">
        <f t="shared" si="28"/>
        <v>A.Šalčius</v>
      </c>
      <c r="U207" s="35" t="str">
        <f t="shared" si="29"/>
        <v>v103</v>
      </c>
      <c r="V207" s="35"/>
      <c r="W207" s="35"/>
      <c r="X207" s="67"/>
      <c r="Y207" s="35">
        <v>1</v>
      </c>
      <c r="Z207" s="67"/>
      <c r="AA207" s="67"/>
    </row>
    <row r="208" spans="1:27" ht="12.75" customHeight="1">
      <c r="A208" s="57">
        <v>207</v>
      </c>
      <c r="B208" s="35">
        <v>2</v>
      </c>
      <c r="C208" s="59"/>
      <c r="D208" s="58" t="s">
        <v>143</v>
      </c>
      <c r="E208" s="59" t="s">
        <v>126</v>
      </c>
      <c r="F208" s="58">
        <v>104</v>
      </c>
      <c r="G208" s="59" t="s">
        <v>772</v>
      </c>
      <c r="H208" s="59" t="s">
        <v>773</v>
      </c>
      <c r="I208" s="60">
        <v>37689</v>
      </c>
      <c r="J208" s="61" t="s">
        <v>66</v>
      </c>
      <c r="K208" s="61"/>
      <c r="L208" s="61"/>
      <c r="M208" s="61" t="s">
        <v>87</v>
      </c>
      <c r="N208" s="58" t="str">
        <f t="shared" si="23"/>
        <v>v104</v>
      </c>
      <c r="O208" s="62" t="str">
        <f t="shared" si="24"/>
        <v>Liutauras Vaičiulis</v>
      </c>
      <c r="P208" s="63">
        <f t="shared" si="25"/>
        <v>37689</v>
      </c>
      <c r="Q208" s="64" t="str">
        <f t="shared" si="26"/>
        <v>Kalvarija</v>
      </c>
      <c r="R208" s="64">
        <f t="shared" si="27"/>
        <v>0</v>
      </c>
      <c r="S208" s="66">
        <f t="shared" si="22"/>
        <v>0</v>
      </c>
      <c r="T208" s="64" t="str">
        <f t="shared" si="28"/>
        <v>A.Šalčius</v>
      </c>
      <c r="U208" s="35" t="str">
        <f t="shared" si="29"/>
        <v>v104</v>
      </c>
      <c r="V208" s="35"/>
      <c r="W208" s="35"/>
      <c r="X208" s="67"/>
      <c r="Y208" s="35">
        <v>3</v>
      </c>
      <c r="Z208" s="67"/>
      <c r="AA208" s="67"/>
    </row>
    <row r="209" spans="1:27" ht="12.75" customHeight="1">
      <c r="A209" s="57">
        <v>208</v>
      </c>
      <c r="B209" s="35">
        <v>1</v>
      </c>
      <c r="C209" s="59"/>
      <c r="D209" s="58" t="s">
        <v>143</v>
      </c>
      <c r="E209" s="59" t="s">
        <v>126</v>
      </c>
      <c r="F209" s="58">
        <v>105</v>
      </c>
      <c r="G209" s="59" t="s">
        <v>598</v>
      </c>
      <c r="H209" s="59" t="s">
        <v>774</v>
      </c>
      <c r="I209" s="60">
        <v>37394</v>
      </c>
      <c r="J209" s="61" t="s">
        <v>66</v>
      </c>
      <c r="K209" s="61"/>
      <c r="L209" s="61"/>
      <c r="M209" s="61" t="s">
        <v>87</v>
      </c>
      <c r="N209" s="58" t="str">
        <f t="shared" si="23"/>
        <v>v105</v>
      </c>
      <c r="O209" s="62" t="str">
        <f t="shared" si="24"/>
        <v>Erikas Dainauskas</v>
      </c>
      <c r="P209" s="63">
        <f t="shared" si="25"/>
        <v>37394</v>
      </c>
      <c r="Q209" s="64" t="str">
        <f t="shared" si="26"/>
        <v>Kalvarija</v>
      </c>
      <c r="R209" s="64">
        <f t="shared" si="27"/>
        <v>0</v>
      </c>
      <c r="S209" s="66">
        <f t="shared" si="22"/>
        <v>0</v>
      </c>
      <c r="T209" s="64" t="str">
        <f t="shared" si="28"/>
        <v>A.Šalčius</v>
      </c>
      <c r="U209" s="35" t="str">
        <f t="shared" si="29"/>
        <v>v105</v>
      </c>
      <c r="V209" s="35"/>
      <c r="W209" s="35"/>
      <c r="X209" s="67"/>
      <c r="Y209" s="35">
        <v>1</v>
      </c>
      <c r="Z209" s="67"/>
      <c r="AA209" s="67"/>
    </row>
    <row r="210" spans="1:27" ht="12.75" customHeight="1">
      <c r="A210" s="57">
        <v>209</v>
      </c>
      <c r="B210" s="35">
        <v>1</v>
      </c>
      <c r="C210" s="59"/>
      <c r="D210" s="58" t="s">
        <v>143</v>
      </c>
      <c r="E210" s="59" t="s">
        <v>284</v>
      </c>
      <c r="F210" s="58">
        <v>106</v>
      </c>
      <c r="G210" s="59" t="s">
        <v>641</v>
      </c>
      <c r="H210" s="59" t="s">
        <v>775</v>
      </c>
      <c r="I210" s="60">
        <v>34735</v>
      </c>
      <c r="J210" s="61" t="s">
        <v>776</v>
      </c>
      <c r="K210" s="61"/>
      <c r="L210" s="61"/>
      <c r="M210" s="61" t="s">
        <v>777</v>
      </c>
      <c r="N210" s="58" t="str">
        <f t="shared" si="23"/>
        <v>v106</v>
      </c>
      <c r="O210" s="62" t="str">
        <f t="shared" si="24"/>
        <v>Evaldas Gustaitis</v>
      </c>
      <c r="P210" s="63">
        <f t="shared" si="25"/>
        <v>34735</v>
      </c>
      <c r="Q210" s="64" t="str">
        <f t="shared" si="26"/>
        <v>Marijampolė, Kaunas</v>
      </c>
      <c r="R210" s="64">
        <f t="shared" si="27"/>
        <v>0</v>
      </c>
      <c r="S210" s="66">
        <f t="shared" si="22"/>
        <v>0</v>
      </c>
      <c r="T210" s="64" t="str">
        <f t="shared" si="28"/>
        <v>V.Komisaraitis,R.Ančlauskas,A.Buliuolis</v>
      </c>
      <c r="U210" s="35" t="str">
        <f t="shared" si="29"/>
        <v>v106</v>
      </c>
      <c r="V210" s="35"/>
      <c r="W210" s="35"/>
      <c r="X210" s="67"/>
      <c r="Y210" s="35">
        <v>1</v>
      </c>
      <c r="Z210" s="67"/>
      <c r="AA210" s="67"/>
    </row>
    <row r="211" spans="1:27" ht="12.75" customHeight="1">
      <c r="A211" s="57">
        <v>210</v>
      </c>
      <c r="B211" s="35">
        <v>1</v>
      </c>
      <c r="C211" s="59"/>
      <c r="D211" s="58" t="s">
        <v>143</v>
      </c>
      <c r="E211" s="59" t="s">
        <v>224</v>
      </c>
      <c r="F211" s="58">
        <v>107</v>
      </c>
      <c r="G211" s="59" t="s">
        <v>778</v>
      </c>
      <c r="H211" s="59" t="s">
        <v>779</v>
      </c>
      <c r="I211" s="60">
        <v>35263</v>
      </c>
      <c r="J211" s="61" t="s">
        <v>233</v>
      </c>
      <c r="K211" s="61"/>
      <c r="L211" s="61"/>
      <c r="M211" s="61" t="s">
        <v>780</v>
      </c>
      <c r="N211" s="58" t="str">
        <f t="shared" si="23"/>
        <v>v107</v>
      </c>
      <c r="O211" s="62" t="str">
        <f t="shared" si="24"/>
        <v>Darius Petkevičius</v>
      </c>
      <c r="P211" s="63">
        <f t="shared" si="25"/>
        <v>35263</v>
      </c>
      <c r="Q211" s="64" t="str">
        <f t="shared" si="26"/>
        <v>Marijampolė</v>
      </c>
      <c r="R211" s="64">
        <f t="shared" si="27"/>
        <v>0</v>
      </c>
      <c r="S211" s="66">
        <f t="shared" si="22"/>
        <v>0</v>
      </c>
      <c r="T211" s="64" t="str">
        <f t="shared" si="28"/>
        <v>V.Komisaraitis</v>
      </c>
      <c r="U211" s="35" t="str">
        <f t="shared" si="29"/>
        <v>v107</v>
      </c>
      <c r="V211" s="35"/>
      <c r="W211" s="35"/>
      <c r="X211" s="67"/>
      <c r="Y211" s="35">
        <v>1</v>
      </c>
      <c r="Z211" s="67"/>
      <c r="AA211" s="67"/>
    </row>
    <row r="212" spans="1:27" ht="12.75" customHeight="1">
      <c r="A212" s="57">
        <v>211</v>
      </c>
      <c r="B212" s="35">
        <v>1</v>
      </c>
      <c r="C212" s="59"/>
      <c r="D212" s="58" t="s">
        <v>143</v>
      </c>
      <c r="E212" s="59" t="s">
        <v>284</v>
      </c>
      <c r="F212" s="58">
        <v>36</v>
      </c>
      <c r="G212" s="59" t="s">
        <v>543</v>
      </c>
      <c r="H212" s="59" t="s">
        <v>544</v>
      </c>
      <c r="I212" s="60">
        <v>33895</v>
      </c>
      <c r="J212" s="61" t="s">
        <v>781</v>
      </c>
      <c r="K212" s="61"/>
      <c r="L212" s="61"/>
      <c r="M212" s="61" t="s">
        <v>782</v>
      </c>
      <c r="N212" s="58" t="str">
        <f t="shared" si="23"/>
        <v>v36</v>
      </c>
      <c r="O212" s="62" t="str">
        <f t="shared" si="24"/>
        <v>Paulius Bieliūnas</v>
      </c>
      <c r="P212" s="63">
        <f t="shared" si="25"/>
        <v>33895</v>
      </c>
      <c r="Q212" s="64" t="str">
        <f t="shared" si="26"/>
        <v>Marijampolė, Vilnius</v>
      </c>
      <c r="R212" s="64">
        <f t="shared" si="27"/>
        <v>0</v>
      </c>
      <c r="S212" s="66">
        <f t="shared" si="22"/>
        <v>0</v>
      </c>
      <c r="T212" s="64" t="str">
        <f t="shared" si="28"/>
        <v>Z.Zenkevičius,V.Komisaraitis</v>
      </c>
      <c r="U212" s="35" t="str">
        <f t="shared" si="29"/>
        <v>v36</v>
      </c>
      <c r="V212" s="35"/>
      <c r="W212" s="35"/>
      <c r="X212" s="67"/>
      <c r="Y212" s="35">
        <v>1</v>
      </c>
      <c r="Z212" s="67"/>
      <c r="AA212" s="67"/>
    </row>
    <row r="213" spans="1:27" ht="12.75" customHeight="1">
      <c r="A213" s="57">
        <v>212</v>
      </c>
      <c r="B213" s="35">
        <v>1</v>
      </c>
      <c r="C213" s="59"/>
      <c r="D213" s="58" t="s">
        <v>21</v>
      </c>
      <c r="E213" s="59" t="s">
        <v>203</v>
      </c>
      <c r="F213" s="58">
        <v>104</v>
      </c>
      <c r="G213" s="59" t="s">
        <v>631</v>
      </c>
      <c r="H213" s="59" t="s">
        <v>783</v>
      </c>
      <c r="I213" s="60">
        <v>35203</v>
      </c>
      <c r="J213" s="61" t="s">
        <v>233</v>
      </c>
      <c r="K213" s="61"/>
      <c r="L213" s="61"/>
      <c r="M213" s="61" t="s">
        <v>780</v>
      </c>
      <c r="N213" s="58" t="str">
        <f t="shared" si="23"/>
        <v>m104</v>
      </c>
      <c r="O213" s="62" t="str">
        <f t="shared" si="24"/>
        <v>Gintarė Akelaitytė</v>
      </c>
      <c r="P213" s="63">
        <f t="shared" si="25"/>
        <v>35203</v>
      </c>
      <c r="Q213" s="64" t="str">
        <f t="shared" si="26"/>
        <v>Marijampolė</v>
      </c>
      <c r="R213" s="64">
        <f t="shared" si="27"/>
        <v>0</v>
      </c>
      <c r="S213" s="66">
        <f t="shared" si="22"/>
        <v>0</v>
      </c>
      <c r="T213" s="64" t="str">
        <f t="shared" si="28"/>
        <v>V.Komisaraitis</v>
      </c>
      <c r="U213" s="35" t="str">
        <f t="shared" si="29"/>
        <v>m104</v>
      </c>
      <c r="V213" s="35"/>
      <c r="W213" s="35"/>
      <c r="X213" s="67"/>
      <c r="Y213" s="35">
        <v>1</v>
      </c>
      <c r="Z213" s="67"/>
      <c r="AA213" s="67"/>
    </row>
    <row r="214" spans="1:27" ht="12.75" customHeight="1">
      <c r="A214" s="57">
        <v>213</v>
      </c>
      <c r="B214" s="35">
        <v>1</v>
      </c>
      <c r="C214" s="59"/>
      <c r="D214" s="58" t="s">
        <v>143</v>
      </c>
      <c r="E214" s="59" t="s">
        <v>224</v>
      </c>
      <c r="F214" s="58">
        <v>109</v>
      </c>
      <c r="G214" s="59" t="s">
        <v>546</v>
      </c>
      <c r="H214" s="59" t="s">
        <v>784</v>
      </c>
      <c r="I214" s="60">
        <v>35627</v>
      </c>
      <c r="J214" s="61" t="s">
        <v>376</v>
      </c>
      <c r="K214" s="61"/>
      <c r="L214" s="61"/>
      <c r="M214" s="61" t="s">
        <v>418</v>
      </c>
      <c r="N214" s="58" t="str">
        <f t="shared" si="23"/>
        <v>v109</v>
      </c>
      <c r="O214" s="62" t="str">
        <f t="shared" si="24"/>
        <v>Modestas Rusevičius</v>
      </c>
      <c r="P214" s="63">
        <f t="shared" si="25"/>
        <v>35627</v>
      </c>
      <c r="Q214" s="64" t="str">
        <f t="shared" si="26"/>
        <v>Marijampolė, Kalvarija</v>
      </c>
      <c r="R214" s="64">
        <f t="shared" si="27"/>
        <v>0</v>
      </c>
      <c r="S214" s="66">
        <f t="shared" si="22"/>
        <v>0</v>
      </c>
      <c r="T214" s="64" t="str">
        <f t="shared" si="28"/>
        <v>V.Komisaraitis,J.Kasputienė</v>
      </c>
      <c r="U214" s="35" t="str">
        <f t="shared" si="29"/>
        <v>v109</v>
      </c>
      <c r="V214" s="35"/>
      <c r="W214" s="35"/>
      <c r="X214" s="67"/>
      <c r="Y214" s="35">
        <v>2</v>
      </c>
      <c r="Z214" s="67"/>
      <c r="AA214" s="67"/>
    </row>
    <row r="215" spans="1:27" ht="12.75" customHeight="1">
      <c r="A215" s="57">
        <v>214</v>
      </c>
      <c r="B215" s="35">
        <v>1</v>
      </c>
      <c r="C215" s="59"/>
      <c r="D215" s="58" t="s">
        <v>143</v>
      </c>
      <c r="E215" s="59" t="s">
        <v>203</v>
      </c>
      <c r="F215" s="58">
        <v>110</v>
      </c>
      <c r="G215" s="59" t="s">
        <v>271</v>
      </c>
      <c r="H215" s="59" t="s">
        <v>784</v>
      </c>
      <c r="I215" s="60">
        <v>35808</v>
      </c>
      <c r="J215" s="61" t="s">
        <v>376</v>
      </c>
      <c r="K215" s="61"/>
      <c r="L215" s="61"/>
      <c r="M215" s="61" t="s">
        <v>418</v>
      </c>
      <c r="N215" s="58" t="str">
        <f t="shared" si="23"/>
        <v>v110</v>
      </c>
      <c r="O215" s="62" t="str">
        <f t="shared" si="24"/>
        <v>Rolandas Rusevičius</v>
      </c>
      <c r="P215" s="63">
        <f t="shared" si="25"/>
        <v>35808</v>
      </c>
      <c r="Q215" s="64" t="str">
        <f t="shared" si="26"/>
        <v>Marijampolė, Kalvarija</v>
      </c>
      <c r="R215" s="64">
        <f t="shared" si="27"/>
        <v>0</v>
      </c>
      <c r="S215" s="66">
        <f t="shared" si="22"/>
        <v>0</v>
      </c>
      <c r="T215" s="64" t="str">
        <f t="shared" si="28"/>
        <v>V.Komisaraitis,J.Kasputienė</v>
      </c>
      <c r="U215" s="35" t="str">
        <f t="shared" si="29"/>
        <v>v110</v>
      </c>
      <c r="V215" s="35"/>
      <c r="W215" s="35"/>
      <c r="X215" s="67"/>
      <c r="Y215" s="35">
        <v>1</v>
      </c>
      <c r="Z215" s="67"/>
      <c r="AA215" s="67"/>
    </row>
    <row r="216" spans="1:27" ht="12.75" customHeight="1">
      <c r="A216" s="57">
        <v>215</v>
      </c>
      <c r="B216" s="35">
        <v>1</v>
      </c>
      <c r="C216" s="59"/>
      <c r="D216" s="58" t="s">
        <v>143</v>
      </c>
      <c r="E216" s="59" t="s">
        <v>203</v>
      </c>
      <c r="F216" s="58">
        <v>111</v>
      </c>
      <c r="G216" s="59" t="s">
        <v>301</v>
      </c>
      <c r="H216" s="59" t="s">
        <v>785</v>
      </c>
      <c r="I216" s="60">
        <v>36094</v>
      </c>
      <c r="J216" s="61" t="s">
        <v>376</v>
      </c>
      <c r="K216" s="61"/>
      <c r="L216" s="61"/>
      <c r="M216" s="61" t="s">
        <v>418</v>
      </c>
      <c r="N216" s="58" t="str">
        <f t="shared" si="23"/>
        <v>v111</v>
      </c>
      <c r="O216" s="62" t="str">
        <f t="shared" si="24"/>
        <v>Deividas Slavickas</v>
      </c>
      <c r="P216" s="63">
        <f t="shared" si="25"/>
        <v>36094</v>
      </c>
      <c r="Q216" s="64" t="str">
        <f t="shared" si="26"/>
        <v>Marijampolė, Kalvarija</v>
      </c>
      <c r="R216" s="64">
        <f t="shared" si="27"/>
        <v>0</v>
      </c>
      <c r="S216" s="66">
        <f t="shared" si="22"/>
        <v>0</v>
      </c>
      <c r="T216" s="64" t="str">
        <f t="shared" si="28"/>
        <v>V.Komisaraitis,J.Kasputienė</v>
      </c>
      <c r="U216" s="35" t="str">
        <f t="shared" si="29"/>
        <v>v111</v>
      </c>
      <c r="V216" s="35"/>
      <c r="W216" s="35"/>
      <c r="X216" s="67"/>
      <c r="Y216" s="35">
        <v>1</v>
      </c>
      <c r="Z216" s="67"/>
      <c r="AA216" s="67"/>
    </row>
    <row r="217" spans="1:27" ht="12.75" customHeight="1">
      <c r="A217" s="57">
        <v>216</v>
      </c>
      <c r="B217" s="35">
        <v>1</v>
      </c>
      <c r="C217" s="59"/>
      <c r="D217" s="58" t="s">
        <v>143</v>
      </c>
      <c r="E217" s="59" t="s">
        <v>203</v>
      </c>
      <c r="F217" s="58">
        <v>112</v>
      </c>
      <c r="G217" s="59" t="s">
        <v>786</v>
      </c>
      <c r="H217" s="59" t="s">
        <v>787</v>
      </c>
      <c r="I217" s="60">
        <v>36465</v>
      </c>
      <c r="J217" s="61" t="s">
        <v>376</v>
      </c>
      <c r="K217" s="61"/>
      <c r="L217" s="61"/>
      <c r="M217" s="61" t="s">
        <v>418</v>
      </c>
      <c r="N217" s="58" t="str">
        <f t="shared" si="23"/>
        <v>v112</v>
      </c>
      <c r="O217" s="62" t="str">
        <f t="shared" si="24"/>
        <v>Renatas Pilipčikas</v>
      </c>
      <c r="P217" s="63">
        <f t="shared" si="25"/>
        <v>36465</v>
      </c>
      <c r="Q217" s="64" t="str">
        <f t="shared" si="26"/>
        <v>Marijampolė, Kalvarija</v>
      </c>
      <c r="R217" s="64">
        <f t="shared" si="27"/>
        <v>0</v>
      </c>
      <c r="S217" s="66">
        <f t="shared" si="22"/>
        <v>0</v>
      </c>
      <c r="T217" s="64" t="str">
        <f t="shared" si="28"/>
        <v>V.Komisaraitis,J.Kasputienė</v>
      </c>
      <c r="U217" s="35" t="str">
        <f t="shared" si="29"/>
        <v>v112</v>
      </c>
      <c r="V217" s="35"/>
      <c r="W217" s="35"/>
      <c r="X217" s="67"/>
      <c r="Y217" s="35">
        <v>3</v>
      </c>
      <c r="Z217" s="67"/>
      <c r="AA217" s="67"/>
    </row>
    <row r="218" spans="1:27" ht="12.75" customHeight="1">
      <c r="A218" s="57">
        <v>217</v>
      </c>
      <c r="B218" s="35">
        <v>1</v>
      </c>
      <c r="C218" s="59"/>
      <c r="D218" s="58" t="s">
        <v>143</v>
      </c>
      <c r="E218" s="59" t="s">
        <v>203</v>
      </c>
      <c r="F218" s="58">
        <v>113</v>
      </c>
      <c r="G218" s="59" t="s">
        <v>598</v>
      </c>
      <c r="H218" s="59" t="s">
        <v>788</v>
      </c>
      <c r="I218" s="60">
        <v>36494</v>
      </c>
      <c r="J218" s="61" t="s">
        <v>233</v>
      </c>
      <c r="K218" s="61"/>
      <c r="L218" s="61"/>
      <c r="M218" s="61" t="s">
        <v>780</v>
      </c>
      <c r="N218" s="58" t="str">
        <f t="shared" si="23"/>
        <v>v113</v>
      </c>
      <c r="O218" s="62" t="str">
        <f t="shared" si="24"/>
        <v>Erikas Spevakovas</v>
      </c>
      <c r="P218" s="63">
        <f t="shared" si="25"/>
        <v>36494</v>
      </c>
      <c r="Q218" s="64" t="str">
        <f t="shared" si="26"/>
        <v>Marijampolė</v>
      </c>
      <c r="R218" s="64">
        <f t="shared" si="27"/>
        <v>0</v>
      </c>
      <c r="S218" s="66">
        <f t="shared" si="22"/>
        <v>0</v>
      </c>
      <c r="T218" s="64" t="str">
        <f t="shared" si="28"/>
        <v>V.Komisaraitis</v>
      </c>
      <c r="U218" s="35" t="str">
        <f t="shared" si="29"/>
        <v>v113</v>
      </c>
      <c r="V218" s="35"/>
      <c r="W218" s="35"/>
      <c r="X218" s="67"/>
      <c r="Y218" s="35">
        <v>1</v>
      </c>
      <c r="Z218" s="67"/>
      <c r="AA218" s="67"/>
    </row>
    <row r="219" spans="1:27" ht="12.75" customHeight="1">
      <c r="A219" s="57">
        <v>218</v>
      </c>
      <c r="B219" s="35">
        <v>2</v>
      </c>
      <c r="C219" s="59"/>
      <c r="D219" s="58" t="s">
        <v>143</v>
      </c>
      <c r="E219" s="59" t="s">
        <v>148</v>
      </c>
      <c r="F219" s="58">
        <v>114</v>
      </c>
      <c r="G219" s="59" t="s">
        <v>789</v>
      </c>
      <c r="H219" s="59" t="s">
        <v>790</v>
      </c>
      <c r="I219" s="60">
        <v>36851</v>
      </c>
      <c r="J219" s="61" t="s">
        <v>376</v>
      </c>
      <c r="K219" s="61"/>
      <c r="L219" s="61"/>
      <c r="M219" s="61" t="s">
        <v>377</v>
      </c>
      <c r="N219" s="58" t="str">
        <f t="shared" si="23"/>
        <v>v114</v>
      </c>
      <c r="O219" s="62" t="str">
        <f t="shared" si="24"/>
        <v>Giedrius Valinčius</v>
      </c>
      <c r="P219" s="63">
        <f t="shared" si="25"/>
        <v>36851</v>
      </c>
      <c r="Q219" s="64" t="str">
        <f t="shared" si="26"/>
        <v>Marijampolė, Kalvarija</v>
      </c>
      <c r="R219" s="64">
        <f t="shared" si="27"/>
        <v>0</v>
      </c>
      <c r="S219" s="66">
        <f t="shared" si="22"/>
        <v>0</v>
      </c>
      <c r="T219" s="64" t="str">
        <f t="shared" si="28"/>
        <v>A.Šalčius, V.Komisaraitis</v>
      </c>
      <c r="U219" s="35" t="str">
        <f t="shared" si="29"/>
        <v>v114</v>
      </c>
      <c r="V219" s="35"/>
      <c r="W219" s="35"/>
      <c r="X219" s="67"/>
      <c r="Y219" s="35">
        <v>2</v>
      </c>
      <c r="Z219" s="67"/>
      <c r="AA219" s="67"/>
    </row>
    <row r="220" spans="1:27" ht="12.75" customHeight="1">
      <c r="A220" s="57">
        <v>219</v>
      </c>
      <c r="B220" s="35">
        <v>2</v>
      </c>
      <c r="C220" s="59"/>
      <c r="D220" s="58" t="s">
        <v>21</v>
      </c>
      <c r="E220" s="59" t="s">
        <v>148</v>
      </c>
      <c r="F220" s="58">
        <v>105</v>
      </c>
      <c r="G220" s="59" t="s">
        <v>648</v>
      </c>
      <c r="H220" s="59" t="s">
        <v>791</v>
      </c>
      <c r="I220" s="60">
        <v>36649</v>
      </c>
      <c r="J220" s="61" t="s">
        <v>376</v>
      </c>
      <c r="K220" s="61"/>
      <c r="L220" s="61"/>
      <c r="M220" s="61" t="s">
        <v>418</v>
      </c>
      <c r="N220" s="58" t="str">
        <f t="shared" si="23"/>
        <v>m105</v>
      </c>
      <c r="O220" s="62" t="str">
        <f t="shared" si="24"/>
        <v>Deimantė Leskauskaitė</v>
      </c>
      <c r="P220" s="63">
        <f t="shared" si="25"/>
        <v>36649</v>
      </c>
      <c r="Q220" s="64" t="str">
        <f t="shared" si="26"/>
        <v>Marijampolė, Kalvarija</v>
      </c>
      <c r="R220" s="64">
        <f t="shared" si="27"/>
        <v>0</v>
      </c>
      <c r="S220" s="66">
        <f t="shared" si="22"/>
        <v>0</v>
      </c>
      <c r="T220" s="64" t="str">
        <f t="shared" si="28"/>
        <v>V.Komisaraitis,J.Kasputienė</v>
      </c>
      <c r="U220" s="35" t="str">
        <f t="shared" si="29"/>
        <v>m105</v>
      </c>
      <c r="V220" s="35"/>
      <c r="W220" s="35"/>
      <c r="X220" s="67"/>
      <c r="Y220" s="35">
        <v>1</v>
      </c>
      <c r="Z220" s="67"/>
      <c r="AA220" s="67"/>
    </row>
    <row r="221" spans="1:27" ht="12.75" customHeight="1">
      <c r="A221" s="57">
        <v>220</v>
      </c>
      <c r="B221" s="35">
        <v>1</v>
      </c>
      <c r="C221" s="59"/>
      <c r="D221" s="58" t="s">
        <v>143</v>
      </c>
      <c r="E221" s="59" t="s">
        <v>148</v>
      </c>
      <c r="F221" s="58">
        <v>115</v>
      </c>
      <c r="G221" s="59" t="s">
        <v>285</v>
      </c>
      <c r="H221" s="59" t="s">
        <v>792</v>
      </c>
      <c r="I221" s="60">
        <v>36896</v>
      </c>
      <c r="J221" s="61" t="s">
        <v>233</v>
      </c>
      <c r="K221" s="61"/>
      <c r="L221" s="61"/>
      <c r="M221" s="61" t="s">
        <v>793</v>
      </c>
      <c r="N221" s="58" t="str">
        <f t="shared" si="23"/>
        <v>v115</v>
      </c>
      <c r="O221" s="62" t="str">
        <f t="shared" si="24"/>
        <v>Dominykas Brundza</v>
      </c>
      <c r="P221" s="63">
        <f t="shared" si="25"/>
        <v>36896</v>
      </c>
      <c r="Q221" s="64" t="str">
        <f t="shared" si="26"/>
        <v>Marijampolė</v>
      </c>
      <c r="R221" s="64">
        <f t="shared" si="27"/>
        <v>0</v>
      </c>
      <c r="S221" s="66">
        <f t="shared" si="22"/>
        <v>0</v>
      </c>
      <c r="T221" s="64" t="str">
        <f t="shared" si="28"/>
        <v>R.Bindokienė</v>
      </c>
      <c r="U221" s="35" t="str">
        <f t="shared" si="29"/>
        <v>v115</v>
      </c>
      <c r="V221" s="35"/>
      <c r="W221" s="35"/>
      <c r="X221" s="67"/>
      <c r="Y221" s="35">
        <v>1</v>
      </c>
      <c r="Z221" s="67"/>
      <c r="AA221" s="67"/>
    </row>
    <row r="222" spans="1:27" ht="12.75" customHeight="1">
      <c r="A222" s="57">
        <v>221</v>
      </c>
      <c r="B222" s="35">
        <v>2</v>
      </c>
      <c r="C222" s="59"/>
      <c r="D222" s="58" t="s">
        <v>143</v>
      </c>
      <c r="E222" s="59" t="s">
        <v>126</v>
      </c>
      <c r="F222" s="58">
        <v>116</v>
      </c>
      <c r="G222" s="59" t="s">
        <v>794</v>
      </c>
      <c r="H222" s="59" t="s">
        <v>795</v>
      </c>
      <c r="I222" s="60">
        <v>37286</v>
      </c>
      <c r="J222" s="61" t="s">
        <v>54</v>
      </c>
      <c r="K222" s="61"/>
      <c r="L222" s="61"/>
      <c r="M222" s="61" t="s">
        <v>55</v>
      </c>
      <c r="N222" s="58" t="str">
        <f t="shared" si="23"/>
        <v>v116</v>
      </c>
      <c r="O222" s="62" t="str">
        <f t="shared" si="24"/>
        <v>Dariuš Zabelo</v>
      </c>
      <c r="P222" s="63">
        <f t="shared" si="25"/>
        <v>37286</v>
      </c>
      <c r="Q222" s="64" t="str">
        <f t="shared" si="26"/>
        <v>Vilniaus r.</v>
      </c>
      <c r="R222" s="64">
        <f t="shared" si="27"/>
        <v>0</v>
      </c>
      <c r="S222" s="66">
        <f t="shared" si="22"/>
        <v>0</v>
      </c>
      <c r="T222" s="64" t="str">
        <f t="shared" si="28"/>
        <v>V. Gražys</v>
      </c>
      <c r="U222" s="35" t="str">
        <f t="shared" si="29"/>
        <v>v116</v>
      </c>
      <c r="V222" s="35"/>
      <c r="W222" s="35"/>
      <c r="X222" s="67"/>
      <c r="Y222" s="35">
        <v>1</v>
      </c>
      <c r="Z222" s="67"/>
      <c r="AA222" s="67"/>
    </row>
    <row r="223" spans="1:27" ht="12.75" customHeight="1">
      <c r="A223" s="57">
        <v>222</v>
      </c>
      <c r="B223" s="35">
        <v>2</v>
      </c>
      <c r="C223" s="59"/>
      <c r="D223" s="58" t="s">
        <v>21</v>
      </c>
      <c r="E223" s="59" t="s">
        <v>148</v>
      </c>
      <c r="F223" s="58">
        <v>106</v>
      </c>
      <c r="G223" s="59" t="s">
        <v>404</v>
      </c>
      <c r="H223" s="59" t="s">
        <v>796</v>
      </c>
      <c r="I223" s="60">
        <v>36526</v>
      </c>
      <c r="J223" s="61" t="s">
        <v>54</v>
      </c>
      <c r="K223" s="61"/>
      <c r="L223" s="61"/>
      <c r="M223" s="61" t="s">
        <v>55</v>
      </c>
      <c r="N223" s="58" t="str">
        <f t="shared" si="23"/>
        <v>m106</v>
      </c>
      <c r="O223" s="62" t="str">
        <f t="shared" si="24"/>
        <v>Karolina Savko</v>
      </c>
      <c r="P223" s="63">
        <f t="shared" si="25"/>
        <v>36526</v>
      </c>
      <c r="Q223" s="64" t="str">
        <f t="shared" si="26"/>
        <v>Vilniaus r.</v>
      </c>
      <c r="R223" s="64">
        <f t="shared" si="27"/>
        <v>0</v>
      </c>
      <c r="S223" s="66">
        <f t="shared" si="22"/>
        <v>0</v>
      </c>
      <c r="T223" s="64" t="str">
        <f t="shared" si="28"/>
        <v>V. Gražys</v>
      </c>
      <c r="U223" s="35" t="str">
        <f t="shared" si="29"/>
        <v>m106</v>
      </c>
      <c r="V223" s="35"/>
      <c r="W223" s="35"/>
      <c r="X223" s="67"/>
      <c r="Y223" s="35">
        <v>2</v>
      </c>
      <c r="Z223" s="67"/>
      <c r="AA223" s="67"/>
    </row>
    <row r="224" spans="1:27" ht="12.75" customHeight="1">
      <c r="A224" s="57">
        <v>223</v>
      </c>
      <c r="B224" s="35">
        <v>1</v>
      </c>
      <c r="C224" s="59"/>
      <c r="D224" s="58" t="s">
        <v>21</v>
      </c>
      <c r="E224" s="59" t="s">
        <v>148</v>
      </c>
      <c r="F224" s="58">
        <v>107</v>
      </c>
      <c r="G224" s="59" t="s">
        <v>311</v>
      </c>
      <c r="H224" s="59" t="s">
        <v>797</v>
      </c>
      <c r="I224" s="60">
        <v>37074</v>
      </c>
      <c r="J224" s="61" t="s">
        <v>54</v>
      </c>
      <c r="K224" s="61"/>
      <c r="L224" s="61"/>
      <c r="M224" s="61" t="s">
        <v>55</v>
      </c>
      <c r="N224" s="58" t="str">
        <f t="shared" si="23"/>
        <v>m107</v>
      </c>
      <c r="O224" s="62" t="str">
        <f t="shared" si="24"/>
        <v>Augustė Januškevičiūtė</v>
      </c>
      <c r="P224" s="63">
        <f t="shared" si="25"/>
        <v>37074</v>
      </c>
      <c r="Q224" s="64" t="str">
        <f t="shared" si="26"/>
        <v>Vilniaus r.</v>
      </c>
      <c r="R224" s="64">
        <f t="shared" si="27"/>
        <v>0</v>
      </c>
      <c r="S224" s="66">
        <f t="shared" si="22"/>
        <v>0</v>
      </c>
      <c r="T224" s="64" t="str">
        <f t="shared" si="28"/>
        <v>V. Gražys</v>
      </c>
      <c r="U224" s="35" t="str">
        <f t="shared" si="29"/>
        <v>m107</v>
      </c>
      <c r="V224" s="35"/>
      <c r="W224" s="35"/>
      <c r="X224" s="67"/>
      <c r="Y224" s="35">
        <v>4</v>
      </c>
      <c r="Z224" s="67"/>
      <c r="AA224" s="67"/>
    </row>
    <row r="225" spans="1:27" ht="12.75" customHeight="1">
      <c r="A225" s="57">
        <v>224</v>
      </c>
      <c r="B225" s="35">
        <v>1</v>
      </c>
      <c r="C225" s="59"/>
      <c r="D225" s="58" t="s">
        <v>21</v>
      </c>
      <c r="E225" s="59" t="s">
        <v>148</v>
      </c>
      <c r="F225" s="58">
        <v>108</v>
      </c>
      <c r="G225" s="59" t="s">
        <v>798</v>
      </c>
      <c r="H225" s="59" t="s">
        <v>799</v>
      </c>
      <c r="I225" s="60">
        <v>37055</v>
      </c>
      <c r="J225" s="61" t="s">
        <v>54</v>
      </c>
      <c r="K225" s="61"/>
      <c r="L225" s="61"/>
      <c r="M225" s="61" t="s">
        <v>55</v>
      </c>
      <c r="N225" s="58" t="str">
        <f t="shared" si="23"/>
        <v>m108</v>
      </c>
      <c r="O225" s="62" t="str">
        <f t="shared" si="24"/>
        <v>Viktorija Demeško</v>
      </c>
      <c r="P225" s="63">
        <f t="shared" si="25"/>
        <v>37055</v>
      </c>
      <c r="Q225" s="64" t="str">
        <f t="shared" si="26"/>
        <v>Vilniaus r.</v>
      </c>
      <c r="R225" s="64">
        <f t="shared" si="27"/>
        <v>0</v>
      </c>
      <c r="S225" s="66">
        <f t="shared" si="22"/>
        <v>0</v>
      </c>
      <c r="T225" s="64" t="str">
        <f t="shared" si="28"/>
        <v>V. Gražys</v>
      </c>
      <c r="U225" s="35" t="str">
        <f t="shared" si="29"/>
        <v>m108</v>
      </c>
      <c r="V225" s="35"/>
      <c r="W225" s="35"/>
      <c r="X225" s="67"/>
      <c r="Y225" s="35">
        <v>1</v>
      </c>
      <c r="Z225" s="67"/>
      <c r="AA225" s="67"/>
    </row>
    <row r="226" spans="1:27" ht="12.75" customHeight="1">
      <c r="A226" s="57">
        <v>225</v>
      </c>
      <c r="B226" s="35">
        <v>2</v>
      </c>
      <c r="C226" s="59"/>
      <c r="D226" s="58" t="s">
        <v>143</v>
      </c>
      <c r="E226" s="59" t="s">
        <v>148</v>
      </c>
      <c r="F226" s="58">
        <v>117</v>
      </c>
      <c r="G226" s="59" t="s">
        <v>800</v>
      </c>
      <c r="H226" s="59" t="s">
        <v>801</v>
      </c>
      <c r="I226" s="60">
        <v>36862</v>
      </c>
      <c r="J226" s="61" t="s">
        <v>54</v>
      </c>
      <c r="K226" s="61"/>
      <c r="L226" s="61"/>
      <c r="M226" s="61" t="s">
        <v>55</v>
      </c>
      <c r="N226" s="58" t="str">
        <f t="shared" si="23"/>
        <v>v117</v>
      </c>
      <c r="O226" s="62" t="str">
        <f t="shared" si="24"/>
        <v>Algis Dopolskas</v>
      </c>
      <c r="P226" s="63">
        <f t="shared" si="25"/>
        <v>36862</v>
      </c>
      <c r="Q226" s="64" t="str">
        <f t="shared" si="26"/>
        <v>Vilniaus r.</v>
      </c>
      <c r="R226" s="64">
        <f t="shared" si="27"/>
        <v>0</v>
      </c>
      <c r="S226" s="66">
        <f t="shared" si="22"/>
        <v>0</v>
      </c>
      <c r="T226" s="64" t="str">
        <f t="shared" si="28"/>
        <v>V. Gražys</v>
      </c>
      <c r="U226" s="35" t="str">
        <f t="shared" si="29"/>
        <v>v117</v>
      </c>
      <c r="V226" s="35"/>
      <c r="W226" s="35"/>
      <c r="X226" s="67"/>
      <c r="Y226" s="35">
        <v>3</v>
      </c>
      <c r="Z226" s="67"/>
      <c r="AA226" s="67"/>
    </row>
    <row r="227" spans="1:27" ht="12.75" customHeight="1">
      <c r="A227" s="57">
        <v>226</v>
      </c>
      <c r="B227" s="35">
        <v>1</v>
      </c>
      <c r="C227" s="59"/>
      <c r="D227" s="58" t="s">
        <v>143</v>
      </c>
      <c r="E227" s="59" t="s">
        <v>148</v>
      </c>
      <c r="F227" s="58">
        <v>118</v>
      </c>
      <c r="G227" s="59" t="s">
        <v>802</v>
      </c>
      <c r="H227" s="59" t="s">
        <v>803</v>
      </c>
      <c r="I227" s="60">
        <v>36699</v>
      </c>
      <c r="J227" s="61" t="s">
        <v>54</v>
      </c>
      <c r="K227" s="61"/>
      <c r="L227" s="61"/>
      <c r="M227" s="61" t="s">
        <v>55</v>
      </c>
      <c r="N227" s="58" t="str">
        <f t="shared" si="23"/>
        <v>v118</v>
      </c>
      <c r="O227" s="62" t="str">
        <f t="shared" si="24"/>
        <v>Jaroslav Semaško</v>
      </c>
      <c r="P227" s="63">
        <f t="shared" si="25"/>
        <v>36699</v>
      </c>
      <c r="Q227" s="64" t="str">
        <f t="shared" si="26"/>
        <v>Vilniaus r.</v>
      </c>
      <c r="R227" s="64">
        <f t="shared" si="27"/>
        <v>0</v>
      </c>
      <c r="S227" s="66">
        <f t="shared" si="22"/>
        <v>0</v>
      </c>
      <c r="T227" s="64" t="str">
        <f t="shared" si="28"/>
        <v>V. Gražys</v>
      </c>
      <c r="U227" s="35" t="str">
        <f t="shared" si="29"/>
        <v>v118</v>
      </c>
      <c r="V227" s="35"/>
      <c r="W227" s="35"/>
      <c r="X227" s="67"/>
      <c r="Y227" s="35">
        <v>1</v>
      </c>
      <c r="Z227" s="67"/>
      <c r="AA227" s="67"/>
    </row>
    <row r="228" spans="1:27" ht="12.75" customHeight="1">
      <c r="A228" s="57">
        <v>227</v>
      </c>
      <c r="B228" s="35">
        <v>1</v>
      </c>
      <c r="C228" s="59"/>
      <c r="D228" s="58" t="s">
        <v>21</v>
      </c>
      <c r="E228" s="59" t="s">
        <v>162</v>
      </c>
      <c r="F228" s="58">
        <v>109</v>
      </c>
      <c r="G228" s="59" t="s">
        <v>804</v>
      </c>
      <c r="H228" s="59" t="s">
        <v>805</v>
      </c>
      <c r="I228" s="60">
        <v>36171</v>
      </c>
      <c r="J228" s="61" t="s">
        <v>54</v>
      </c>
      <c r="K228" s="61"/>
      <c r="L228" s="61"/>
      <c r="M228" s="61" t="s">
        <v>55</v>
      </c>
      <c r="N228" s="58" t="str">
        <f t="shared" si="23"/>
        <v>m109</v>
      </c>
      <c r="O228" s="62" t="str">
        <f t="shared" si="24"/>
        <v>Justyna Leščevskaja</v>
      </c>
      <c r="P228" s="63">
        <f t="shared" si="25"/>
        <v>36171</v>
      </c>
      <c r="Q228" s="64" t="str">
        <f t="shared" si="26"/>
        <v>Vilniaus r.</v>
      </c>
      <c r="R228" s="64">
        <f t="shared" si="27"/>
        <v>0</v>
      </c>
      <c r="S228" s="66">
        <f t="shared" si="22"/>
        <v>0</v>
      </c>
      <c r="T228" s="64" t="str">
        <f t="shared" si="28"/>
        <v>V. Gražys</v>
      </c>
      <c r="U228" s="35" t="str">
        <f t="shared" si="29"/>
        <v>m109</v>
      </c>
      <c r="V228" s="35"/>
      <c r="W228" s="35"/>
      <c r="X228" s="67"/>
      <c r="Y228" s="35">
        <v>2</v>
      </c>
      <c r="Z228" s="67"/>
      <c r="AA228" s="67"/>
    </row>
    <row r="229" spans="1:27" ht="12.75" customHeight="1">
      <c r="A229" s="57">
        <v>228</v>
      </c>
      <c r="B229" s="35">
        <v>1</v>
      </c>
      <c r="C229" s="59"/>
      <c r="D229" s="58" t="s">
        <v>21</v>
      </c>
      <c r="E229" s="59" t="s">
        <v>162</v>
      </c>
      <c r="F229" s="58">
        <v>110</v>
      </c>
      <c r="G229" s="59" t="s">
        <v>806</v>
      </c>
      <c r="H229" s="59" t="s">
        <v>807</v>
      </c>
      <c r="I229" s="60">
        <v>35796</v>
      </c>
      <c r="J229" s="61" t="s">
        <v>54</v>
      </c>
      <c r="K229" s="61"/>
      <c r="L229" s="61"/>
      <c r="M229" s="61" t="s">
        <v>808</v>
      </c>
      <c r="N229" s="58" t="str">
        <f t="shared" si="23"/>
        <v>m110</v>
      </c>
      <c r="O229" s="62" t="str">
        <f t="shared" si="24"/>
        <v>Julija Gotovski</v>
      </c>
      <c r="P229" s="63">
        <f t="shared" si="25"/>
        <v>35796</v>
      </c>
      <c r="Q229" s="64" t="str">
        <f t="shared" si="26"/>
        <v>Vilniaus r.</v>
      </c>
      <c r="R229" s="64">
        <f t="shared" si="27"/>
        <v>0</v>
      </c>
      <c r="S229" s="66">
        <f t="shared" si="22"/>
        <v>0</v>
      </c>
      <c r="T229" s="64" t="str">
        <f t="shared" si="28"/>
        <v>Z. Zenkevičius</v>
      </c>
      <c r="U229" s="35" t="str">
        <f t="shared" si="29"/>
        <v>m110</v>
      </c>
      <c r="V229" s="35"/>
      <c r="W229" s="35"/>
      <c r="X229" s="67"/>
      <c r="Y229" s="35">
        <v>1</v>
      </c>
      <c r="Z229" s="67"/>
      <c r="AA229" s="67"/>
    </row>
    <row r="230" spans="1:27" ht="12.75" customHeight="1">
      <c r="A230" s="57">
        <v>229</v>
      </c>
      <c r="B230" s="35">
        <v>1</v>
      </c>
      <c r="C230" s="59"/>
      <c r="D230" s="58" t="s">
        <v>143</v>
      </c>
      <c r="E230" s="59" t="s">
        <v>224</v>
      </c>
      <c r="F230" s="58">
        <v>119</v>
      </c>
      <c r="G230" s="59" t="s">
        <v>548</v>
      </c>
      <c r="H230" s="59" t="s">
        <v>549</v>
      </c>
      <c r="I230" s="60">
        <v>35639</v>
      </c>
      <c r="J230" s="61" t="s">
        <v>54</v>
      </c>
      <c r="K230" s="61"/>
      <c r="L230" s="61"/>
      <c r="M230" s="61" t="s">
        <v>808</v>
      </c>
      <c r="N230" s="58" t="str">
        <f t="shared" si="23"/>
        <v>v119</v>
      </c>
      <c r="O230" s="62" t="str">
        <f t="shared" si="24"/>
        <v>Viktor Grabovskij</v>
      </c>
      <c r="P230" s="63">
        <f t="shared" si="25"/>
        <v>35639</v>
      </c>
      <c r="Q230" s="64" t="str">
        <f t="shared" si="26"/>
        <v>Vilniaus r.</v>
      </c>
      <c r="R230" s="64">
        <f t="shared" si="27"/>
        <v>0</v>
      </c>
      <c r="S230" s="66">
        <f t="shared" si="22"/>
        <v>0</v>
      </c>
      <c r="T230" s="64" t="str">
        <f t="shared" si="28"/>
        <v>Z. Zenkevičius</v>
      </c>
      <c r="U230" s="35" t="str">
        <f t="shared" si="29"/>
        <v>v119</v>
      </c>
      <c r="V230" s="35"/>
      <c r="W230" s="35"/>
      <c r="X230" s="67"/>
      <c r="Y230" s="35">
        <v>1</v>
      </c>
      <c r="Z230" s="67"/>
      <c r="AA230" s="67"/>
    </row>
    <row r="231" spans="1:27" ht="12.75" customHeight="1">
      <c r="A231" s="57">
        <v>230</v>
      </c>
      <c r="B231" s="35">
        <v>1</v>
      </c>
      <c r="C231" s="59"/>
      <c r="D231" s="58" t="s">
        <v>143</v>
      </c>
      <c r="E231" s="59" t="s">
        <v>284</v>
      </c>
      <c r="F231" s="58">
        <v>120</v>
      </c>
      <c r="G231" s="59" t="s">
        <v>809</v>
      </c>
      <c r="H231" s="59" t="s">
        <v>810</v>
      </c>
      <c r="I231" s="60">
        <v>34879</v>
      </c>
      <c r="J231" s="61" t="s">
        <v>54</v>
      </c>
      <c r="K231" s="61"/>
      <c r="L231" s="61"/>
      <c r="M231" s="61" t="s">
        <v>55</v>
      </c>
      <c r="N231" s="58" t="str">
        <f t="shared" si="23"/>
        <v>v120</v>
      </c>
      <c r="O231" s="62" t="str">
        <f t="shared" si="24"/>
        <v>Denis Savickij</v>
      </c>
      <c r="P231" s="63">
        <f t="shared" si="25"/>
        <v>34879</v>
      </c>
      <c r="Q231" s="64" t="str">
        <f t="shared" si="26"/>
        <v>Vilniaus r.</v>
      </c>
      <c r="R231" s="64">
        <f t="shared" si="27"/>
        <v>0</v>
      </c>
      <c r="S231" s="66">
        <f t="shared" si="22"/>
        <v>0</v>
      </c>
      <c r="T231" s="64" t="str">
        <f t="shared" si="28"/>
        <v>V. Gražys</v>
      </c>
      <c r="U231" s="35" t="str">
        <f t="shared" si="29"/>
        <v>v120</v>
      </c>
      <c r="V231" s="35"/>
      <c r="W231" s="35"/>
      <c r="X231" s="67"/>
      <c r="Y231" s="35">
        <v>2</v>
      </c>
      <c r="Z231" s="67"/>
      <c r="AA231" s="67"/>
    </row>
    <row r="232" spans="1:27" ht="12.75" customHeight="1">
      <c r="A232" s="57">
        <v>231</v>
      </c>
      <c r="B232" s="35">
        <v>1</v>
      </c>
      <c r="C232" s="59"/>
      <c r="D232" s="58" t="s">
        <v>143</v>
      </c>
      <c r="E232" s="59" t="s">
        <v>284</v>
      </c>
      <c r="F232" s="58">
        <v>121</v>
      </c>
      <c r="G232" s="59" t="s">
        <v>587</v>
      </c>
      <c r="H232" s="59" t="s">
        <v>811</v>
      </c>
      <c r="I232" s="60">
        <v>34912</v>
      </c>
      <c r="J232" s="61" t="s">
        <v>54</v>
      </c>
      <c r="K232" s="61"/>
      <c r="L232" s="61"/>
      <c r="M232" s="61" t="s">
        <v>55</v>
      </c>
      <c r="N232" s="58" t="str">
        <f t="shared" si="23"/>
        <v>v121</v>
      </c>
      <c r="O232" s="62" t="str">
        <f t="shared" si="24"/>
        <v>Tomas Jateiko</v>
      </c>
      <c r="P232" s="63">
        <f t="shared" si="25"/>
        <v>34912</v>
      </c>
      <c r="Q232" s="64" t="str">
        <f t="shared" si="26"/>
        <v>Vilniaus r.</v>
      </c>
      <c r="R232" s="64">
        <f t="shared" si="27"/>
        <v>0</v>
      </c>
      <c r="S232" s="66">
        <f t="shared" si="22"/>
        <v>0</v>
      </c>
      <c r="T232" s="64" t="str">
        <f t="shared" si="28"/>
        <v>V. Gražys</v>
      </c>
      <c r="U232" s="35" t="str">
        <f t="shared" si="29"/>
        <v>v121</v>
      </c>
      <c r="V232" s="35"/>
      <c r="W232" s="35"/>
      <c r="X232" s="67"/>
      <c r="Y232" s="35">
        <v>2</v>
      </c>
      <c r="Z232" s="67"/>
      <c r="AA232" s="67"/>
    </row>
    <row r="233" spans="1:27" ht="12.75" customHeight="1">
      <c r="A233" s="57">
        <v>232</v>
      </c>
      <c r="B233" s="35">
        <v>1</v>
      </c>
      <c r="C233" s="59"/>
      <c r="D233" s="58" t="s">
        <v>143</v>
      </c>
      <c r="E233" s="59" t="s">
        <v>284</v>
      </c>
      <c r="F233" s="58">
        <v>122</v>
      </c>
      <c r="G233" s="59" t="s">
        <v>812</v>
      </c>
      <c r="H233" s="59" t="s">
        <v>813</v>
      </c>
      <c r="I233" s="60">
        <v>33678</v>
      </c>
      <c r="J233" s="61" t="s">
        <v>54</v>
      </c>
      <c r="K233" s="61"/>
      <c r="L233" s="61"/>
      <c r="M233" s="61" t="s">
        <v>55</v>
      </c>
      <c r="N233" s="58" t="str">
        <f t="shared" si="23"/>
        <v>v122</v>
      </c>
      <c r="O233" s="62" t="str">
        <f t="shared" si="24"/>
        <v>Edgar Žigis</v>
      </c>
      <c r="P233" s="63">
        <f t="shared" si="25"/>
        <v>33678</v>
      </c>
      <c r="Q233" s="64" t="str">
        <f t="shared" si="26"/>
        <v>Vilniaus r.</v>
      </c>
      <c r="R233" s="64">
        <f t="shared" si="27"/>
        <v>0</v>
      </c>
      <c r="S233" s="66">
        <f t="shared" si="22"/>
        <v>0</v>
      </c>
      <c r="T233" s="64" t="str">
        <f t="shared" si="28"/>
        <v>V. Gražys</v>
      </c>
      <c r="U233" s="35" t="str">
        <f t="shared" si="29"/>
        <v>v122</v>
      </c>
      <c r="V233" s="35"/>
      <c r="W233" s="35"/>
      <c r="X233" s="67"/>
      <c r="Y233" s="35">
        <v>2</v>
      </c>
      <c r="Z233" s="67"/>
      <c r="AA233" s="67"/>
    </row>
    <row r="234" spans="1:27" ht="12.75" customHeight="1">
      <c r="A234" s="57">
        <v>233</v>
      </c>
      <c r="B234" s="35">
        <v>1</v>
      </c>
      <c r="C234" s="59"/>
      <c r="D234" s="58" t="s">
        <v>143</v>
      </c>
      <c r="E234" s="59" t="s">
        <v>284</v>
      </c>
      <c r="F234" s="58">
        <v>123</v>
      </c>
      <c r="G234" s="59" t="s">
        <v>802</v>
      </c>
      <c r="H234" s="59" t="s">
        <v>814</v>
      </c>
      <c r="I234" s="60">
        <v>31914</v>
      </c>
      <c r="J234" s="61" t="s">
        <v>54</v>
      </c>
      <c r="K234" s="61"/>
      <c r="L234" s="61"/>
      <c r="M234" s="61" t="s">
        <v>55</v>
      </c>
      <c r="N234" s="58" t="str">
        <f t="shared" si="23"/>
        <v>v123</v>
      </c>
      <c r="O234" s="62" t="str">
        <f t="shared" si="24"/>
        <v>Jaroslav Smolskij</v>
      </c>
      <c r="P234" s="63">
        <f t="shared" si="25"/>
        <v>31914</v>
      </c>
      <c r="Q234" s="64" t="str">
        <f t="shared" si="26"/>
        <v>Vilniaus r.</v>
      </c>
      <c r="R234" s="64">
        <f t="shared" si="27"/>
        <v>0</v>
      </c>
      <c r="S234" s="66">
        <f t="shared" si="22"/>
        <v>0</v>
      </c>
      <c r="T234" s="64" t="str">
        <f t="shared" si="28"/>
        <v>V. Gražys</v>
      </c>
      <c r="U234" s="35" t="str">
        <f t="shared" si="29"/>
        <v>v123</v>
      </c>
      <c r="V234" s="35"/>
      <c r="W234" s="35"/>
      <c r="X234" s="67"/>
      <c r="Y234" s="35">
        <v>1</v>
      </c>
      <c r="Z234" s="67"/>
      <c r="AA234" s="67"/>
    </row>
    <row r="235" spans="1:27" ht="12.75" customHeight="1">
      <c r="A235" s="57">
        <v>234</v>
      </c>
      <c r="B235" s="35">
        <v>1</v>
      </c>
      <c r="C235" s="59"/>
      <c r="D235" s="58" t="s">
        <v>21</v>
      </c>
      <c r="E235" s="59" t="s">
        <v>224</v>
      </c>
      <c r="F235" s="58">
        <v>111</v>
      </c>
      <c r="G235" s="59" t="s">
        <v>815</v>
      </c>
      <c r="H235" s="59" t="s">
        <v>816</v>
      </c>
      <c r="I235" s="60">
        <v>33453</v>
      </c>
      <c r="J235" s="61" t="s">
        <v>54</v>
      </c>
      <c r="K235" s="61"/>
      <c r="L235" s="61"/>
      <c r="M235" s="61" t="s">
        <v>55</v>
      </c>
      <c r="N235" s="58" t="str">
        <f t="shared" si="23"/>
        <v>m111</v>
      </c>
      <c r="O235" s="62" t="str">
        <f t="shared" si="24"/>
        <v>Rūta Marija Trimonytė</v>
      </c>
      <c r="P235" s="63">
        <f t="shared" si="25"/>
        <v>33453</v>
      </c>
      <c r="Q235" s="64" t="str">
        <f t="shared" si="26"/>
        <v>Vilniaus r.</v>
      </c>
      <c r="R235" s="64">
        <f t="shared" si="27"/>
        <v>0</v>
      </c>
      <c r="S235" s="66">
        <f t="shared" si="22"/>
        <v>0</v>
      </c>
      <c r="T235" s="64" t="str">
        <f t="shared" si="28"/>
        <v>V. Gražys</v>
      </c>
      <c r="U235" s="35" t="str">
        <f t="shared" si="29"/>
        <v>m111</v>
      </c>
      <c r="V235" s="35"/>
      <c r="W235" s="35"/>
      <c r="X235" s="67"/>
      <c r="Y235" s="35">
        <v>1</v>
      </c>
      <c r="Z235" s="67"/>
      <c r="AA235" s="67"/>
    </row>
    <row r="236" spans="1:27" ht="12.75" customHeight="1">
      <c r="A236" s="57">
        <v>235</v>
      </c>
      <c r="B236" s="35">
        <v>1</v>
      </c>
      <c r="C236" s="59"/>
      <c r="D236" s="58" t="s">
        <v>21</v>
      </c>
      <c r="E236" s="59" t="s">
        <v>148</v>
      </c>
      <c r="F236" s="58">
        <v>112</v>
      </c>
      <c r="G236" s="59" t="s">
        <v>672</v>
      </c>
      <c r="H236" s="59" t="s">
        <v>817</v>
      </c>
      <c r="I236" s="60">
        <v>36895</v>
      </c>
      <c r="J236" s="61" t="s">
        <v>133</v>
      </c>
      <c r="K236" s="61"/>
      <c r="L236" s="61"/>
      <c r="M236" s="61" t="s">
        <v>134</v>
      </c>
      <c r="N236" s="58" t="str">
        <f t="shared" si="23"/>
        <v>m112</v>
      </c>
      <c r="O236" s="62" t="str">
        <f t="shared" si="24"/>
        <v>Samanta Možajevaitė</v>
      </c>
      <c r="P236" s="63">
        <f t="shared" si="25"/>
        <v>36895</v>
      </c>
      <c r="Q236" s="64" t="str">
        <f t="shared" si="26"/>
        <v>Jonava</v>
      </c>
      <c r="R236" s="64">
        <f t="shared" si="27"/>
        <v>0</v>
      </c>
      <c r="S236" s="66">
        <f t="shared" si="22"/>
        <v>0</v>
      </c>
      <c r="T236" s="64" t="str">
        <f t="shared" si="28"/>
        <v>V. Lebeckienė</v>
      </c>
      <c r="U236" s="35" t="str">
        <f t="shared" si="29"/>
        <v>m112</v>
      </c>
      <c r="V236" s="35"/>
      <c r="W236" s="35"/>
      <c r="X236" s="67"/>
      <c r="Y236" s="35">
        <v>3</v>
      </c>
      <c r="Z236" s="67"/>
      <c r="AA236" s="67"/>
    </row>
    <row r="237" spans="1:27" ht="12.75" customHeight="1">
      <c r="A237" s="57">
        <v>236</v>
      </c>
      <c r="B237" s="35">
        <v>1</v>
      </c>
      <c r="C237" s="59"/>
      <c r="D237" s="58" t="s">
        <v>21</v>
      </c>
      <c r="E237" s="59" t="s">
        <v>148</v>
      </c>
      <c r="F237" s="58">
        <v>113</v>
      </c>
      <c r="G237" s="59" t="s">
        <v>818</v>
      </c>
      <c r="H237" s="59" t="s">
        <v>819</v>
      </c>
      <c r="I237" s="60">
        <v>36689</v>
      </c>
      <c r="J237" s="61" t="s">
        <v>133</v>
      </c>
      <c r="K237" s="61"/>
      <c r="L237" s="61"/>
      <c r="M237" s="61" t="s">
        <v>134</v>
      </c>
      <c r="N237" s="58" t="str">
        <f t="shared" si="23"/>
        <v>m113</v>
      </c>
      <c r="O237" s="62" t="str">
        <f t="shared" si="24"/>
        <v>Vesta Macidulskaitė</v>
      </c>
      <c r="P237" s="63">
        <f t="shared" si="25"/>
        <v>36689</v>
      </c>
      <c r="Q237" s="64" t="str">
        <f t="shared" si="26"/>
        <v>Jonava</v>
      </c>
      <c r="R237" s="64">
        <f t="shared" si="27"/>
        <v>0</v>
      </c>
      <c r="S237" s="66">
        <f t="shared" si="22"/>
        <v>0</v>
      </c>
      <c r="T237" s="64" t="str">
        <f t="shared" si="28"/>
        <v>V. Lebeckienė</v>
      </c>
      <c r="U237" s="35" t="str">
        <f t="shared" si="29"/>
        <v>m113</v>
      </c>
      <c r="V237" s="35"/>
      <c r="W237" s="35"/>
      <c r="X237" s="67"/>
      <c r="Y237" s="35">
        <v>1</v>
      </c>
      <c r="Z237" s="67"/>
      <c r="AA237" s="67"/>
    </row>
    <row r="238" spans="1:27" ht="12.75" customHeight="1">
      <c r="A238" s="57">
        <v>237</v>
      </c>
      <c r="B238" s="35">
        <v>1</v>
      </c>
      <c r="C238" s="59"/>
      <c r="D238" s="58" t="s">
        <v>21</v>
      </c>
      <c r="E238" s="59" t="s">
        <v>148</v>
      </c>
      <c r="F238" s="58">
        <v>114</v>
      </c>
      <c r="G238" s="59" t="s">
        <v>820</v>
      </c>
      <c r="H238" s="59" t="s">
        <v>821</v>
      </c>
      <c r="I238" s="60">
        <v>36948</v>
      </c>
      <c r="J238" s="61" t="s">
        <v>133</v>
      </c>
      <c r="K238" s="61"/>
      <c r="L238" s="61"/>
      <c r="M238" s="61" t="s">
        <v>134</v>
      </c>
      <c r="N238" s="58" t="str">
        <f t="shared" si="23"/>
        <v>m114</v>
      </c>
      <c r="O238" s="62" t="str">
        <f t="shared" si="24"/>
        <v>Miglė Malinauskaitė</v>
      </c>
      <c r="P238" s="63">
        <f t="shared" si="25"/>
        <v>36948</v>
      </c>
      <c r="Q238" s="64" t="str">
        <f t="shared" si="26"/>
        <v>Jonava</v>
      </c>
      <c r="R238" s="64">
        <f t="shared" si="27"/>
        <v>0</v>
      </c>
      <c r="S238" s="66">
        <f t="shared" si="22"/>
        <v>0</v>
      </c>
      <c r="T238" s="64" t="str">
        <f t="shared" si="28"/>
        <v>V. Lebeckienė</v>
      </c>
      <c r="U238" s="35" t="str">
        <f t="shared" si="29"/>
        <v>m114</v>
      </c>
      <c r="V238" s="35"/>
      <c r="W238" s="35"/>
      <c r="X238" s="67"/>
      <c r="Y238" s="35">
        <v>1</v>
      </c>
      <c r="Z238" s="67"/>
      <c r="AA238" s="67"/>
    </row>
    <row r="239" spans="1:27" ht="12.75" customHeight="1">
      <c r="A239" s="57">
        <v>238</v>
      </c>
      <c r="B239" s="35">
        <v>1</v>
      </c>
      <c r="C239" s="59"/>
      <c r="D239" s="58" t="s">
        <v>143</v>
      </c>
      <c r="E239" s="59" t="s">
        <v>126</v>
      </c>
      <c r="F239" s="58">
        <v>124</v>
      </c>
      <c r="G239" s="59" t="s">
        <v>680</v>
      </c>
      <c r="H239" s="59" t="s">
        <v>822</v>
      </c>
      <c r="I239" s="60">
        <v>37589</v>
      </c>
      <c r="J239" s="61" t="s">
        <v>133</v>
      </c>
      <c r="K239" s="61"/>
      <c r="L239" s="61"/>
      <c r="M239" s="61" t="s">
        <v>134</v>
      </c>
      <c r="N239" s="58" t="str">
        <f t="shared" si="23"/>
        <v>v124</v>
      </c>
      <c r="O239" s="62" t="str">
        <f t="shared" si="24"/>
        <v>Dovydas Žurauskas</v>
      </c>
      <c r="P239" s="63">
        <f t="shared" si="25"/>
        <v>37589</v>
      </c>
      <c r="Q239" s="64" t="str">
        <f t="shared" si="26"/>
        <v>Jonava</v>
      </c>
      <c r="R239" s="64">
        <f t="shared" si="27"/>
        <v>0</v>
      </c>
      <c r="S239" s="66">
        <f t="shared" si="22"/>
        <v>0</v>
      </c>
      <c r="T239" s="64" t="str">
        <f t="shared" si="28"/>
        <v>V. Lebeckienė</v>
      </c>
      <c r="U239" s="35" t="str">
        <f t="shared" si="29"/>
        <v>v124</v>
      </c>
      <c r="V239" s="35"/>
      <c r="W239" s="35"/>
      <c r="X239" s="67"/>
      <c r="Y239" s="35">
        <v>2</v>
      </c>
      <c r="Z239" s="67"/>
      <c r="AA239" s="67"/>
    </row>
    <row r="240" spans="1:27" ht="12.75" customHeight="1">
      <c r="A240" s="57">
        <v>239</v>
      </c>
      <c r="B240" s="35">
        <v>1</v>
      </c>
      <c r="C240" s="59"/>
      <c r="D240" s="58" t="s">
        <v>21</v>
      </c>
      <c r="E240" s="59" t="s">
        <v>148</v>
      </c>
      <c r="F240" s="58">
        <v>115</v>
      </c>
      <c r="G240" s="59" t="s">
        <v>823</v>
      </c>
      <c r="H240" s="59" t="s">
        <v>783</v>
      </c>
      <c r="I240" s="60">
        <v>36739</v>
      </c>
      <c r="J240" s="61" t="s">
        <v>133</v>
      </c>
      <c r="K240" s="61"/>
      <c r="L240" s="61"/>
      <c r="M240" s="61" t="s">
        <v>134</v>
      </c>
      <c r="N240" s="58" t="str">
        <f t="shared" si="23"/>
        <v>m115</v>
      </c>
      <c r="O240" s="62" t="str">
        <f t="shared" si="24"/>
        <v>Vita Akelaitytė</v>
      </c>
      <c r="P240" s="63">
        <f t="shared" si="25"/>
        <v>36739</v>
      </c>
      <c r="Q240" s="64" t="str">
        <f t="shared" si="26"/>
        <v>Jonava</v>
      </c>
      <c r="R240" s="64">
        <f t="shared" si="27"/>
        <v>0</v>
      </c>
      <c r="S240" s="66">
        <f t="shared" si="22"/>
        <v>0</v>
      </c>
      <c r="T240" s="64" t="str">
        <f t="shared" si="28"/>
        <v>V. Lebeckienė</v>
      </c>
      <c r="U240" s="35" t="str">
        <f t="shared" si="29"/>
        <v>m115</v>
      </c>
      <c r="V240" s="35"/>
      <c r="W240" s="35"/>
      <c r="X240" s="67"/>
      <c r="Y240" s="35">
        <v>2</v>
      </c>
      <c r="Z240" s="67"/>
      <c r="AA240" s="67"/>
    </row>
    <row r="241" spans="1:27" ht="12.75" customHeight="1">
      <c r="A241" s="57">
        <v>240</v>
      </c>
      <c r="B241" s="35">
        <v>2</v>
      </c>
      <c r="C241" s="59"/>
      <c r="D241" s="58" t="s">
        <v>143</v>
      </c>
      <c r="E241" s="59" t="s">
        <v>148</v>
      </c>
      <c r="F241" s="58">
        <v>125</v>
      </c>
      <c r="G241" s="59" t="s">
        <v>73</v>
      </c>
      <c r="H241" s="59" t="s">
        <v>824</v>
      </c>
      <c r="I241" s="60">
        <v>36593</v>
      </c>
      <c r="J241" s="61" t="s">
        <v>133</v>
      </c>
      <c r="K241" s="61"/>
      <c r="L241" s="61"/>
      <c r="M241" s="61" t="s">
        <v>134</v>
      </c>
      <c r="N241" s="58" t="str">
        <f t="shared" si="23"/>
        <v>v125</v>
      </c>
      <c r="O241" s="62" t="str">
        <f t="shared" si="24"/>
        <v>Lukas Pušinskas</v>
      </c>
      <c r="P241" s="63">
        <f t="shared" si="25"/>
        <v>36593</v>
      </c>
      <c r="Q241" s="64" t="str">
        <f t="shared" si="26"/>
        <v>Jonava</v>
      </c>
      <c r="R241" s="64">
        <f t="shared" si="27"/>
        <v>0</v>
      </c>
      <c r="S241" s="66">
        <f t="shared" si="22"/>
        <v>0</v>
      </c>
      <c r="T241" s="64" t="str">
        <f t="shared" si="28"/>
        <v>V. Lebeckienė</v>
      </c>
      <c r="U241" s="35" t="str">
        <f t="shared" si="29"/>
        <v>v125</v>
      </c>
      <c r="V241" s="35"/>
      <c r="W241" s="35"/>
      <c r="X241" s="67"/>
      <c r="Y241" s="35">
        <v>3</v>
      </c>
      <c r="Z241" s="67"/>
      <c r="AA241" s="67"/>
    </row>
    <row r="242" spans="1:27" ht="12.75" customHeight="1">
      <c r="A242" s="57">
        <v>241</v>
      </c>
      <c r="B242" s="35">
        <v>1</v>
      </c>
      <c r="C242" s="59"/>
      <c r="D242" s="58" t="s">
        <v>143</v>
      </c>
      <c r="E242" s="59" t="s">
        <v>148</v>
      </c>
      <c r="F242" s="58">
        <v>126</v>
      </c>
      <c r="G242" s="59" t="s">
        <v>680</v>
      </c>
      <c r="H242" s="59" t="s">
        <v>825</v>
      </c>
      <c r="I242" s="60">
        <v>36642</v>
      </c>
      <c r="J242" s="61" t="s">
        <v>133</v>
      </c>
      <c r="K242" s="61"/>
      <c r="L242" s="61"/>
      <c r="M242" s="61" t="s">
        <v>134</v>
      </c>
      <c r="N242" s="58" t="str">
        <f t="shared" si="23"/>
        <v>v126</v>
      </c>
      <c r="O242" s="62" t="str">
        <f t="shared" si="24"/>
        <v>Dovydas Kurtinaitis</v>
      </c>
      <c r="P242" s="63">
        <f t="shared" si="25"/>
        <v>36642</v>
      </c>
      <c r="Q242" s="64" t="str">
        <f t="shared" si="26"/>
        <v>Jonava</v>
      </c>
      <c r="R242" s="64">
        <f t="shared" si="27"/>
        <v>0</v>
      </c>
      <c r="S242" s="66">
        <f t="shared" si="22"/>
        <v>0</v>
      </c>
      <c r="T242" s="64" t="str">
        <f t="shared" si="28"/>
        <v>V. Lebeckienė</v>
      </c>
      <c r="U242" s="35" t="str">
        <f t="shared" si="29"/>
        <v>v126</v>
      </c>
      <c r="V242" s="35"/>
      <c r="W242" s="35"/>
      <c r="X242" s="67"/>
      <c r="Y242" s="35">
        <v>2</v>
      </c>
      <c r="Z242" s="67"/>
      <c r="AA242" s="67"/>
    </row>
    <row r="243" spans="1:27" ht="12.75" customHeight="1">
      <c r="A243" s="57">
        <v>242</v>
      </c>
      <c r="B243" s="35">
        <v>1</v>
      </c>
      <c r="C243" s="59"/>
      <c r="D243" s="58" t="s">
        <v>21</v>
      </c>
      <c r="E243" s="59" t="s">
        <v>162</v>
      </c>
      <c r="F243" s="58">
        <v>116</v>
      </c>
      <c r="G243" s="59" t="s">
        <v>826</v>
      </c>
      <c r="H243" s="59" t="s">
        <v>827</v>
      </c>
      <c r="I243" s="60">
        <v>36477</v>
      </c>
      <c r="J243" s="61" t="s">
        <v>133</v>
      </c>
      <c r="K243" s="61"/>
      <c r="L243" s="61"/>
      <c r="M243" s="61" t="s">
        <v>134</v>
      </c>
      <c r="N243" s="58" t="str">
        <f t="shared" si="23"/>
        <v>m116</v>
      </c>
      <c r="O243" s="62" t="str">
        <f t="shared" si="24"/>
        <v>Jurgita Balsiūnaitė</v>
      </c>
      <c r="P243" s="63">
        <f t="shared" si="25"/>
        <v>36477</v>
      </c>
      <c r="Q243" s="64" t="str">
        <f t="shared" si="26"/>
        <v>Jonava</v>
      </c>
      <c r="R243" s="64">
        <f t="shared" si="27"/>
        <v>0</v>
      </c>
      <c r="S243" s="66">
        <f t="shared" si="22"/>
        <v>0</v>
      </c>
      <c r="T243" s="64" t="str">
        <f t="shared" si="28"/>
        <v>V. Lebeckienė</v>
      </c>
      <c r="U243" s="35" t="str">
        <f t="shared" si="29"/>
        <v>m116</v>
      </c>
      <c r="V243" s="35"/>
      <c r="W243" s="35"/>
      <c r="X243" s="67"/>
      <c r="Y243" s="35">
        <v>1</v>
      </c>
      <c r="Z243" s="67"/>
      <c r="AA243" s="67"/>
    </row>
    <row r="244" spans="1:27" ht="12.75" customHeight="1">
      <c r="A244" s="57">
        <v>243</v>
      </c>
      <c r="B244" s="35">
        <v>1</v>
      </c>
      <c r="C244" s="59"/>
      <c r="D244" s="58" t="s">
        <v>143</v>
      </c>
      <c r="E244" s="59" t="s">
        <v>203</v>
      </c>
      <c r="F244" s="58">
        <v>127</v>
      </c>
      <c r="G244" s="59" t="s">
        <v>828</v>
      </c>
      <c r="H244" s="59" t="s">
        <v>829</v>
      </c>
      <c r="I244" s="60">
        <v>36290</v>
      </c>
      <c r="J244" s="61" t="s">
        <v>133</v>
      </c>
      <c r="K244" s="61"/>
      <c r="L244" s="61"/>
      <c r="M244" s="61" t="s">
        <v>134</v>
      </c>
      <c r="N244" s="58" t="str">
        <f t="shared" si="23"/>
        <v>v127</v>
      </c>
      <c r="O244" s="62" t="str">
        <f t="shared" si="24"/>
        <v>Neimantas Jocius</v>
      </c>
      <c r="P244" s="63">
        <f t="shared" si="25"/>
        <v>36290</v>
      </c>
      <c r="Q244" s="64" t="str">
        <f t="shared" si="26"/>
        <v>Jonava</v>
      </c>
      <c r="R244" s="64">
        <f t="shared" si="27"/>
        <v>0</v>
      </c>
      <c r="S244" s="66">
        <f t="shared" si="22"/>
        <v>0</v>
      </c>
      <c r="T244" s="64" t="str">
        <f t="shared" si="28"/>
        <v>V. Lebeckienė</v>
      </c>
      <c r="U244" s="35" t="str">
        <f t="shared" si="29"/>
        <v>v127</v>
      </c>
      <c r="V244" s="35"/>
      <c r="W244" s="35"/>
      <c r="X244" s="67"/>
      <c r="Y244" s="35">
        <v>2</v>
      </c>
      <c r="Z244" s="67"/>
      <c r="AA244" s="67"/>
    </row>
    <row r="245" spans="1:27" ht="12.75" customHeight="1">
      <c r="A245" s="57">
        <v>244</v>
      </c>
      <c r="B245" s="35">
        <v>1</v>
      </c>
      <c r="C245" s="59"/>
      <c r="D245" s="58" t="s">
        <v>143</v>
      </c>
      <c r="E245" s="59" t="s">
        <v>203</v>
      </c>
      <c r="F245" s="58">
        <v>128</v>
      </c>
      <c r="G245" s="59" t="s">
        <v>598</v>
      </c>
      <c r="H245" s="59" t="s">
        <v>830</v>
      </c>
      <c r="I245" s="60">
        <v>36475</v>
      </c>
      <c r="J245" s="61" t="s">
        <v>133</v>
      </c>
      <c r="K245" s="61"/>
      <c r="L245" s="61"/>
      <c r="M245" s="61" t="s">
        <v>134</v>
      </c>
      <c r="N245" s="58" t="str">
        <f t="shared" si="23"/>
        <v>v128</v>
      </c>
      <c r="O245" s="62" t="str">
        <f t="shared" si="24"/>
        <v>Erikas Vaškevičius</v>
      </c>
      <c r="P245" s="63">
        <f t="shared" si="25"/>
        <v>36475</v>
      </c>
      <c r="Q245" s="64" t="str">
        <f t="shared" si="26"/>
        <v>Jonava</v>
      </c>
      <c r="R245" s="64">
        <f t="shared" si="27"/>
        <v>0</v>
      </c>
      <c r="S245" s="66">
        <f t="shared" si="22"/>
        <v>0</v>
      </c>
      <c r="T245" s="64" t="str">
        <f t="shared" si="28"/>
        <v>V. Lebeckienė</v>
      </c>
      <c r="U245" s="35" t="str">
        <f t="shared" si="29"/>
        <v>v128</v>
      </c>
      <c r="V245" s="35"/>
      <c r="W245" s="35"/>
      <c r="X245" s="67"/>
      <c r="Y245" s="35">
        <v>1</v>
      </c>
      <c r="Z245" s="67"/>
      <c r="AA245" s="67"/>
    </row>
    <row r="246" spans="1:27" ht="12.75" customHeight="1">
      <c r="A246" s="57">
        <v>245</v>
      </c>
      <c r="B246" s="35">
        <v>2</v>
      </c>
      <c r="C246" s="59"/>
      <c r="D246" s="58" t="s">
        <v>143</v>
      </c>
      <c r="E246" s="59" t="s">
        <v>126</v>
      </c>
      <c r="F246" s="58">
        <v>129</v>
      </c>
      <c r="G246" s="59" t="s">
        <v>831</v>
      </c>
      <c r="H246" s="59" t="s">
        <v>832</v>
      </c>
      <c r="I246" s="60">
        <v>37357</v>
      </c>
      <c r="J246" s="61" t="s">
        <v>133</v>
      </c>
      <c r="K246" s="61"/>
      <c r="L246" s="61"/>
      <c r="M246" s="61" t="s">
        <v>134</v>
      </c>
      <c r="N246" s="58" t="str">
        <f t="shared" si="23"/>
        <v>v129</v>
      </c>
      <c r="O246" s="62" t="str">
        <f t="shared" si="24"/>
        <v>Grąžvydas Ašakas</v>
      </c>
      <c r="P246" s="63">
        <f t="shared" si="25"/>
        <v>37357</v>
      </c>
      <c r="Q246" s="64" t="str">
        <f t="shared" si="26"/>
        <v>Jonava</v>
      </c>
      <c r="R246" s="64">
        <f t="shared" si="27"/>
        <v>0</v>
      </c>
      <c r="S246" s="66">
        <f t="shared" si="22"/>
        <v>0</v>
      </c>
      <c r="T246" s="64" t="str">
        <f t="shared" si="28"/>
        <v>V. Lebeckienė</v>
      </c>
      <c r="U246" s="35" t="str">
        <f t="shared" si="29"/>
        <v>v129</v>
      </c>
      <c r="V246" s="35"/>
      <c r="W246" s="35"/>
      <c r="X246" s="67"/>
      <c r="Y246" s="35">
        <v>1</v>
      </c>
      <c r="Z246" s="67"/>
      <c r="AA246" s="67"/>
    </row>
    <row r="247" spans="1:27" ht="12.75" customHeight="1">
      <c r="A247" s="57">
        <v>246</v>
      </c>
      <c r="B247" s="35">
        <v>1</v>
      </c>
      <c r="C247" s="59"/>
      <c r="D247" s="58" t="s">
        <v>21</v>
      </c>
      <c r="E247" s="59" t="s">
        <v>162</v>
      </c>
      <c r="F247" s="58">
        <v>117</v>
      </c>
      <c r="G247" s="59" t="s">
        <v>833</v>
      </c>
      <c r="H247" s="59" t="s">
        <v>834</v>
      </c>
      <c r="I247" s="60">
        <v>36184</v>
      </c>
      <c r="J247" s="61" t="s">
        <v>133</v>
      </c>
      <c r="K247" s="61"/>
      <c r="L247" s="61"/>
      <c r="M247" s="61" t="s">
        <v>835</v>
      </c>
      <c r="N247" s="58" t="str">
        <f t="shared" si="23"/>
        <v>m117</v>
      </c>
      <c r="O247" s="62" t="str">
        <f t="shared" si="24"/>
        <v>Neda Pušinskaitė</v>
      </c>
      <c r="P247" s="63">
        <f t="shared" si="25"/>
        <v>36184</v>
      </c>
      <c r="Q247" s="64" t="str">
        <f t="shared" si="26"/>
        <v>Jonava</v>
      </c>
      <c r="R247" s="64">
        <f t="shared" si="27"/>
        <v>0</v>
      </c>
      <c r="S247" s="66">
        <f t="shared" si="22"/>
        <v>0</v>
      </c>
      <c r="T247" s="64" t="str">
        <f t="shared" si="28"/>
        <v>V. Lebeckienė ; Kančys</v>
      </c>
      <c r="U247" s="35" t="str">
        <f t="shared" si="29"/>
        <v>m117</v>
      </c>
      <c r="V247" s="35"/>
      <c r="W247" s="35"/>
      <c r="X247" s="67"/>
      <c r="Y247" s="35">
        <v>2</v>
      </c>
      <c r="Z247" s="67"/>
      <c r="AA247" s="67"/>
    </row>
    <row r="248" spans="1:27" ht="12.75" customHeight="1">
      <c r="A248" s="57">
        <v>247</v>
      </c>
      <c r="B248" s="35">
        <v>1</v>
      </c>
      <c r="C248" s="59"/>
      <c r="D248" s="58" t="s">
        <v>21</v>
      </c>
      <c r="E248" s="59" t="s">
        <v>148</v>
      </c>
      <c r="F248" s="58">
        <v>118</v>
      </c>
      <c r="G248" s="59" t="s">
        <v>836</v>
      </c>
      <c r="H248" s="59" t="s">
        <v>837</v>
      </c>
      <c r="I248" s="60">
        <v>36526</v>
      </c>
      <c r="J248" s="61" t="s">
        <v>133</v>
      </c>
      <c r="K248" s="61"/>
      <c r="L248" s="61"/>
      <c r="M248" s="61"/>
      <c r="N248" s="58" t="str">
        <f t="shared" si="23"/>
        <v>m118</v>
      </c>
      <c r="O248" s="62" t="str">
        <f t="shared" si="24"/>
        <v>Simona Bružaitė</v>
      </c>
      <c r="P248" s="63">
        <f t="shared" si="25"/>
        <v>36526</v>
      </c>
      <c r="Q248" s="64" t="str">
        <f t="shared" si="26"/>
        <v>Jonava</v>
      </c>
      <c r="R248" s="64">
        <f t="shared" si="27"/>
        <v>0</v>
      </c>
      <c r="S248" s="66">
        <f t="shared" si="22"/>
        <v>0</v>
      </c>
      <c r="T248" s="64">
        <f t="shared" si="28"/>
        <v>0</v>
      </c>
      <c r="U248" s="35" t="str">
        <f t="shared" si="29"/>
        <v>m118</v>
      </c>
      <c r="V248" s="35"/>
      <c r="W248" s="35"/>
      <c r="X248" s="67"/>
      <c r="Y248" s="35">
        <v>2</v>
      </c>
      <c r="Z248" s="67"/>
      <c r="AA248" s="67"/>
    </row>
    <row r="249" spans="1:27" ht="12.75" customHeight="1">
      <c r="A249" s="57">
        <v>248</v>
      </c>
      <c r="B249" s="35">
        <v>2</v>
      </c>
      <c r="C249" s="59"/>
      <c r="D249" s="58" t="s">
        <v>143</v>
      </c>
      <c r="E249" s="59" t="s">
        <v>148</v>
      </c>
      <c r="F249" s="58">
        <v>130</v>
      </c>
      <c r="G249" s="59" t="s">
        <v>838</v>
      </c>
      <c r="H249" s="59" t="s">
        <v>839</v>
      </c>
      <c r="I249" s="60">
        <v>36844</v>
      </c>
      <c r="J249" s="61" t="s">
        <v>402</v>
      </c>
      <c r="K249" s="61"/>
      <c r="L249" s="61"/>
      <c r="M249" s="61" t="s">
        <v>403</v>
      </c>
      <c r="N249" s="58" t="str">
        <f t="shared" si="23"/>
        <v>v130</v>
      </c>
      <c r="O249" s="62" t="str">
        <f t="shared" si="24"/>
        <v>Alanas Vyštartas</v>
      </c>
      <c r="P249" s="63">
        <f t="shared" si="25"/>
        <v>36844</v>
      </c>
      <c r="Q249" s="64" t="str">
        <f t="shared" si="26"/>
        <v>Šilalė</v>
      </c>
      <c r="R249" s="64">
        <f t="shared" si="27"/>
        <v>0</v>
      </c>
      <c r="S249" s="66">
        <f t="shared" si="22"/>
        <v>0</v>
      </c>
      <c r="T249" s="64" t="str">
        <f t="shared" si="28"/>
        <v>R.Bendžius</v>
      </c>
      <c r="U249" s="35" t="str">
        <f t="shared" si="29"/>
        <v>v130</v>
      </c>
      <c r="V249" s="35"/>
      <c r="W249" s="35"/>
      <c r="X249" s="67"/>
      <c r="Y249" s="35">
        <v>1</v>
      </c>
      <c r="Z249" s="67"/>
      <c r="AA249" s="67"/>
    </row>
    <row r="250" spans="1:27" ht="12.75" customHeight="1">
      <c r="A250" s="57">
        <v>249</v>
      </c>
      <c r="B250" s="58">
        <v>2</v>
      </c>
      <c r="C250" s="59"/>
      <c r="D250" s="58" t="s">
        <v>21</v>
      </c>
      <c r="E250" s="59" t="s">
        <v>126</v>
      </c>
      <c r="F250" s="58">
        <v>119</v>
      </c>
      <c r="G250" s="59" t="s">
        <v>153</v>
      </c>
      <c r="H250" s="59" t="s">
        <v>840</v>
      </c>
      <c r="I250" s="60">
        <v>37800</v>
      </c>
      <c r="J250" s="61" t="s">
        <v>402</v>
      </c>
      <c r="K250" s="61"/>
      <c r="L250" s="61"/>
      <c r="M250" s="61" t="s">
        <v>403</v>
      </c>
      <c r="N250" s="58" t="str">
        <f t="shared" si="23"/>
        <v>m119</v>
      </c>
      <c r="O250" s="62" t="str">
        <f t="shared" si="24"/>
        <v>Ugnė Neverdauskytė</v>
      </c>
      <c r="P250" s="63">
        <f t="shared" si="25"/>
        <v>37800</v>
      </c>
      <c r="Q250" s="64" t="str">
        <f t="shared" si="26"/>
        <v>Šilalė</v>
      </c>
      <c r="R250" s="64">
        <f t="shared" si="27"/>
        <v>0</v>
      </c>
      <c r="S250" s="66">
        <f t="shared" si="22"/>
        <v>0</v>
      </c>
      <c r="T250" s="64" t="str">
        <f t="shared" si="28"/>
        <v>R.Bendžius</v>
      </c>
      <c r="U250" s="35" t="str">
        <f t="shared" si="29"/>
        <v>m119</v>
      </c>
      <c r="V250" s="35"/>
      <c r="W250" s="35"/>
      <c r="X250" s="67"/>
      <c r="Y250" s="35"/>
      <c r="Z250" s="67"/>
      <c r="AA250" s="67"/>
    </row>
    <row r="251" spans="1:27" ht="12.75" customHeight="1">
      <c r="A251" s="57">
        <v>250</v>
      </c>
      <c r="B251" s="58">
        <v>2</v>
      </c>
      <c r="C251" s="59"/>
      <c r="D251" s="58" t="s">
        <v>21</v>
      </c>
      <c r="E251" s="59" t="s">
        <v>126</v>
      </c>
      <c r="F251" s="58">
        <v>120</v>
      </c>
      <c r="G251" s="59" t="s">
        <v>841</v>
      </c>
      <c r="H251" s="59" t="s">
        <v>842</v>
      </c>
      <c r="I251" s="60">
        <v>37623</v>
      </c>
      <c r="J251" s="61" t="s">
        <v>402</v>
      </c>
      <c r="K251" s="61"/>
      <c r="L251" s="61"/>
      <c r="M251" s="61" t="s">
        <v>403</v>
      </c>
      <c r="N251" s="58" t="str">
        <f t="shared" si="23"/>
        <v>m120</v>
      </c>
      <c r="O251" s="62" t="str">
        <f t="shared" si="24"/>
        <v>Joana Girskytė</v>
      </c>
      <c r="P251" s="63">
        <f t="shared" si="25"/>
        <v>37623</v>
      </c>
      <c r="Q251" s="64" t="str">
        <f t="shared" si="26"/>
        <v>Šilalė</v>
      </c>
      <c r="R251" s="64">
        <f t="shared" si="27"/>
        <v>0</v>
      </c>
      <c r="S251" s="66">
        <f t="shared" si="22"/>
        <v>0</v>
      </c>
      <c r="T251" s="64" t="str">
        <f t="shared" si="28"/>
        <v>R.Bendžius</v>
      </c>
      <c r="U251" s="35" t="str">
        <f t="shared" si="29"/>
        <v>m120</v>
      </c>
      <c r="V251" s="35"/>
      <c r="W251" s="35"/>
      <c r="X251" s="67"/>
      <c r="Y251" s="35"/>
      <c r="Z251" s="67"/>
      <c r="AA251" s="67"/>
    </row>
    <row r="252" spans="1:27" ht="12.75" customHeight="1">
      <c r="A252" s="57">
        <v>251</v>
      </c>
      <c r="B252" s="35">
        <v>1</v>
      </c>
      <c r="C252" s="59"/>
      <c r="D252" s="58" t="s">
        <v>21</v>
      </c>
      <c r="E252" s="59" t="s">
        <v>203</v>
      </c>
      <c r="F252" s="58">
        <v>121</v>
      </c>
      <c r="G252" s="59" t="s">
        <v>390</v>
      </c>
      <c r="H252" s="59" t="s">
        <v>843</v>
      </c>
      <c r="I252" s="60">
        <v>35195</v>
      </c>
      <c r="J252" s="61" t="s">
        <v>402</v>
      </c>
      <c r="K252" s="61"/>
      <c r="L252" s="61"/>
      <c r="M252" s="61" t="s">
        <v>403</v>
      </c>
      <c r="N252" s="58" t="str">
        <f t="shared" si="23"/>
        <v>m121</v>
      </c>
      <c r="O252" s="62" t="str">
        <f t="shared" si="24"/>
        <v>Monika Vėliūtė</v>
      </c>
      <c r="P252" s="63">
        <f t="shared" si="25"/>
        <v>35195</v>
      </c>
      <c r="Q252" s="64" t="str">
        <f t="shared" si="26"/>
        <v>Šilalė</v>
      </c>
      <c r="R252" s="64">
        <f t="shared" si="27"/>
        <v>0</v>
      </c>
      <c r="S252" s="66">
        <f t="shared" si="22"/>
        <v>0</v>
      </c>
      <c r="T252" s="64" t="str">
        <f t="shared" si="28"/>
        <v>R.Bendžius</v>
      </c>
      <c r="U252" s="35" t="str">
        <f t="shared" si="29"/>
        <v>m121</v>
      </c>
      <c r="V252" s="35"/>
      <c r="W252" s="35"/>
      <c r="X252" s="67"/>
      <c r="Y252" s="35">
        <v>3</v>
      </c>
      <c r="Z252" s="67"/>
      <c r="AA252" s="67"/>
    </row>
    <row r="253" spans="1:27" ht="12.75" customHeight="1">
      <c r="A253" s="57">
        <v>252</v>
      </c>
      <c r="B253" s="35">
        <v>1</v>
      </c>
      <c r="C253" s="59"/>
      <c r="D253" s="58" t="s">
        <v>21</v>
      </c>
      <c r="E253" s="59" t="s">
        <v>148</v>
      </c>
      <c r="F253" s="58">
        <v>122</v>
      </c>
      <c r="G253" s="59" t="s">
        <v>844</v>
      </c>
      <c r="H253" s="59" t="s">
        <v>845</v>
      </c>
      <c r="I253" s="60">
        <v>36686</v>
      </c>
      <c r="J253" s="61" t="s">
        <v>402</v>
      </c>
      <c r="K253" s="61"/>
      <c r="L253" s="61"/>
      <c r="M253" s="61" t="s">
        <v>403</v>
      </c>
      <c r="N253" s="58" t="str">
        <f t="shared" si="23"/>
        <v>m122</v>
      </c>
      <c r="O253" s="62" t="str">
        <f t="shared" si="24"/>
        <v>Džaneta Lokomskytė</v>
      </c>
      <c r="P253" s="63">
        <f t="shared" si="25"/>
        <v>36686</v>
      </c>
      <c r="Q253" s="64" t="str">
        <f t="shared" si="26"/>
        <v>Šilalė</v>
      </c>
      <c r="R253" s="64">
        <f t="shared" si="27"/>
        <v>0</v>
      </c>
      <c r="S253" s="66">
        <f t="shared" si="22"/>
        <v>0</v>
      </c>
      <c r="T253" s="64" t="str">
        <f t="shared" si="28"/>
        <v>R.Bendžius</v>
      </c>
      <c r="U253" s="35" t="str">
        <f t="shared" si="29"/>
        <v>m122</v>
      </c>
      <c r="V253" s="35"/>
      <c r="W253" s="35"/>
      <c r="X253" s="67"/>
      <c r="Y253" s="35">
        <v>4</v>
      </c>
      <c r="Z253" s="67"/>
      <c r="AA253" s="67"/>
    </row>
    <row r="254" spans="1:27" ht="12.75" customHeight="1">
      <c r="A254" s="57">
        <v>253</v>
      </c>
      <c r="B254" s="35">
        <v>1</v>
      </c>
      <c r="C254" s="59"/>
      <c r="D254" s="58" t="s">
        <v>143</v>
      </c>
      <c r="E254" s="59" t="s">
        <v>126</v>
      </c>
      <c r="F254" s="58">
        <v>131</v>
      </c>
      <c r="G254" s="59" t="s">
        <v>846</v>
      </c>
      <c r="H254" s="59" t="s">
        <v>847</v>
      </c>
      <c r="I254" s="60">
        <v>37892</v>
      </c>
      <c r="J254" s="61" t="s">
        <v>72</v>
      </c>
      <c r="K254" s="61" t="s">
        <v>73</v>
      </c>
      <c r="L254" s="61"/>
      <c r="M254" s="61" t="s">
        <v>74</v>
      </c>
      <c r="N254" s="58" t="str">
        <f t="shared" si="23"/>
        <v>v131</v>
      </c>
      <c r="O254" s="62" t="str">
        <f t="shared" si="24"/>
        <v>Mikas Motvilas</v>
      </c>
      <c r="P254" s="63">
        <f t="shared" si="25"/>
        <v>37892</v>
      </c>
      <c r="Q254" s="64" t="str">
        <f t="shared" si="26"/>
        <v>Šiaulių r.</v>
      </c>
      <c r="R254" s="64" t="str">
        <f t="shared" si="27"/>
        <v>Lukas</v>
      </c>
      <c r="S254" s="66">
        <f t="shared" si="22"/>
        <v>0</v>
      </c>
      <c r="T254" s="64" t="str">
        <f t="shared" si="28"/>
        <v>A.Lukošaitis</v>
      </c>
      <c r="U254" s="35" t="str">
        <f t="shared" si="29"/>
        <v>v131</v>
      </c>
      <c r="V254" s="35"/>
      <c r="W254" s="35"/>
      <c r="X254" s="67"/>
      <c r="Y254" s="35">
        <v>1</v>
      </c>
      <c r="Z254" s="67"/>
      <c r="AA254" s="67"/>
    </row>
    <row r="255" spans="1:27" ht="12.75" customHeight="1">
      <c r="A255" s="57">
        <v>254</v>
      </c>
      <c r="B255" s="35">
        <v>2</v>
      </c>
      <c r="C255" s="59"/>
      <c r="D255" s="58" t="s">
        <v>143</v>
      </c>
      <c r="E255" s="59" t="s">
        <v>126</v>
      </c>
      <c r="F255" s="58">
        <v>132</v>
      </c>
      <c r="G255" s="59" t="s">
        <v>848</v>
      </c>
      <c r="H255" s="59" t="s">
        <v>849</v>
      </c>
      <c r="I255" s="60">
        <v>37794</v>
      </c>
      <c r="J255" s="61" t="s">
        <v>72</v>
      </c>
      <c r="K255" s="61" t="s">
        <v>73</v>
      </c>
      <c r="L255" s="61"/>
      <c r="M255" s="61" t="s">
        <v>74</v>
      </c>
      <c r="N255" s="58" t="str">
        <f t="shared" si="23"/>
        <v>v132</v>
      </c>
      <c r="O255" s="62" t="str">
        <f t="shared" si="24"/>
        <v>Žygimantas Vaitekaitis</v>
      </c>
      <c r="P255" s="63">
        <f t="shared" si="25"/>
        <v>37794</v>
      </c>
      <c r="Q255" s="64" t="str">
        <f t="shared" si="26"/>
        <v>Šiaulių r.</v>
      </c>
      <c r="R255" s="64" t="str">
        <f t="shared" si="27"/>
        <v>Lukas</v>
      </c>
      <c r="S255" s="66">
        <f t="shared" si="22"/>
        <v>0</v>
      </c>
      <c r="T255" s="64" t="str">
        <f t="shared" si="28"/>
        <v>A.Lukošaitis</v>
      </c>
      <c r="U255" s="35" t="str">
        <f t="shared" si="29"/>
        <v>v132</v>
      </c>
      <c r="V255" s="35"/>
      <c r="W255" s="35"/>
      <c r="X255" s="67"/>
      <c r="Y255" s="35">
        <v>2</v>
      </c>
      <c r="Z255" s="67"/>
      <c r="AA255" s="67"/>
    </row>
    <row r="256" spans="1:27" ht="12.75" customHeight="1">
      <c r="A256" s="57">
        <v>255</v>
      </c>
      <c r="B256" s="35">
        <v>1</v>
      </c>
      <c r="C256" s="59"/>
      <c r="D256" s="58" t="s">
        <v>143</v>
      </c>
      <c r="E256" s="59" t="s">
        <v>126</v>
      </c>
      <c r="F256" s="58">
        <v>133</v>
      </c>
      <c r="G256" s="59" t="s">
        <v>850</v>
      </c>
      <c r="H256" s="59" t="s">
        <v>851</v>
      </c>
      <c r="I256" s="60">
        <v>37597</v>
      </c>
      <c r="J256" s="61" t="s">
        <v>72</v>
      </c>
      <c r="K256" s="61" t="s">
        <v>84</v>
      </c>
      <c r="L256" s="61"/>
      <c r="M256" s="61" t="s">
        <v>85</v>
      </c>
      <c r="N256" s="58" t="str">
        <f t="shared" si="23"/>
        <v>v133</v>
      </c>
      <c r="O256" s="62" t="str">
        <f t="shared" si="24"/>
        <v>Ernestas Tumas</v>
      </c>
      <c r="P256" s="63">
        <f t="shared" si="25"/>
        <v>37597</v>
      </c>
      <c r="Q256" s="64" t="str">
        <f t="shared" si="26"/>
        <v>Šiaulių r.</v>
      </c>
      <c r="R256" s="64" t="str">
        <f t="shared" si="27"/>
        <v>Flamingas</v>
      </c>
      <c r="S256" s="66">
        <f t="shared" si="22"/>
        <v>0</v>
      </c>
      <c r="T256" s="64" t="str">
        <f t="shared" si="28"/>
        <v>R.Juodis</v>
      </c>
      <c r="U256" s="35" t="str">
        <f t="shared" si="29"/>
        <v>v133</v>
      </c>
      <c r="V256" s="35"/>
      <c r="W256" s="35"/>
      <c r="X256" s="67"/>
      <c r="Y256" s="35"/>
      <c r="Z256" s="67"/>
      <c r="AA256" s="67"/>
    </row>
    <row r="257" spans="1:27" ht="12.75" customHeight="1">
      <c r="A257" s="57">
        <v>256</v>
      </c>
      <c r="B257" s="58">
        <v>2</v>
      </c>
      <c r="C257" s="59"/>
      <c r="D257" s="58" t="s">
        <v>21</v>
      </c>
      <c r="E257" s="59" t="s">
        <v>126</v>
      </c>
      <c r="F257" s="58">
        <v>123</v>
      </c>
      <c r="G257" s="59" t="s">
        <v>852</v>
      </c>
      <c r="H257" s="59" t="s">
        <v>853</v>
      </c>
      <c r="I257" s="60">
        <v>37406</v>
      </c>
      <c r="J257" s="61" t="s">
        <v>72</v>
      </c>
      <c r="K257" s="61" t="s">
        <v>73</v>
      </c>
      <c r="L257" s="61"/>
      <c r="M257" s="61" t="s">
        <v>74</v>
      </c>
      <c r="N257" s="58" t="str">
        <f t="shared" si="23"/>
        <v>m123</v>
      </c>
      <c r="O257" s="62" t="str">
        <f t="shared" si="24"/>
        <v>Juana Motvilaitė</v>
      </c>
      <c r="P257" s="63">
        <f t="shared" si="25"/>
        <v>37406</v>
      </c>
      <c r="Q257" s="64" t="str">
        <f t="shared" si="26"/>
        <v>Šiaulių r.</v>
      </c>
      <c r="R257" s="64" t="str">
        <f t="shared" si="27"/>
        <v>Lukas</v>
      </c>
      <c r="S257" s="66">
        <f t="shared" si="22"/>
        <v>0</v>
      </c>
      <c r="T257" s="64" t="str">
        <f t="shared" si="28"/>
        <v>A.Lukošaitis</v>
      </c>
      <c r="U257" s="35" t="str">
        <f t="shared" si="29"/>
        <v>m123</v>
      </c>
      <c r="V257" s="35"/>
      <c r="W257" s="35"/>
      <c r="X257" s="67"/>
      <c r="Y257" s="35"/>
      <c r="Z257" s="67"/>
      <c r="AA257" s="67"/>
    </row>
    <row r="258" spans="1:27" ht="12.75" customHeight="1">
      <c r="A258" s="57">
        <v>257</v>
      </c>
      <c r="B258" s="35">
        <v>1</v>
      </c>
      <c r="C258" s="59"/>
      <c r="D258" s="58" t="s">
        <v>21</v>
      </c>
      <c r="E258" s="59" t="s">
        <v>148</v>
      </c>
      <c r="F258" s="58">
        <v>124</v>
      </c>
      <c r="G258" s="59" t="s">
        <v>528</v>
      </c>
      <c r="H258" s="59" t="s">
        <v>854</v>
      </c>
      <c r="I258" s="60">
        <v>36682</v>
      </c>
      <c r="J258" s="61" t="s">
        <v>72</v>
      </c>
      <c r="K258" s="61" t="s">
        <v>426</v>
      </c>
      <c r="L258" s="61"/>
      <c r="M258" s="61" t="s">
        <v>427</v>
      </c>
      <c r="N258" s="58" t="str">
        <f aca="true" t="shared" si="30" ref="N258:N321">IF(ISBLANK(F258)," ",CONCATENATE(D258,F258))</f>
        <v>m124</v>
      </c>
      <c r="O258" s="62" t="str">
        <f aca="true" t="shared" si="31" ref="O258:O321">IF(ISBLANK(F258)," ",CONCATENATE(G258," ",H258))</f>
        <v>Gabrielė Grigaliūnaitė</v>
      </c>
      <c r="P258" s="63">
        <f aca="true" t="shared" si="32" ref="P258:P321">IF(ISBLANK(F258)," ",I258)</f>
        <v>36682</v>
      </c>
      <c r="Q258" s="64" t="str">
        <f aca="true" t="shared" si="33" ref="Q258:Q321">IF(ISBLANK(F258)," ",J258)</f>
        <v>Šiaulių r.</v>
      </c>
      <c r="R258" s="64" t="str">
        <f aca="true" t="shared" si="34" ref="R258:R321">IF(ISBLANK(F258)," ",K258)</f>
        <v>Savi</v>
      </c>
      <c r="S258" s="66">
        <f t="shared" si="22"/>
        <v>0</v>
      </c>
      <c r="T258" s="64" t="str">
        <f aca="true" t="shared" si="35" ref="T258:T321">IF(ISBLANK(F258)," ",M258)</f>
        <v>J.Savickas</v>
      </c>
      <c r="U258" s="35" t="str">
        <f aca="true" t="shared" si="36" ref="U258:U321">N258</f>
        <v>m124</v>
      </c>
      <c r="V258" s="35"/>
      <c r="W258" s="35"/>
      <c r="X258" s="67"/>
      <c r="Y258" s="35">
        <v>2</v>
      </c>
      <c r="Z258" s="67"/>
      <c r="AA258" s="67"/>
    </row>
    <row r="259" spans="1:27" ht="12.75" customHeight="1">
      <c r="A259" s="57">
        <v>258</v>
      </c>
      <c r="B259" s="35">
        <v>1</v>
      </c>
      <c r="C259" s="59"/>
      <c r="D259" s="58" t="s">
        <v>143</v>
      </c>
      <c r="E259" s="59" t="s">
        <v>148</v>
      </c>
      <c r="F259" s="58">
        <v>134</v>
      </c>
      <c r="G259" s="59" t="s">
        <v>569</v>
      </c>
      <c r="H259" s="59" t="s">
        <v>855</v>
      </c>
      <c r="I259" s="60">
        <v>36559</v>
      </c>
      <c r="J259" s="61" t="s">
        <v>72</v>
      </c>
      <c r="K259" s="61" t="s">
        <v>84</v>
      </c>
      <c r="L259" s="61"/>
      <c r="M259" s="61" t="s">
        <v>85</v>
      </c>
      <c r="N259" s="58" t="str">
        <f t="shared" si="30"/>
        <v>v134</v>
      </c>
      <c r="O259" s="62" t="str">
        <f t="shared" si="31"/>
        <v>Rokas Spulginas</v>
      </c>
      <c r="P259" s="63">
        <f t="shared" si="32"/>
        <v>36559</v>
      </c>
      <c r="Q259" s="64" t="str">
        <f t="shared" si="33"/>
        <v>Šiaulių r.</v>
      </c>
      <c r="R259" s="64" t="str">
        <f t="shared" si="34"/>
        <v>Flamingas</v>
      </c>
      <c r="S259" s="66">
        <f t="shared" si="22"/>
        <v>0</v>
      </c>
      <c r="T259" s="64" t="str">
        <f t="shared" si="35"/>
        <v>R.Juodis</v>
      </c>
      <c r="U259" s="35" t="str">
        <f t="shared" si="36"/>
        <v>v134</v>
      </c>
      <c r="V259" s="35"/>
      <c r="W259" s="35"/>
      <c r="X259" s="67"/>
      <c r="Y259" s="35">
        <v>1</v>
      </c>
      <c r="Z259" s="67"/>
      <c r="AA259" s="67"/>
    </row>
    <row r="260" spans="1:27" ht="12.75" customHeight="1">
      <c r="A260" s="57">
        <v>259</v>
      </c>
      <c r="B260" s="35">
        <v>1</v>
      </c>
      <c r="C260" s="59"/>
      <c r="D260" s="58" t="s">
        <v>21</v>
      </c>
      <c r="E260" s="59" t="s">
        <v>148</v>
      </c>
      <c r="F260" s="58">
        <v>125</v>
      </c>
      <c r="G260" s="59" t="s">
        <v>856</v>
      </c>
      <c r="H260" s="59" t="s">
        <v>857</v>
      </c>
      <c r="I260" s="60">
        <v>36537</v>
      </c>
      <c r="J260" s="61" t="s">
        <v>72</v>
      </c>
      <c r="K260" s="61" t="s">
        <v>426</v>
      </c>
      <c r="L260" s="61"/>
      <c r="M260" s="61" t="s">
        <v>427</v>
      </c>
      <c r="N260" s="58" t="str">
        <f t="shared" si="30"/>
        <v>m125</v>
      </c>
      <c r="O260" s="62" t="str">
        <f t="shared" si="31"/>
        <v>Santa Misiulytė</v>
      </c>
      <c r="P260" s="63">
        <f t="shared" si="32"/>
        <v>36537</v>
      </c>
      <c r="Q260" s="64" t="str">
        <f t="shared" si="33"/>
        <v>Šiaulių r.</v>
      </c>
      <c r="R260" s="64" t="str">
        <f t="shared" si="34"/>
        <v>Savi</v>
      </c>
      <c r="S260" s="66">
        <f t="shared" si="22"/>
        <v>0</v>
      </c>
      <c r="T260" s="64" t="str">
        <f t="shared" si="35"/>
        <v>J.Savickas</v>
      </c>
      <c r="U260" s="35" t="str">
        <f t="shared" si="36"/>
        <v>m125</v>
      </c>
      <c r="V260" s="35"/>
      <c r="W260" s="35"/>
      <c r="X260" s="67"/>
      <c r="Y260" s="35">
        <v>2</v>
      </c>
      <c r="Z260" s="67"/>
      <c r="AA260" s="67"/>
    </row>
    <row r="261" spans="1:27" ht="12.75" customHeight="1">
      <c r="A261" s="57">
        <v>260</v>
      </c>
      <c r="B261" s="35">
        <v>1</v>
      </c>
      <c r="C261" s="59"/>
      <c r="D261" s="58" t="s">
        <v>21</v>
      </c>
      <c r="E261" s="59" t="s">
        <v>162</v>
      </c>
      <c r="F261" s="58">
        <v>126</v>
      </c>
      <c r="G261" s="59" t="s">
        <v>858</v>
      </c>
      <c r="H261" s="59" t="s">
        <v>859</v>
      </c>
      <c r="I261" s="60">
        <v>36270</v>
      </c>
      <c r="J261" s="61" t="s">
        <v>72</v>
      </c>
      <c r="K261" s="61" t="s">
        <v>426</v>
      </c>
      <c r="L261" s="61"/>
      <c r="M261" s="61" t="s">
        <v>427</v>
      </c>
      <c r="N261" s="58" t="str">
        <f t="shared" si="30"/>
        <v>m126</v>
      </c>
      <c r="O261" s="62" t="str">
        <f t="shared" si="31"/>
        <v>Karina Vlasovaitė</v>
      </c>
      <c r="P261" s="63">
        <f t="shared" si="32"/>
        <v>36270</v>
      </c>
      <c r="Q261" s="64" t="str">
        <f t="shared" si="33"/>
        <v>Šiaulių r.</v>
      </c>
      <c r="R261" s="64" t="str">
        <f t="shared" si="34"/>
        <v>Savi</v>
      </c>
      <c r="S261" s="66">
        <f t="shared" si="22"/>
        <v>0</v>
      </c>
      <c r="T261" s="64" t="str">
        <f t="shared" si="35"/>
        <v>J.Savickas</v>
      </c>
      <c r="U261" s="35" t="str">
        <f t="shared" si="36"/>
        <v>m126</v>
      </c>
      <c r="V261" s="35"/>
      <c r="W261" s="35"/>
      <c r="X261" s="67"/>
      <c r="Y261" s="35">
        <v>1</v>
      </c>
      <c r="Z261" s="67"/>
      <c r="AA261" s="67"/>
    </row>
    <row r="262" spans="1:27" ht="12.75" customHeight="1">
      <c r="A262" s="57">
        <v>261</v>
      </c>
      <c r="B262" s="35">
        <v>1</v>
      </c>
      <c r="C262" s="35"/>
      <c r="D262" s="58" t="s">
        <v>21</v>
      </c>
      <c r="E262" s="59" t="s">
        <v>162</v>
      </c>
      <c r="F262" s="58">
        <v>127</v>
      </c>
      <c r="G262" s="59" t="s">
        <v>677</v>
      </c>
      <c r="H262" s="59" t="s">
        <v>860</v>
      </c>
      <c r="I262" s="60">
        <v>36185</v>
      </c>
      <c r="J262" s="61" t="s">
        <v>72</v>
      </c>
      <c r="K262" s="61" t="s">
        <v>426</v>
      </c>
      <c r="L262" s="61"/>
      <c r="M262" s="61" t="s">
        <v>427</v>
      </c>
      <c r="N262" s="58" t="str">
        <f t="shared" si="30"/>
        <v>m127</v>
      </c>
      <c r="O262" s="62" t="str">
        <f t="shared" si="31"/>
        <v>Roberta Veršinskaitė</v>
      </c>
      <c r="P262" s="63">
        <f t="shared" si="32"/>
        <v>36185</v>
      </c>
      <c r="Q262" s="64" t="str">
        <f t="shared" si="33"/>
        <v>Šiaulių r.</v>
      </c>
      <c r="R262" s="64" t="str">
        <f t="shared" si="34"/>
        <v>Savi</v>
      </c>
      <c r="S262" s="66">
        <f t="shared" si="22"/>
        <v>0</v>
      </c>
      <c r="T262" s="64" t="str">
        <f t="shared" si="35"/>
        <v>J.Savickas</v>
      </c>
      <c r="U262" s="35" t="str">
        <f t="shared" si="36"/>
        <v>m127</v>
      </c>
      <c r="V262" s="35"/>
      <c r="W262" s="35"/>
      <c r="X262" s="67"/>
      <c r="Y262" s="35">
        <v>2</v>
      </c>
      <c r="Z262" s="67"/>
      <c r="AA262" s="67"/>
    </row>
    <row r="263" spans="1:27" ht="12.75" customHeight="1">
      <c r="A263" s="57">
        <v>262</v>
      </c>
      <c r="B263" s="35">
        <v>1</v>
      </c>
      <c r="C263" s="35"/>
      <c r="D263" s="58" t="s">
        <v>21</v>
      </c>
      <c r="E263" s="59" t="s">
        <v>162</v>
      </c>
      <c r="F263" s="58">
        <v>128</v>
      </c>
      <c r="G263" s="59" t="s">
        <v>861</v>
      </c>
      <c r="H263" s="59" t="s">
        <v>862</v>
      </c>
      <c r="I263" s="60">
        <v>36176</v>
      </c>
      <c r="J263" s="61" t="s">
        <v>72</v>
      </c>
      <c r="K263" s="61" t="s">
        <v>73</v>
      </c>
      <c r="L263" s="61"/>
      <c r="M263" s="61" t="s">
        <v>74</v>
      </c>
      <c r="N263" s="58" t="str">
        <f t="shared" si="30"/>
        <v>m128</v>
      </c>
      <c r="O263" s="62" t="str">
        <f t="shared" si="31"/>
        <v>Inga Vaičaitė</v>
      </c>
      <c r="P263" s="63">
        <f t="shared" si="32"/>
        <v>36176</v>
      </c>
      <c r="Q263" s="64" t="str">
        <f t="shared" si="33"/>
        <v>Šiaulių r.</v>
      </c>
      <c r="R263" s="64" t="str">
        <f t="shared" si="34"/>
        <v>Lukas</v>
      </c>
      <c r="S263" s="66">
        <f t="shared" si="22"/>
        <v>0</v>
      </c>
      <c r="T263" s="64" t="str">
        <f t="shared" si="35"/>
        <v>A.Lukošaitis</v>
      </c>
      <c r="U263" s="35" t="str">
        <f t="shared" si="36"/>
        <v>m128</v>
      </c>
      <c r="V263" s="35"/>
      <c r="W263" s="35"/>
      <c r="X263" s="67"/>
      <c r="Y263" s="35">
        <v>3</v>
      </c>
      <c r="Z263" s="67"/>
      <c r="AA263" s="67"/>
    </row>
    <row r="264" spans="1:27" ht="12.75" customHeight="1">
      <c r="A264" s="57">
        <v>263</v>
      </c>
      <c r="B264" s="35">
        <v>1</v>
      </c>
      <c r="C264" s="35"/>
      <c r="D264" s="58" t="s">
        <v>21</v>
      </c>
      <c r="E264" s="59" t="s">
        <v>162</v>
      </c>
      <c r="F264" s="58">
        <v>129</v>
      </c>
      <c r="G264" s="59" t="s">
        <v>629</v>
      </c>
      <c r="H264" s="59" t="s">
        <v>863</v>
      </c>
      <c r="I264" s="60">
        <v>36416</v>
      </c>
      <c r="J264" s="61" t="s">
        <v>72</v>
      </c>
      <c r="K264" s="61" t="s">
        <v>73</v>
      </c>
      <c r="L264" s="61"/>
      <c r="M264" s="61" t="s">
        <v>74</v>
      </c>
      <c r="N264" s="58" t="str">
        <f t="shared" si="30"/>
        <v>m129</v>
      </c>
      <c r="O264" s="62" t="str">
        <f t="shared" si="31"/>
        <v>Greta Rėzgytė</v>
      </c>
      <c r="P264" s="63">
        <f t="shared" si="32"/>
        <v>36416</v>
      </c>
      <c r="Q264" s="64" t="str">
        <f t="shared" si="33"/>
        <v>Šiaulių r.</v>
      </c>
      <c r="R264" s="64" t="str">
        <f t="shared" si="34"/>
        <v>Lukas</v>
      </c>
      <c r="S264" s="66">
        <f t="shared" si="22"/>
        <v>0</v>
      </c>
      <c r="T264" s="64" t="str">
        <f t="shared" si="35"/>
        <v>A.Lukošaitis</v>
      </c>
      <c r="U264" s="35" t="str">
        <f t="shared" si="36"/>
        <v>m129</v>
      </c>
      <c r="V264" s="35"/>
      <c r="W264" s="35"/>
      <c r="X264" s="67"/>
      <c r="Y264" s="35">
        <v>1</v>
      </c>
      <c r="Z264" s="67"/>
      <c r="AA264" s="67"/>
    </row>
    <row r="265" spans="1:27" ht="12.75" customHeight="1">
      <c r="A265" s="57">
        <v>264</v>
      </c>
      <c r="B265" s="35">
        <v>1</v>
      </c>
      <c r="C265" s="35"/>
      <c r="D265" s="58" t="s">
        <v>21</v>
      </c>
      <c r="E265" s="59" t="s">
        <v>203</v>
      </c>
      <c r="F265" s="58">
        <v>130</v>
      </c>
      <c r="G265" s="59" t="s">
        <v>404</v>
      </c>
      <c r="H265" s="59" t="s">
        <v>859</v>
      </c>
      <c r="I265" s="60">
        <v>35578</v>
      </c>
      <c r="J265" s="61" t="s">
        <v>72</v>
      </c>
      <c r="K265" s="61" t="s">
        <v>426</v>
      </c>
      <c r="L265" s="61"/>
      <c r="M265" s="61" t="s">
        <v>427</v>
      </c>
      <c r="N265" s="58" t="str">
        <f t="shared" si="30"/>
        <v>m130</v>
      </c>
      <c r="O265" s="62" t="str">
        <f t="shared" si="31"/>
        <v>Karolina Vlasovaitė</v>
      </c>
      <c r="P265" s="63">
        <f t="shared" si="32"/>
        <v>35578</v>
      </c>
      <c r="Q265" s="64" t="str">
        <f t="shared" si="33"/>
        <v>Šiaulių r.</v>
      </c>
      <c r="R265" s="64" t="str">
        <f t="shared" si="34"/>
        <v>Savi</v>
      </c>
      <c r="S265" s="66">
        <f t="shared" si="22"/>
        <v>0</v>
      </c>
      <c r="T265" s="64" t="str">
        <f t="shared" si="35"/>
        <v>J.Savickas</v>
      </c>
      <c r="U265" s="35" t="str">
        <f t="shared" si="36"/>
        <v>m130</v>
      </c>
      <c r="V265" s="35"/>
      <c r="W265" s="35"/>
      <c r="X265" s="67"/>
      <c r="Y265" s="35">
        <v>1</v>
      </c>
      <c r="Z265" s="67"/>
      <c r="AA265" s="67"/>
    </row>
    <row r="266" spans="1:27" ht="12.75" customHeight="1">
      <c r="A266" s="57">
        <v>265</v>
      </c>
      <c r="B266" s="35">
        <v>1</v>
      </c>
      <c r="C266" s="35"/>
      <c r="D266" s="58" t="s">
        <v>143</v>
      </c>
      <c r="E266" s="59" t="s">
        <v>224</v>
      </c>
      <c r="F266" s="58">
        <v>135</v>
      </c>
      <c r="G266" s="59" t="s">
        <v>864</v>
      </c>
      <c r="H266" s="59" t="s">
        <v>865</v>
      </c>
      <c r="I266" s="60">
        <v>35228</v>
      </c>
      <c r="J266" s="61" t="s">
        <v>72</v>
      </c>
      <c r="K266" s="61" t="s">
        <v>866</v>
      </c>
      <c r="L266" s="61"/>
      <c r="M266" s="61" t="s">
        <v>867</v>
      </c>
      <c r="N266" s="58" t="str">
        <f t="shared" si="30"/>
        <v>v135</v>
      </c>
      <c r="O266" s="62" t="str">
        <f t="shared" si="31"/>
        <v>Simonas Steponavičius</v>
      </c>
      <c r="P266" s="63">
        <f t="shared" si="32"/>
        <v>35228</v>
      </c>
      <c r="Q266" s="64" t="str">
        <f t="shared" si="33"/>
        <v>Šiaulių r.</v>
      </c>
      <c r="R266" s="64" t="str">
        <f t="shared" si="34"/>
        <v>Nikė</v>
      </c>
      <c r="S266" s="66">
        <f t="shared" si="22"/>
        <v>0</v>
      </c>
      <c r="T266" s="64" t="str">
        <f t="shared" si="35"/>
        <v>A.Lukošaitis,K.Verkys</v>
      </c>
      <c r="U266" s="35" t="str">
        <f t="shared" si="36"/>
        <v>v135</v>
      </c>
      <c r="V266" s="35"/>
      <c r="W266" s="35"/>
      <c r="X266" s="67"/>
      <c r="Y266" s="35">
        <v>1</v>
      </c>
      <c r="Z266" s="67"/>
      <c r="AA266" s="67"/>
    </row>
    <row r="267" spans="1:27" ht="12.75" customHeight="1">
      <c r="A267" s="57">
        <v>266</v>
      </c>
      <c r="B267" s="35">
        <v>1</v>
      </c>
      <c r="C267" s="35"/>
      <c r="D267" s="58" t="s">
        <v>143</v>
      </c>
      <c r="E267" s="59" t="s">
        <v>224</v>
      </c>
      <c r="F267" s="58">
        <v>136</v>
      </c>
      <c r="G267" s="59" t="s">
        <v>587</v>
      </c>
      <c r="H267" s="59" t="s">
        <v>868</v>
      </c>
      <c r="I267" s="60">
        <v>35104</v>
      </c>
      <c r="J267" s="61" t="s">
        <v>72</v>
      </c>
      <c r="K267" s="61" t="s">
        <v>866</v>
      </c>
      <c r="L267" s="61"/>
      <c r="M267" s="61" t="s">
        <v>74</v>
      </c>
      <c r="N267" s="58" t="str">
        <f t="shared" si="30"/>
        <v>v136</v>
      </c>
      <c r="O267" s="62" t="str">
        <f t="shared" si="31"/>
        <v>Tomas Rėzgis</v>
      </c>
      <c r="P267" s="63">
        <f t="shared" si="32"/>
        <v>35104</v>
      </c>
      <c r="Q267" s="64" t="str">
        <f t="shared" si="33"/>
        <v>Šiaulių r.</v>
      </c>
      <c r="R267" s="64" t="str">
        <f t="shared" si="34"/>
        <v>Nikė</v>
      </c>
      <c r="S267" s="66">
        <f t="shared" si="22"/>
        <v>0</v>
      </c>
      <c r="T267" s="64" t="str">
        <f t="shared" si="35"/>
        <v>A.Lukošaitis</v>
      </c>
      <c r="U267" s="35" t="str">
        <f t="shared" si="36"/>
        <v>v136</v>
      </c>
      <c r="V267" s="35"/>
      <c r="W267" s="35"/>
      <c r="X267" s="67"/>
      <c r="Y267" s="35">
        <v>1</v>
      </c>
      <c r="Z267" s="67"/>
      <c r="AA267" s="67"/>
    </row>
    <row r="268" spans="1:27" ht="12.75" customHeight="1">
      <c r="A268" s="57">
        <v>267</v>
      </c>
      <c r="B268" s="35">
        <v>1</v>
      </c>
      <c r="C268" s="35"/>
      <c r="D268" s="58" t="s">
        <v>143</v>
      </c>
      <c r="E268" s="59" t="s">
        <v>284</v>
      </c>
      <c r="F268" s="58">
        <v>137</v>
      </c>
      <c r="G268" s="59" t="s">
        <v>409</v>
      </c>
      <c r="H268" s="59" t="s">
        <v>869</v>
      </c>
      <c r="I268" s="60">
        <v>28582</v>
      </c>
      <c r="J268" s="61" t="s">
        <v>72</v>
      </c>
      <c r="K268" s="61" t="s">
        <v>73</v>
      </c>
      <c r="L268" s="61"/>
      <c r="M268" s="61" t="s">
        <v>870</v>
      </c>
      <c r="N268" s="58" t="str">
        <f t="shared" si="30"/>
        <v>v137</v>
      </c>
      <c r="O268" s="62" t="str">
        <f t="shared" si="31"/>
        <v>Arnas Lukošaitis</v>
      </c>
      <c r="P268" s="63">
        <f t="shared" si="32"/>
        <v>28582</v>
      </c>
      <c r="Q268" s="64" t="str">
        <f t="shared" si="33"/>
        <v>Šiaulių r.</v>
      </c>
      <c r="R268" s="64" t="str">
        <f t="shared" si="34"/>
        <v>Lukas</v>
      </c>
      <c r="S268" s="66">
        <f t="shared" si="22"/>
        <v>0</v>
      </c>
      <c r="T268" s="64" t="str">
        <f t="shared" si="35"/>
        <v>P.Vaitkus</v>
      </c>
      <c r="U268" s="35" t="str">
        <f t="shared" si="36"/>
        <v>v137</v>
      </c>
      <c r="V268" s="35"/>
      <c r="W268" s="35"/>
      <c r="X268" s="67"/>
      <c r="Y268" s="35">
        <v>2</v>
      </c>
      <c r="Z268" s="67"/>
      <c r="AA268" s="67"/>
    </row>
    <row r="269" spans="1:27" ht="12.75" customHeight="1">
      <c r="A269" s="57">
        <v>268</v>
      </c>
      <c r="B269" s="35">
        <v>1</v>
      </c>
      <c r="C269" s="35"/>
      <c r="D269" s="58" t="s">
        <v>21</v>
      </c>
      <c r="E269" s="59" t="s">
        <v>203</v>
      </c>
      <c r="F269" s="58">
        <v>131</v>
      </c>
      <c r="G269" s="59" t="s">
        <v>871</v>
      </c>
      <c r="H269" s="59" t="s">
        <v>872</v>
      </c>
      <c r="I269" s="60">
        <v>35192</v>
      </c>
      <c r="J269" s="61" t="s">
        <v>476</v>
      </c>
      <c r="K269" s="61"/>
      <c r="L269" s="61"/>
      <c r="M269" s="61" t="s">
        <v>477</v>
      </c>
      <c r="N269" s="58" t="str">
        <f t="shared" si="30"/>
        <v>m131</v>
      </c>
      <c r="O269" s="62" t="str">
        <f t="shared" si="31"/>
        <v>Laura Kasputytė</v>
      </c>
      <c r="P269" s="63">
        <f t="shared" si="32"/>
        <v>35192</v>
      </c>
      <c r="Q269" s="64" t="str">
        <f t="shared" si="33"/>
        <v>Kelmė</v>
      </c>
      <c r="R269" s="64">
        <f t="shared" si="34"/>
        <v>0</v>
      </c>
      <c r="S269" s="66">
        <f t="shared" si="22"/>
        <v>0</v>
      </c>
      <c r="T269" s="64" t="str">
        <f t="shared" si="35"/>
        <v>L.Balsytė</v>
      </c>
      <c r="U269" s="35" t="str">
        <f t="shared" si="36"/>
        <v>m131</v>
      </c>
      <c r="V269" s="35"/>
      <c r="W269" s="35"/>
      <c r="X269" s="67"/>
      <c r="Y269" s="35">
        <v>4</v>
      </c>
      <c r="Z269" s="67"/>
      <c r="AA269" s="67"/>
    </row>
    <row r="270" spans="1:27" ht="12.75" customHeight="1">
      <c r="A270" s="57">
        <v>269</v>
      </c>
      <c r="B270" s="35">
        <v>1</v>
      </c>
      <c r="C270" s="35"/>
      <c r="D270" s="58" t="s">
        <v>143</v>
      </c>
      <c r="E270" s="59" t="s">
        <v>203</v>
      </c>
      <c r="F270" s="58">
        <v>138</v>
      </c>
      <c r="G270" s="59" t="s">
        <v>604</v>
      </c>
      <c r="H270" s="59" t="s">
        <v>873</v>
      </c>
      <c r="I270" s="60">
        <v>36310</v>
      </c>
      <c r="J270" s="61" t="s">
        <v>476</v>
      </c>
      <c r="K270" s="61"/>
      <c r="L270" s="61"/>
      <c r="M270" s="61" t="s">
        <v>477</v>
      </c>
      <c r="N270" s="58" t="str">
        <f t="shared" si="30"/>
        <v>v138</v>
      </c>
      <c r="O270" s="62" t="str">
        <f t="shared" si="31"/>
        <v>Tadas Petravičius</v>
      </c>
      <c r="P270" s="63">
        <f t="shared" si="32"/>
        <v>36310</v>
      </c>
      <c r="Q270" s="64" t="str">
        <f t="shared" si="33"/>
        <v>Kelmė</v>
      </c>
      <c r="R270" s="64">
        <f t="shared" si="34"/>
        <v>0</v>
      </c>
      <c r="S270" s="66">
        <f t="shared" si="22"/>
        <v>0</v>
      </c>
      <c r="T270" s="64" t="str">
        <f t="shared" si="35"/>
        <v>L.Balsytė</v>
      </c>
      <c r="U270" s="35" t="str">
        <f t="shared" si="36"/>
        <v>v138</v>
      </c>
      <c r="V270" s="35"/>
      <c r="W270" s="35"/>
      <c r="X270" s="67"/>
      <c r="Y270" s="35">
        <v>1</v>
      </c>
      <c r="Z270" s="67"/>
      <c r="AA270" s="67"/>
    </row>
    <row r="271" spans="1:27" ht="12.75" customHeight="1">
      <c r="A271" s="57">
        <v>270</v>
      </c>
      <c r="B271" s="35">
        <v>2</v>
      </c>
      <c r="C271" s="35"/>
      <c r="D271" s="58" t="s">
        <v>143</v>
      </c>
      <c r="E271" s="59" t="s">
        <v>148</v>
      </c>
      <c r="F271" s="58">
        <v>139</v>
      </c>
      <c r="G271" s="59" t="s">
        <v>874</v>
      </c>
      <c r="H271" s="59" t="s">
        <v>755</v>
      </c>
      <c r="I271" s="60">
        <v>36812</v>
      </c>
      <c r="J271" s="61" t="s">
        <v>476</v>
      </c>
      <c r="K271" s="61"/>
      <c r="L271" s="61"/>
      <c r="M271" s="61" t="s">
        <v>477</v>
      </c>
      <c r="N271" s="58" t="str">
        <f t="shared" si="30"/>
        <v>v139</v>
      </c>
      <c r="O271" s="62" t="str">
        <f t="shared" si="31"/>
        <v>Karolis Jankauskas</v>
      </c>
      <c r="P271" s="63">
        <f t="shared" si="32"/>
        <v>36812</v>
      </c>
      <c r="Q271" s="64" t="str">
        <f t="shared" si="33"/>
        <v>Kelmė</v>
      </c>
      <c r="R271" s="64">
        <f t="shared" si="34"/>
        <v>0</v>
      </c>
      <c r="S271" s="66">
        <f t="shared" si="22"/>
        <v>0</v>
      </c>
      <c r="T271" s="64" t="str">
        <f t="shared" si="35"/>
        <v>L.Balsytė</v>
      </c>
      <c r="U271" s="35" t="str">
        <f t="shared" si="36"/>
        <v>v139</v>
      </c>
      <c r="V271" s="35"/>
      <c r="W271" s="35"/>
      <c r="X271" s="67"/>
      <c r="Y271" s="35">
        <v>1</v>
      </c>
      <c r="Z271" s="67"/>
      <c r="AA271" s="67"/>
    </row>
    <row r="272" spans="1:27" ht="12.75" customHeight="1">
      <c r="A272" s="57">
        <v>271</v>
      </c>
      <c r="B272" s="35">
        <v>2</v>
      </c>
      <c r="C272" s="35"/>
      <c r="D272" s="58" t="s">
        <v>21</v>
      </c>
      <c r="E272" s="59" t="s">
        <v>148</v>
      </c>
      <c r="F272" s="58">
        <v>132</v>
      </c>
      <c r="G272" s="59" t="s">
        <v>324</v>
      </c>
      <c r="H272" s="59" t="s">
        <v>875</v>
      </c>
      <c r="I272" s="60">
        <v>37154</v>
      </c>
      <c r="J272" s="61" t="s">
        <v>476</v>
      </c>
      <c r="K272" s="61"/>
      <c r="L272" s="61"/>
      <c r="M272" s="61" t="s">
        <v>477</v>
      </c>
      <c r="N272" s="58" t="str">
        <f t="shared" si="30"/>
        <v>m132</v>
      </c>
      <c r="O272" s="62" t="str">
        <f t="shared" si="31"/>
        <v>Akvilė Gerybaitė</v>
      </c>
      <c r="P272" s="63">
        <f t="shared" si="32"/>
        <v>37154</v>
      </c>
      <c r="Q272" s="64" t="str">
        <f t="shared" si="33"/>
        <v>Kelmė</v>
      </c>
      <c r="R272" s="64">
        <f t="shared" si="34"/>
        <v>0</v>
      </c>
      <c r="S272" s="66">
        <f t="shared" si="22"/>
        <v>0</v>
      </c>
      <c r="T272" s="64" t="str">
        <f t="shared" si="35"/>
        <v>L.Balsytė</v>
      </c>
      <c r="U272" s="35" t="str">
        <f t="shared" si="36"/>
        <v>m132</v>
      </c>
      <c r="V272" s="35"/>
      <c r="W272" s="35"/>
      <c r="X272" s="67"/>
      <c r="Y272" s="35">
        <v>1</v>
      </c>
      <c r="Z272" s="67"/>
      <c r="AA272" s="67"/>
    </row>
    <row r="273" spans="1:27" ht="12.75" customHeight="1">
      <c r="A273" s="57">
        <v>272</v>
      </c>
      <c r="B273" s="35">
        <v>1</v>
      </c>
      <c r="C273" s="35"/>
      <c r="D273" s="58" t="s">
        <v>143</v>
      </c>
      <c r="E273" s="59" t="s">
        <v>203</v>
      </c>
      <c r="F273" s="58">
        <v>140</v>
      </c>
      <c r="G273" s="59" t="s">
        <v>876</v>
      </c>
      <c r="H273" s="59" t="s">
        <v>877</v>
      </c>
      <c r="I273" s="60">
        <v>36108</v>
      </c>
      <c r="J273" s="61" t="s">
        <v>476</v>
      </c>
      <c r="K273" s="61"/>
      <c r="L273" s="61"/>
      <c r="M273" s="61" t="s">
        <v>477</v>
      </c>
      <c r="N273" s="58" t="str">
        <f t="shared" si="30"/>
        <v>v140</v>
      </c>
      <c r="O273" s="62" t="str">
        <f t="shared" si="31"/>
        <v>Aurelijus Geryba</v>
      </c>
      <c r="P273" s="63">
        <f t="shared" si="32"/>
        <v>36108</v>
      </c>
      <c r="Q273" s="64" t="str">
        <f t="shared" si="33"/>
        <v>Kelmė</v>
      </c>
      <c r="R273" s="64">
        <f t="shared" si="34"/>
        <v>0</v>
      </c>
      <c r="S273" s="66">
        <f t="shared" si="22"/>
        <v>0</v>
      </c>
      <c r="T273" s="64" t="str">
        <f t="shared" si="35"/>
        <v>L.Balsytė</v>
      </c>
      <c r="U273" s="35" t="str">
        <f t="shared" si="36"/>
        <v>v140</v>
      </c>
      <c r="V273" s="35"/>
      <c r="W273" s="35"/>
      <c r="X273" s="67"/>
      <c r="Y273" s="35">
        <v>1</v>
      </c>
      <c r="Z273" s="67"/>
      <c r="AA273" s="67"/>
    </row>
    <row r="274" spans="1:27" ht="12.75" customHeight="1">
      <c r="A274" s="57">
        <v>273</v>
      </c>
      <c r="B274" s="35">
        <v>1</v>
      </c>
      <c r="C274" s="35"/>
      <c r="D274" s="58" t="s">
        <v>21</v>
      </c>
      <c r="E274" s="59" t="s">
        <v>203</v>
      </c>
      <c r="F274" s="58">
        <v>133</v>
      </c>
      <c r="G274" s="59" t="s">
        <v>404</v>
      </c>
      <c r="H274" s="59" t="s">
        <v>878</v>
      </c>
      <c r="I274" s="60">
        <v>35400</v>
      </c>
      <c r="J274" s="61" t="s">
        <v>476</v>
      </c>
      <c r="K274" s="61"/>
      <c r="L274" s="61"/>
      <c r="M274" s="61" t="s">
        <v>879</v>
      </c>
      <c r="N274" s="58" t="str">
        <f t="shared" si="30"/>
        <v>m133</v>
      </c>
      <c r="O274" s="62" t="str">
        <f t="shared" si="31"/>
        <v>Karolina Mockaitytė</v>
      </c>
      <c r="P274" s="63">
        <f t="shared" si="32"/>
        <v>35400</v>
      </c>
      <c r="Q274" s="64" t="str">
        <f t="shared" si="33"/>
        <v>Kelmė</v>
      </c>
      <c r="R274" s="64">
        <f t="shared" si="34"/>
        <v>0</v>
      </c>
      <c r="S274" s="66">
        <f t="shared" si="22"/>
        <v>0</v>
      </c>
      <c r="T274" s="64" t="str">
        <f t="shared" si="35"/>
        <v>M.Norbutas</v>
      </c>
      <c r="U274" s="35" t="str">
        <f t="shared" si="36"/>
        <v>m133</v>
      </c>
      <c r="V274" s="35"/>
      <c r="W274" s="35"/>
      <c r="X274" s="67"/>
      <c r="Y274" s="35">
        <v>2</v>
      </c>
      <c r="Z274" s="67"/>
      <c r="AA274" s="67"/>
    </row>
    <row r="275" spans="1:27" ht="12.75" customHeight="1">
      <c r="A275" s="57">
        <v>274</v>
      </c>
      <c r="B275" s="35">
        <v>1</v>
      </c>
      <c r="C275" s="35"/>
      <c r="D275" s="58" t="s">
        <v>21</v>
      </c>
      <c r="E275" s="59" t="s">
        <v>162</v>
      </c>
      <c r="F275" s="58">
        <v>134</v>
      </c>
      <c r="G275" s="59" t="s">
        <v>880</v>
      </c>
      <c r="H275" s="59" t="s">
        <v>881</v>
      </c>
      <c r="I275" s="60">
        <v>36259</v>
      </c>
      <c r="J275" s="61" t="s">
        <v>476</v>
      </c>
      <c r="K275" s="61"/>
      <c r="L275" s="61"/>
      <c r="M275" s="61" t="s">
        <v>879</v>
      </c>
      <c r="N275" s="58" t="str">
        <f t="shared" si="30"/>
        <v>m134</v>
      </c>
      <c r="O275" s="62" t="str">
        <f t="shared" si="31"/>
        <v>Viktroija Žalpytė</v>
      </c>
      <c r="P275" s="63">
        <f t="shared" si="32"/>
        <v>36259</v>
      </c>
      <c r="Q275" s="64" t="str">
        <f t="shared" si="33"/>
        <v>Kelmė</v>
      </c>
      <c r="R275" s="64">
        <f t="shared" si="34"/>
        <v>0</v>
      </c>
      <c r="S275" s="66">
        <f t="shared" si="22"/>
        <v>0</v>
      </c>
      <c r="T275" s="64" t="str">
        <f t="shared" si="35"/>
        <v>M.Norbutas</v>
      </c>
      <c r="U275" s="35" t="str">
        <f t="shared" si="36"/>
        <v>m134</v>
      </c>
      <c r="V275" s="35"/>
      <c r="W275" s="35"/>
      <c r="X275" s="67"/>
      <c r="Y275" s="35">
        <v>2</v>
      </c>
      <c r="Z275" s="67"/>
      <c r="AA275" s="67"/>
    </row>
    <row r="276" spans="1:27" ht="12.75" customHeight="1">
      <c r="A276" s="57">
        <v>275</v>
      </c>
      <c r="B276" s="35">
        <v>1</v>
      </c>
      <c r="C276" s="35"/>
      <c r="D276" s="58" t="s">
        <v>21</v>
      </c>
      <c r="E276" s="59" t="s">
        <v>162</v>
      </c>
      <c r="F276" s="58">
        <v>135</v>
      </c>
      <c r="G276" s="59" t="s">
        <v>629</v>
      </c>
      <c r="H276" s="59" t="s">
        <v>882</v>
      </c>
      <c r="I276" s="60">
        <v>36334</v>
      </c>
      <c r="J276" s="61" t="s">
        <v>476</v>
      </c>
      <c r="K276" s="61"/>
      <c r="L276" s="61"/>
      <c r="M276" s="61" t="s">
        <v>879</v>
      </c>
      <c r="N276" s="58" t="str">
        <f t="shared" si="30"/>
        <v>m135</v>
      </c>
      <c r="O276" s="62" t="str">
        <f t="shared" si="31"/>
        <v>Greta Ambrulaitytė</v>
      </c>
      <c r="P276" s="63">
        <f t="shared" si="32"/>
        <v>36334</v>
      </c>
      <c r="Q276" s="64" t="str">
        <f t="shared" si="33"/>
        <v>Kelmė</v>
      </c>
      <c r="R276" s="64">
        <f t="shared" si="34"/>
        <v>0</v>
      </c>
      <c r="S276" s="66">
        <f t="shared" si="22"/>
        <v>0</v>
      </c>
      <c r="T276" s="64" t="str">
        <f t="shared" si="35"/>
        <v>M.Norbutas</v>
      </c>
      <c r="U276" s="35" t="str">
        <f t="shared" si="36"/>
        <v>m135</v>
      </c>
      <c r="V276" s="35"/>
      <c r="W276" s="35"/>
      <c r="X276" s="67"/>
      <c r="Y276" s="35">
        <v>2</v>
      </c>
      <c r="Z276" s="67"/>
      <c r="AA276" s="67"/>
    </row>
    <row r="277" spans="1:27" ht="12.75" customHeight="1">
      <c r="A277" s="57">
        <v>276</v>
      </c>
      <c r="B277" s="35">
        <v>1</v>
      </c>
      <c r="C277" s="35"/>
      <c r="D277" s="58" t="s">
        <v>143</v>
      </c>
      <c r="E277" s="59" t="s">
        <v>224</v>
      </c>
      <c r="F277" s="58">
        <v>141</v>
      </c>
      <c r="G277" s="59" t="s">
        <v>276</v>
      </c>
      <c r="H277" s="59" t="s">
        <v>883</v>
      </c>
      <c r="I277" s="60">
        <v>35235</v>
      </c>
      <c r="J277" s="61" t="s">
        <v>476</v>
      </c>
      <c r="K277" s="61"/>
      <c r="L277" s="61"/>
      <c r="M277" s="61" t="s">
        <v>879</v>
      </c>
      <c r="N277" s="58" t="str">
        <f t="shared" si="30"/>
        <v>v141</v>
      </c>
      <c r="O277" s="62" t="str">
        <f t="shared" si="31"/>
        <v>Justinas Vaigauskis</v>
      </c>
      <c r="P277" s="63">
        <f t="shared" si="32"/>
        <v>35235</v>
      </c>
      <c r="Q277" s="64" t="str">
        <f t="shared" si="33"/>
        <v>Kelmė</v>
      </c>
      <c r="R277" s="64">
        <f t="shared" si="34"/>
        <v>0</v>
      </c>
      <c r="S277" s="66">
        <f t="shared" si="22"/>
        <v>0</v>
      </c>
      <c r="T277" s="64" t="str">
        <f t="shared" si="35"/>
        <v>M.Norbutas</v>
      </c>
      <c r="U277" s="35" t="str">
        <f t="shared" si="36"/>
        <v>v141</v>
      </c>
      <c r="V277" s="35"/>
      <c r="W277" s="35"/>
      <c r="X277" s="67"/>
      <c r="Y277" s="35">
        <v>1</v>
      </c>
      <c r="Z277" s="67"/>
      <c r="AA277" s="67"/>
    </row>
    <row r="278" spans="1:27" ht="12.75" customHeight="1">
      <c r="A278" s="57">
        <v>277</v>
      </c>
      <c r="B278" s="35">
        <v>1</v>
      </c>
      <c r="C278" s="35"/>
      <c r="D278" s="58" t="s">
        <v>21</v>
      </c>
      <c r="E278" s="59" t="s">
        <v>224</v>
      </c>
      <c r="F278" s="58">
        <v>136</v>
      </c>
      <c r="G278" s="59" t="s">
        <v>884</v>
      </c>
      <c r="H278" s="59" t="s">
        <v>675</v>
      </c>
      <c r="I278" s="60">
        <v>34594</v>
      </c>
      <c r="J278" s="61" t="s">
        <v>476</v>
      </c>
      <c r="K278" s="61"/>
      <c r="L278" s="61"/>
      <c r="M278" s="61" t="s">
        <v>885</v>
      </c>
      <c r="N278" s="58" t="str">
        <f t="shared" si="30"/>
        <v>m136</v>
      </c>
      <c r="O278" s="62" t="str">
        <f t="shared" si="31"/>
        <v>Aurika Balsytė</v>
      </c>
      <c r="P278" s="63">
        <f t="shared" si="32"/>
        <v>34594</v>
      </c>
      <c r="Q278" s="64" t="str">
        <f t="shared" si="33"/>
        <v>Kelmė</v>
      </c>
      <c r="R278" s="64">
        <f t="shared" si="34"/>
        <v>0</v>
      </c>
      <c r="S278" s="66">
        <f t="shared" si="22"/>
        <v>0</v>
      </c>
      <c r="T278" s="64" t="str">
        <f t="shared" si="35"/>
        <v>Norb., Šauč.</v>
      </c>
      <c r="U278" s="35" t="str">
        <f t="shared" si="36"/>
        <v>m136</v>
      </c>
      <c r="V278" s="35"/>
      <c r="W278" s="35"/>
      <c r="X278" s="67"/>
      <c r="Y278" s="35">
        <v>2</v>
      </c>
      <c r="Z278" s="67"/>
      <c r="AA278" s="67"/>
    </row>
    <row r="279" spans="1:27" ht="12.75" customHeight="1">
      <c r="A279" s="57">
        <v>278</v>
      </c>
      <c r="B279" s="35">
        <v>1</v>
      </c>
      <c r="C279" s="35"/>
      <c r="D279" s="58" t="s">
        <v>21</v>
      </c>
      <c r="E279" s="102" t="s">
        <v>126</v>
      </c>
      <c r="F279" s="58">
        <v>137</v>
      </c>
      <c r="G279" s="59" t="s">
        <v>886</v>
      </c>
      <c r="H279" s="59" t="s">
        <v>887</v>
      </c>
      <c r="I279" s="103">
        <v>37270</v>
      </c>
      <c r="J279" s="61" t="s">
        <v>138</v>
      </c>
      <c r="K279" s="61"/>
      <c r="L279" s="61"/>
      <c r="M279" s="61" t="s">
        <v>139</v>
      </c>
      <c r="N279" s="58" t="str">
        <f t="shared" si="30"/>
        <v>m137</v>
      </c>
      <c r="O279" s="62" t="str">
        <f t="shared" si="31"/>
        <v>Rosita Bertytė</v>
      </c>
      <c r="P279" s="63">
        <f t="shared" si="32"/>
        <v>37270</v>
      </c>
      <c r="Q279" s="64" t="str">
        <f t="shared" si="33"/>
        <v>Mažeikiai</v>
      </c>
      <c r="R279" s="64">
        <f t="shared" si="34"/>
        <v>0</v>
      </c>
      <c r="S279" s="66">
        <f t="shared" si="22"/>
        <v>0</v>
      </c>
      <c r="T279" s="64" t="str">
        <f t="shared" si="35"/>
        <v>J.Kriaučiūnienė</v>
      </c>
      <c r="U279" s="35" t="str">
        <f t="shared" si="36"/>
        <v>m137</v>
      </c>
      <c r="V279" s="35"/>
      <c r="W279" s="35"/>
      <c r="X279" s="67"/>
      <c r="Y279" s="35">
        <v>1</v>
      </c>
      <c r="Z279" s="67"/>
      <c r="AA279" s="67"/>
    </row>
    <row r="280" spans="1:27" ht="12.75" customHeight="1">
      <c r="A280" s="57">
        <v>279</v>
      </c>
      <c r="B280" s="35">
        <v>1</v>
      </c>
      <c r="C280" s="35"/>
      <c r="D280" s="58" t="s">
        <v>21</v>
      </c>
      <c r="E280" s="59" t="s">
        <v>203</v>
      </c>
      <c r="F280" s="58">
        <v>138</v>
      </c>
      <c r="G280" s="59" t="s">
        <v>554</v>
      </c>
      <c r="H280" s="59" t="s">
        <v>888</v>
      </c>
      <c r="I280" s="60">
        <v>35634</v>
      </c>
      <c r="J280" s="61" t="s">
        <v>138</v>
      </c>
      <c r="K280" s="61"/>
      <c r="L280" s="61"/>
      <c r="M280" s="61" t="s">
        <v>139</v>
      </c>
      <c r="N280" s="58" t="str">
        <f t="shared" si="30"/>
        <v>m138</v>
      </c>
      <c r="O280" s="62" t="str">
        <f t="shared" si="31"/>
        <v>Ieva Kuzaitė</v>
      </c>
      <c r="P280" s="63">
        <f t="shared" si="32"/>
        <v>35634</v>
      </c>
      <c r="Q280" s="64" t="str">
        <f t="shared" si="33"/>
        <v>Mažeikiai</v>
      </c>
      <c r="R280" s="64">
        <f t="shared" si="34"/>
        <v>0</v>
      </c>
      <c r="S280" s="66">
        <f t="shared" si="22"/>
        <v>0</v>
      </c>
      <c r="T280" s="64" t="str">
        <f t="shared" si="35"/>
        <v>J.Kriaučiūnienė</v>
      </c>
      <c r="U280" s="35" t="str">
        <f t="shared" si="36"/>
        <v>m138</v>
      </c>
      <c r="V280" s="35"/>
      <c r="W280" s="35"/>
      <c r="X280" s="67"/>
      <c r="Y280" s="35">
        <v>1</v>
      </c>
      <c r="Z280" s="67"/>
      <c r="AA280" s="67"/>
    </row>
    <row r="281" spans="1:27" ht="12.75" customHeight="1">
      <c r="A281" s="57">
        <v>280</v>
      </c>
      <c r="B281" s="35">
        <v>1</v>
      </c>
      <c r="C281" s="35"/>
      <c r="D281" s="58" t="s">
        <v>21</v>
      </c>
      <c r="E281" s="59" t="s">
        <v>126</v>
      </c>
      <c r="F281" s="58">
        <v>139</v>
      </c>
      <c r="G281" s="59" t="s">
        <v>390</v>
      </c>
      <c r="H281" s="59" t="s">
        <v>889</v>
      </c>
      <c r="I281" s="60">
        <v>37372</v>
      </c>
      <c r="J281" s="61" t="s">
        <v>138</v>
      </c>
      <c r="K281" s="61"/>
      <c r="L281" s="61"/>
      <c r="M281" s="61" t="s">
        <v>139</v>
      </c>
      <c r="N281" s="58" t="str">
        <f t="shared" si="30"/>
        <v>m139</v>
      </c>
      <c r="O281" s="62" t="str">
        <f t="shared" si="31"/>
        <v>Monika Sachančiukaitė</v>
      </c>
      <c r="P281" s="63">
        <f t="shared" si="32"/>
        <v>37372</v>
      </c>
      <c r="Q281" s="64" t="str">
        <f t="shared" si="33"/>
        <v>Mažeikiai</v>
      </c>
      <c r="R281" s="64">
        <f t="shared" si="34"/>
        <v>0</v>
      </c>
      <c r="S281" s="66">
        <f t="shared" si="22"/>
        <v>0</v>
      </c>
      <c r="T281" s="64" t="str">
        <f t="shared" si="35"/>
        <v>J.Kriaučiūnienė</v>
      </c>
      <c r="U281" s="35" t="str">
        <f t="shared" si="36"/>
        <v>m139</v>
      </c>
      <c r="V281" s="35"/>
      <c r="W281" s="35"/>
      <c r="X281" s="67"/>
      <c r="Y281" s="35"/>
      <c r="Z281" s="67"/>
      <c r="AA281" s="67"/>
    </row>
    <row r="282" spans="1:27" ht="12.75" customHeight="1">
      <c r="A282" s="57">
        <v>281</v>
      </c>
      <c r="B282" s="35">
        <v>2</v>
      </c>
      <c r="C282" s="35"/>
      <c r="D282" s="58" t="s">
        <v>21</v>
      </c>
      <c r="E282" s="59" t="s">
        <v>126</v>
      </c>
      <c r="F282" s="58">
        <v>140</v>
      </c>
      <c r="G282" s="102" t="s">
        <v>747</v>
      </c>
      <c r="H282" s="102" t="s">
        <v>890</v>
      </c>
      <c r="I282" s="103">
        <v>37593</v>
      </c>
      <c r="J282" s="61" t="s">
        <v>138</v>
      </c>
      <c r="K282" s="61"/>
      <c r="L282" s="61"/>
      <c r="M282" s="61" t="s">
        <v>139</v>
      </c>
      <c r="N282" s="58" t="str">
        <f t="shared" si="30"/>
        <v>m140</v>
      </c>
      <c r="O282" s="62" t="str">
        <f t="shared" si="31"/>
        <v>Enrika Budrytė</v>
      </c>
      <c r="P282" s="63">
        <f t="shared" si="32"/>
        <v>37593</v>
      </c>
      <c r="Q282" s="64" t="str">
        <f t="shared" si="33"/>
        <v>Mažeikiai</v>
      </c>
      <c r="R282" s="64">
        <f t="shared" si="34"/>
        <v>0</v>
      </c>
      <c r="S282" s="66">
        <f t="shared" si="22"/>
        <v>0</v>
      </c>
      <c r="T282" s="64" t="str">
        <f t="shared" si="35"/>
        <v>J.Kriaučiūnienė</v>
      </c>
      <c r="U282" s="35" t="str">
        <f t="shared" si="36"/>
        <v>m140</v>
      </c>
      <c r="V282" s="35"/>
      <c r="W282" s="35"/>
      <c r="X282" s="67"/>
      <c r="Y282" s="35"/>
      <c r="Z282" s="67"/>
      <c r="AA282" s="67"/>
    </row>
    <row r="283" spans="1:27" ht="12.75" customHeight="1">
      <c r="A283" s="57">
        <v>282</v>
      </c>
      <c r="B283" s="35">
        <v>1</v>
      </c>
      <c r="C283" s="35"/>
      <c r="D283" s="58" t="s">
        <v>143</v>
      </c>
      <c r="E283" s="59" t="s">
        <v>148</v>
      </c>
      <c r="F283" s="58">
        <v>142</v>
      </c>
      <c r="G283" s="59" t="s">
        <v>365</v>
      </c>
      <c r="H283" s="59" t="s">
        <v>891</v>
      </c>
      <c r="I283" s="60">
        <v>36640</v>
      </c>
      <c r="J283" s="61" t="s">
        <v>138</v>
      </c>
      <c r="K283" s="61"/>
      <c r="L283" s="61"/>
      <c r="M283" s="61" t="s">
        <v>139</v>
      </c>
      <c r="N283" s="58" t="str">
        <f t="shared" si="30"/>
        <v>v142</v>
      </c>
      <c r="O283" s="62" t="str">
        <f t="shared" si="31"/>
        <v>Kostas Akimovas</v>
      </c>
      <c r="P283" s="63">
        <f t="shared" si="32"/>
        <v>36640</v>
      </c>
      <c r="Q283" s="64" t="str">
        <f t="shared" si="33"/>
        <v>Mažeikiai</v>
      </c>
      <c r="R283" s="64">
        <f t="shared" si="34"/>
        <v>0</v>
      </c>
      <c r="S283" s="66">
        <f t="shared" si="22"/>
        <v>0</v>
      </c>
      <c r="T283" s="64" t="str">
        <f t="shared" si="35"/>
        <v>J.Kriaučiūnienė</v>
      </c>
      <c r="U283" s="35" t="str">
        <f t="shared" si="36"/>
        <v>v142</v>
      </c>
      <c r="V283" s="35"/>
      <c r="W283" s="35"/>
      <c r="X283" s="67"/>
      <c r="Y283" s="35">
        <v>1</v>
      </c>
      <c r="Z283" s="67"/>
      <c r="AA283" s="67"/>
    </row>
    <row r="284" spans="1:27" ht="12.75" customHeight="1">
      <c r="A284" s="57">
        <v>283</v>
      </c>
      <c r="B284" s="35">
        <v>1</v>
      </c>
      <c r="C284" s="35"/>
      <c r="D284" s="58" t="s">
        <v>21</v>
      </c>
      <c r="E284" s="59" t="s">
        <v>162</v>
      </c>
      <c r="F284" s="58">
        <v>141</v>
      </c>
      <c r="G284" s="59" t="s">
        <v>892</v>
      </c>
      <c r="H284" s="59" t="s">
        <v>893</v>
      </c>
      <c r="I284" s="60">
        <v>36217</v>
      </c>
      <c r="J284" s="61" t="s">
        <v>138</v>
      </c>
      <c r="K284" s="61"/>
      <c r="L284" s="61"/>
      <c r="M284" s="61" t="s">
        <v>139</v>
      </c>
      <c r="N284" s="58" t="str">
        <f t="shared" si="30"/>
        <v>m141</v>
      </c>
      <c r="O284" s="62" t="str">
        <f t="shared" si="31"/>
        <v>Renata Stonytė</v>
      </c>
      <c r="P284" s="63">
        <f t="shared" si="32"/>
        <v>36217</v>
      </c>
      <c r="Q284" s="64" t="str">
        <f t="shared" si="33"/>
        <v>Mažeikiai</v>
      </c>
      <c r="R284" s="64">
        <f t="shared" si="34"/>
        <v>0</v>
      </c>
      <c r="S284" s="66">
        <f t="shared" si="22"/>
        <v>0</v>
      </c>
      <c r="T284" s="64" t="str">
        <f t="shared" si="35"/>
        <v>J.Kriaučiūnienė</v>
      </c>
      <c r="U284" s="35" t="str">
        <f t="shared" si="36"/>
        <v>m141</v>
      </c>
      <c r="V284" s="35"/>
      <c r="W284" s="35"/>
      <c r="X284" s="67"/>
      <c r="Y284" s="35">
        <v>1</v>
      </c>
      <c r="Z284" s="67"/>
      <c r="AA284" s="67"/>
    </row>
    <row r="285" spans="1:27" ht="12.75" customHeight="1">
      <c r="A285" s="57">
        <v>284</v>
      </c>
      <c r="B285" s="35">
        <v>2</v>
      </c>
      <c r="C285" s="35"/>
      <c r="D285" s="58" t="s">
        <v>143</v>
      </c>
      <c r="E285" s="59" t="s">
        <v>126</v>
      </c>
      <c r="F285" s="58">
        <v>143</v>
      </c>
      <c r="G285" s="59" t="s">
        <v>292</v>
      </c>
      <c r="H285" s="59" t="s">
        <v>894</v>
      </c>
      <c r="I285" s="60">
        <v>37851</v>
      </c>
      <c r="J285" s="61" t="s">
        <v>138</v>
      </c>
      <c r="K285" s="61"/>
      <c r="L285" s="61"/>
      <c r="M285" s="61" t="s">
        <v>139</v>
      </c>
      <c r="N285" s="58" t="str">
        <f t="shared" si="30"/>
        <v>v143</v>
      </c>
      <c r="O285" s="62" t="str">
        <f t="shared" si="31"/>
        <v>Rytis Zaramba</v>
      </c>
      <c r="P285" s="63">
        <f t="shared" si="32"/>
        <v>37851</v>
      </c>
      <c r="Q285" s="64" t="str">
        <f t="shared" si="33"/>
        <v>Mažeikiai</v>
      </c>
      <c r="R285" s="64">
        <f t="shared" si="34"/>
        <v>0</v>
      </c>
      <c r="S285" s="66">
        <f t="shared" si="22"/>
        <v>0</v>
      </c>
      <c r="T285" s="64" t="str">
        <f t="shared" si="35"/>
        <v>J.Kriaučiūnienė</v>
      </c>
      <c r="U285" s="35" t="str">
        <f t="shared" si="36"/>
        <v>v143</v>
      </c>
      <c r="V285" s="35"/>
      <c r="W285" s="35"/>
      <c r="X285" s="67"/>
      <c r="Y285" s="35">
        <v>3</v>
      </c>
      <c r="Z285" s="67"/>
      <c r="AA285" s="67"/>
    </row>
    <row r="286" spans="1:27" ht="12.75" customHeight="1">
      <c r="A286" s="57">
        <v>285</v>
      </c>
      <c r="B286" s="35">
        <v>1</v>
      </c>
      <c r="C286" s="35"/>
      <c r="D286" s="58" t="s">
        <v>21</v>
      </c>
      <c r="E286" s="59" t="s">
        <v>126</v>
      </c>
      <c r="F286" s="58">
        <v>142</v>
      </c>
      <c r="G286" s="59" t="s">
        <v>153</v>
      </c>
      <c r="H286" s="59" t="s">
        <v>895</v>
      </c>
      <c r="I286" s="60">
        <v>37999</v>
      </c>
      <c r="J286" s="61" t="s">
        <v>138</v>
      </c>
      <c r="K286" s="61"/>
      <c r="L286" s="61" t="s">
        <v>141</v>
      </c>
      <c r="M286" s="61" t="s">
        <v>142</v>
      </c>
      <c r="N286" s="58" t="str">
        <f t="shared" si="30"/>
        <v>m142</v>
      </c>
      <c r="O286" s="62" t="str">
        <f t="shared" si="31"/>
        <v>Ugnė Montrimaitė</v>
      </c>
      <c r="P286" s="63">
        <f t="shared" si="32"/>
        <v>37999</v>
      </c>
      <c r="Q286" s="64" t="str">
        <f t="shared" si="33"/>
        <v>Mažeikiai</v>
      </c>
      <c r="R286" s="64">
        <f t="shared" si="34"/>
        <v>0</v>
      </c>
      <c r="S286" s="66" t="str">
        <f t="shared" si="22"/>
        <v>ind.</v>
      </c>
      <c r="T286" s="64" t="str">
        <f t="shared" si="35"/>
        <v>L. Beresnevičienė</v>
      </c>
      <c r="U286" s="35" t="str">
        <f t="shared" si="36"/>
        <v>m142</v>
      </c>
      <c r="V286" s="35"/>
      <c r="W286" s="35"/>
      <c r="X286" s="67"/>
      <c r="Y286" s="35"/>
      <c r="Z286" s="67"/>
      <c r="AA286" s="67"/>
    </row>
    <row r="287" spans="1:27" ht="12.75" customHeight="1">
      <c r="A287" s="57">
        <v>286</v>
      </c>
      <c r="B287" s="35">
        <v>2</v>
      </c>
      <c r="C287" s="35"/>
      <c r="D287" s="58" t="s">
        <v>143</v>
      </c>
      <c r="E287" s="59" t="s">
        <v>148</v>
      </c>
      <c r="F287" s="58">
        <v>144</v>
      </c>
      <c r="G287" s="59" t="s">
        <v>662</v>
      </c>
      <c r="H287" s="59" t="s">
        <v>896</v>
      </c>
      <c r="I287" s="60">
        <v>36678</v>
      </c>
      <c r="J287" s="61" t="s">
        <v>138</v>
      </c>
      <c r="K287" s="61"/>
      <c r="L287" s="61" t="s">
        <v>141</v>
      </c>
      <c r="M287" s="61" t="s">
        <v>139</v>
      </c>
      <c r="N287" s="58" t="str">
        <f t="shared" si="30"/>
        <v>v144</v>
      </c>
      <c r="O287" s="62" t="str">
        <f t="shared" si="31"/>
        <v>Egidijus Bertys</v>
      </c>
      <c r="P287" s="63">
        <f t="shared" si="32"/>
        <v>36678</v>
      </c>
      <c r="Q287" s="64" t="str">
        <f t="shared" si="33"/>
        <v>Mažeikiai</v>
      </c>
      <c r="R287" s="64">
        <f t="shared" si="34"/>
        <v>0</v>
      </c>
      <c r="S287" s="66" t="str">
        <f t="shared" si="22"/>
        <v>ind.</v>
      </c>
      <c r="T287" s="64" t="str">
        <f t="shared" si="35"/>
        <v>J.Kriaučiūnienė</v>
      </c>
      <c r="U287" s="35" t="str">
        <f t="shared" si="36"/>
        <v>v144</v>
      </c>
      <c r="V287" s="35"/>
      <c r="W287" s="35"/>
      <c r="X287" s="67"/>
      <c r="Y287" s="35">
        <v>1</v>
      </c>
      <c r="Z287" s="67"/>
      <c r="AA287" s="67"/>
    </row>
    <row r="288" spans="1:27" ht="12.75" customHeight="1">
      <c r="A288" s="57">
        <v>287</v>
      </c>
      <c r="B288" s="35">
        <v>1</v>
      </c>
      <c r="C288" s="35"/>
      <c r="D288" s="58" t="s">
        <v>21</v>
      </c>
      <c r="E288" s="59" t="s">
        <v>126</v>
      </c>
      <c r="F288" s="58">
        <v>143</v>
      </c>
      <c r="G288" s="59" t="s">
        <v>158</v>
      </c>
      <c r="H288" s="59" t="s">
        <v>897</v>
      </c>
      <c r="I288" s="60">
        <v>37620</v>
      </c>
      <c r="J288" s="61" t="s">
        <v>138</v>
      </c>
      <c r="K288" s="61"/>
      <c r="L288" s="61"/>
      <c r="M288" s="61" t="s">
        <v>142</v>
      </c>
      <c r="N288" s="58" t="str">
        <f t="shared" si="30"/>
        <v>m143</v>
      </c>
      <c r="O288" s="62" t="str">
        <f t="shared" si="31"/>
        <v>Emilija Darginavičiūtė</v>
      </c>
      <c r="P288" s="63">
        <f t="shared" si="32"/>
        <v>37620</v>
      </c>
      <c r="Q288" s="64" t="str">
        <f t="shared" si="33"/>
        <v>Mažeikiai</v>
      </c>
      <c r="R288" s="64">
        <f t="shared" si="34"/>
        <v>0</v>
      </c>
      <c r="S288" s="66">
        <f t="shared" si="22"/>
        <v>0</v>
      </c>
      <c r="T288" s="64" t="str">
        <f t="shared" si="35"/>
        <v>L. Beresnevičienė</v>
      </c>
      <c r="U288" s="35" t="str">
        <f t="shared" si="36"/>
        <v>m143</v>
      </c>
      <c r="V288" s="35"/>
      <c r="W288" s="35"/>
      <c r="X288" s="67"/>
      <c r="Y288" s="35"/>
      <c r="Z288" s="67"/>
      <c r="AA288" s="67"/>
    </row>
    <row r="289" spans="1:27" ht="12.75" customHeight="1">
      <c r="A289" s="57">
        <v>288</v>
      </c>
      <c r="B289" s="35">
        <v>1</v>
      </c>
      <c r="C289" s="35"/>
      <c r="D289" s="58" t="s">
        <v>143</v>
      </c>
      <c r="E289" s="59" t="s">
        <v>148</v>
      </c>
      <c r="F289" s="58">
        <v>108</v>
      </c>
      <c r="G289" s="59" t="s">
        <v>299</v>
      </c>
      <c r="H289" s="59" t="s">
        <v>898</v>
      </c>
      <c r="I289" s="60">
        <v>36675</v>
      </c>
      <c r="J289" s="61" t="s">
        <v>138</v>
      </c>
      <c r="K289" s="61"/>
      <c r="L289" s="61"/>
      <c r="M289" s="61" t="s">
        <v>142</v>
      </c>
      <c r="N289" s="58" t="str">
        <f t="shared" si="30"/>
        <v>v108</v>
      </c>
      <c r="O289" s="62" t="str">
        <f t="shared" si="31"/>
        <v>Kasparas Stonkus</v>
      </c>
      <c r="P289" s="63">
        <f t="shared" si="32"/>
        <v>36675</v>
      </c>
      <c r="Q289" s="64" t="str">
        <f t="shared" si="33"/>
        <v>Mažeikiai</v>
      </c>
      <c r="R289" s="64">
        <f t="shared" si="34"/>
        <v>0</v>
      </c>
      <c r="S289" s="66">
        <f t="shared" si="22"/>
        <v>0</v>
      </c>
      <c r="T289" s="64" t="str">
        <f t="shared" si="35"/>
        <v>L. Beresnevičienė</v>
      </c>
      <c r="U289" s="35" t="str">
        <f t="shared" si="36"/>
        <v>v108</v>
      </c>
      <c r="V289" s="35"/>
      <c r="W289" s="35"/>
      <c r="X289" s="67"/>
      <c r="Y289" s="35">
        <v>1</v>
      </c>
      <c r="Z289" s="67"/>
      <c r="AA289" s="67"/>
    </row>
    <row r="290" spans="1:27" ht="12.75" customHeight="1">
      <c r="A290" s="57">
        <v>289</v>
      </c>
      <c r="B290" s="35">
        <v>2</v>
      </c>
      <c r="C290" s="35"/>
      <c r="D290" s="58" t="s">
        <v>21</v>
      </c>
      <c r="E290" s="59" t="s">
        <v>126</v>
      </c>
      <c r="F290" s="58">
        <v>144</v>
      </c>
      <c r="G290" s="59" t="s">
        <v>899</v>
      </c>
      <c r="H290" s="59" t="s">
        <v>900</v>
      </c>
      <c r="I290" s="60">
        <v>37485</v>
      </c>
      <c r="J290" s="61" t="s">
        <v>138</v>
      </c>
      <c r="K290" s="61"/>
      <c r="L290" s="61"/>
      <c r="M290" s="61" t="s">
        <v>142</v>
      </c>
      <c r="N290" s="58" t="str">
        <f t="shared" si="30"/>
        <v>m144</v>
      </c>
      <c r="O290" s="62" t="str">
        <f t="shared" si="31"/>
        <v>Vanesa Vanagaitė</v>
      </c>
      <c r="P290" s="63">
        <f t="shared" si="32"/>
        <v>37485</v>
      </c>
      <c r="Q290" s="64" t="str">
        <f t="shared" si="33"/>
        <v>Mažeikiai</v>
      </c>
      <c r="R290" s="64">
        <f t="shared" si="34"/>
        <v>0</v>
      </c>
      <c r="S290" s="66">
        <f t="shared" si="22"/>
        <v>0</v>
      </c>
      <c r="T290" s="64" t="str">
        <f t="shared" si="35"/>
        <v>L. Beresnevičienė</v>
      </c>
      <c r="U290" s="35" t="str">
        <f t="shared" si="36"/>
        <v>m144</v>
      </c>
      <c r="V290" s="35"/>
      <c r="W290" s="35"/>
      <c r="X290" s="67"/>
      <c r="Y290" s="35"/>
      <c r="Z290" s="67"/>
      <c r="AA290" s="67"/>
    </row>
    <row r="291" spans="1:27" ht="12.75" customHeight="1">
      <c r="A291" s="57">
        <v>290</v>
      </c>
      <c r="B291" s="35">
        <v>1</v>
      </c>
      <c r="C291" s="35"/>
      <c r="D291" s="58" t="s">
        <v>143</v>
      </c>
      <c r="E291" s="59" t="s">
        <v>126</v>
      </c>
      <c r="F291" s="58">
        <v>145</v>
      </c>
      <c r="G291" s="59" t="s">
        <v>295</v>
      </c>
      <c r="H291" s="102" t="s">
        <v>822</v>
      </c>
      <c r="I291" s="60">
        <v>37285</v>
      </c>
      <c r="J291" s="61" t="s">
        <v>138</v>
      </c>
      <c r="K291" s="61"/>
      <c r="L291" s="61" t="s">
        <v>141</v>
      </c>
      <c r="M291" s="61" t="s">
        <v>142</v>
      </c>
      <c r="N291" s="58" t="str">
        <f t="shared" si="30"/>
        <v>v145</v>
      </c>
      <c r="O291" s="62" t="str">
        <f t="shared" si="31"/>
        <v>Nojus Žurauskas</v>
      </c>
      <c r="P291" s="63">
        <f t="shared" si="32"/>
        <v>37285</v>
      </c>
      <c r="Q291" s="64" t="str">
        <f t="shared" si="33"/>
        <v>Mažeikiai</v>
      </c>
      <c r="R291" s="64">
        <f t="shared" si="34"/>
        <v>0</v>
      </c>
      <c r="S291" s="66" t="str">
        <f t="shared" si="22"/>
        <v>ind.</v>
      </c>
      <c r="T291" s="64" t="str">
        <f t="shared" si="35"/>
        <v>L. Beresnevičienė</v>
      </c>
      <c r="U291" s="35" t="str">
        <f t="shared" si="36"/>
        <v>v145</v>
      </c>
      <c r="V291" s="35"/>
      <c r="W291" s="35"/>
      <c r="X291" s="67"/>
      <c r="Y291" s="35"/>
      <c r="Z291" s="67"/>
      <c r="AA291" s="67"/>
    </row>
    <row r="292" spans="1:27" ht="12.75" customHeight="1">
      <c r="A292" s="57">
        <v>291</v>
      </c>
      <c r="B292" s="35">
        <v>1</v>
      </c>
      <c r="C292" s="35"/>
      <c r="D292" s="58" t="s">
        <v>21</v>
      </c>
      <c r="E292" s="59" t="s">
        <v>126</v>
      </c>
      <c r="F292" s="58">
        <v>146</v>
      </c>
      <c r="G292" s="59" t="s">
        <v>735</v>
      </c>
      <c r="H292" s="59" t="s">
        <v>675</v>
      </c>
      <c r="I292" s="60">
        <v>38098</v>
      </c>
      <c r="J292" s="61" t="s">
        <v>138</v>
      </c>
      <c r="K292" s="61"/>
      <c r="L292" s="61" t="s">
        <v>141</v>
      </c>
      <c r="M292" s="61" t="s">
        <v>142</v>
      </c>
      <c r="N292" s="58" t="str">
        <f t="shared" si="30"/>
        <v>m146</v>
      </c>
      <c r="O292" s="62" t="str">
        <f t="shared" si="31"/>
        <v>Livija Balsytė</v>
      </c>
      <c r="P292" s="63">
        <f t="shared" si="32"/>
        <v>38098</v>
      </c>
      <c r="Q292" s="64" t="str">
        <f t="shared" si="33"/>
        <v>Mažeikiai</v>
      </c>
      <c r="R292" s="64">
        <f t="shared" si="34"/>
        <v>0</v>
      </c>
      <c r="S292" s="66" t="str">
        <f t="shared" si="22"/>
        <v>ind.</v>
      </c>
      <c r="T292" s="64" t="str">
        <f t="shared" si="35"/>
        <v>L. Beresnevičienė</v>
      </c>
      <c r="U292" s="35" t="str">
        <f t="shared" si="36"/>
        <v>m146</v>
      </c>
      <c r="V292" s="35"/>
      <c r="W292" s="35"/>
      <c r="X292" s="67"/>
      <c r="Y292" s="35"/>
      <c r="Z292" s="67"/>
      <c r="AA292" s="67"/>
    </row>
    <row r="293" spans="1:27" ht="12.75" customHeight="1">
      <c r="A293" s="57">
        <v>292</v>
      </c>
      <c r="B293" s="35">
        <v>1</v>
      </c>
      <c r="C293" s="35"/>
      <c r="D293" s="58" t="s">
        <v>21</v>
      </c>
      <c r="E293" s="59" t="s">
        <v>162</v>
      </c>
      <c r="F293" s="58">
        <v>147</v>
      </c>
      <c r="G293" s="59" t="s">
        <v>901</v>
      </c>
      <c r="H293" s="59" t="s">
        <v>902</v>
      </c>
      <c r="I293" s="60">
        <v>36176</v>
      </c>
      <c r="J293" s="61" t="s">
        <v>138</v>
      </c>
      <c r="K293" s="61"/>
      <c r="L293" s="61"/>
      <c r="M293" s="61" t="s">
        <v>142</v>
      </c>
      <c r="N293" s="58" t="str">
        <f t="shared" si="30"/>
        <v>m147</v>
      </c>
      <c r="O293" s="62" t="str">
        <f t="shared" si="31"/>
        <v>Anželika Rogožina</v>
      </c>
      <c r="P293" s="63">
        <f t="shared" si="32"/>
        <v>36176</v>
      </c>
      <c r="Q293" s="64" t="str">
        <f t="shared" si="33"/>
        <v>Mažeikiai</v>
      </c>
      <c r="R293" s="64">
        <f t="shared" si="34"/>
        <v>0</v>
      </c>
      <c r="S293" s="66">
        <f t="shared" si="22"/>
        <v>0</v>
      </c>
      <c r="T293" s="64" t="str">
        <f t="shared" si="35"/>
        <v>L. Beresnevičienė</v>
      </c>
      <c r="U293" s="35" t="str">
        <f t="shared" si="36"/>
        <v>m147</v>
      </c>
      <c r="V293" s="35"/>
      <c r="W293" s="35"/>
      <c r="X293" s="67"/>
      <c r="Y293" s="35">
        <v>2</v>
      </c>
      <c r="Z293" s="67"/>
      <c r="AA293" s="67"/>
    </row>
    <row r="294" spans="1:27" ht="12.75" customHeight="1">
      <c r="A294" s="57">
        <v>293</v>
      </c>
      <c r="B294" s="35">
        <v>2</v>
      </c>
      <c r="C294" s="35"/>
      <c r="D294" s="58" t="s">
        <v>21</v>
      </c>
      <c r="E294" s="59" t="s">
        <v>148</v>
      </c>
      <c r="F294" s="58">
        <v>148</v>
      </c>
      <c r="G294" s="59" t="s">
        <v>726</v>
      </c>
      <c r="H294" s="59" t="s">
        <v>903</v>
      </c>
      <c r="I294" s="60">
        <v>36542</v>
      </c>
      <c r="J294" s="61" t="s">
        <v>412</v>
      </c>
      <c r="K294" s="61" t="s">
        <v>349</v>
      </c>
      <c r="L294" s="61"/>
      <c r="M294" s="61" t="s">
        <v>413</v>
      </c>
      <c r="N294" s="58" t="str">
        <f t="shared" si="30"/>
        <v>m148</v>
      </c>
      <c r="O294" s="62" t="str">
        <f t="shared" si="31"/>
        <v>Gabija Galvydytė</v>
      </c>
      <c r="P294" s="63">
        <f t="shared" si="32"/>
        <v>36542</v>
      </c>
      <c r="Q294" s="64" t="str">
        <f t="shared" si="33"/>
        <v>Panevėžys, Jonava</v>
      </c>
      <c r="R294" s="64" t="str">
        <f t="shared" si="34"/>
        <v>Greitas spurtas</v>
      </c>
      <c r="S294" s="66">
        <f t="shared" si="22"/>
        <v>0</v>
      </c>
      <c r="T294" s="64" t="str">
        <f t="shared" si="35"/>
        <v>A.Sniečkus, V.Lebeckienė</v>
      </c>
      <c r="U294" s="35" t="str">
        <f t="shared" si="36"/>
        <v>m148</v>
      </c>
      <c r="V294" s="35"/>
      <c r="W294" s="35"/>
      <c r="X294" s="67"/>
      <c r="Y294" s="35">
        <v>1</v>
      </c>
      <c r="Z294" s="67"/>
      <c r="AA294" s="67"/>
    </row>
    <row r="295" spans="1:27" ht="12.75" customHeight="1">
      <c r="A295" s="57">
        <v>294</v>
      </c>
      <c r="B295" s="35">
        <v>2</v>
      </c>
      <c r="C295" s="35"/>
      <c r="D295" s="58" t="s">
        <v>21</v>
      </c>
      <c r="E295" s="59" t="s">
        <v>148</v>
      </c>
      <c r="F295" s="58">
        <v>149</v>
      </c>
      <c r="G295" s="59" t="s">
        <v>320</v>
      </c>
      <c r="H295" s="59" t="s">
        <v>904</v>
      </c>
      <c r="I295" s="60">
        <v>36550</v>
      </c>
      <c r="J295" s="61" t="s">
        <v>412</v>
      </c>
      <c r="K295" s="61" t="s">
        <v>349</v>
      </c>
      <c r="L295" s="61"/>
      <c r="M295" s="61" t="s">
        <v>413</v>
      </c>
      <c r="N295" s="58" t="str">
        <f t="shared" si="30"/>
        <v>m149</v>
      </c>
      <c r="O295" s="62" t="str">
        <f t="shared" si="31"/>
        <v>Diana Dabrišiūtė</v>
      </c>
      <c r="P295" s="63">
        <f t="shared" si="32"/>
        <v>36550</v>
      </c>
      <c r="Q295" s="64" t="str">
        <f t="shared" si="33"/>
        <v>Panevėžys, Jonava</v>
      </c>
      <c r="R295" s="64" t="str">
        <f t="shared" si="34"/>
        <v>Greitas spurtas</v>
      </c>
      <c r="S295" s="66">
        <f t="shared" si="22"/>
        <v>0</v>
      </c>
      <c r="T295" s="64" t="str">
        <f t="shared" si="35"/>
        <v>A.Sniečkus, V.Lebeckienė</v>
      </c>
      <c r="U295" s="35" t="str">
        <f t="shared" si="36"/>
        <v>m149</v>
      </c>
      <c r="V295" s="35"/>
      <c r="W295" s="35"/>
      <c r="X295" s="67"/>
      <c r="Y295" s="35">
        <v>3</v>
      </c>
      <c r="Z295" s="67"/>
      <c r="AA295" s="67"/>
    </row>
    <row r="296" spans="1:27" ht="12.75" customHeight="1">
      <c r="A296" s="57">
        <v>295</v>
      </c>
      <c r="B296" s="35">
        <v>2</v>
      </c>
      <c r="C296" s="35"/>
      <c r="D296" s="58" t="s">
        <v>21</v>
      </c>
      <c r="E296" s="59" t="s">
        <v>148</v>
      </c>
      <c r="F296" s="58">
        <v>150</v>
      </c>
      <c r="G296" s="59" t="s">
        <v>646</v>
      </c>
      <c r="H296" s="59" t="s">
        <v>905</v>
      </c>
      <c r="I296" s="60">
        <v>37237</v>
      </c>
      <c r="J296" s="61" t="s">
        <v>223</v>
      </c>
      <c r="K296" s="61" t="s">
        <v>349</v>
      </c>
      <c r="L296" s="61"/>
      <c r="M296" s="61" t="s">
        <v>429</v>
      </c>
      <c r="N296" s="58" t="str">
        <f t="shared" si="30"/>
        <v>m150</v>
      </c>
      <c r="O296" s="62" t="str">
        <f t="shared" si="31"/>
        <v>Eimantė Ramoškaitė</v>
      </c>
      <c r="P296" s="63">
        <f t="shared" si="32"/>
        <v>37237</v>
      </c>
      <c r="Q296" s="64" t="str">
        <f t="shared" si="33"/>
        <v>Panevėžys</v>
      </c>
      <c r="R296" s="64" t="str">
        <f t="shared" si="34"/>
        <v>Greitas spurtas</v>
      </c>
      <c r="S296" s="66">
        <f t="shared" si="22"/>
        <v>0</v>
      </c>
      <c r="T296" s="64" t="str">
        <f t="shared" si="35"/>
        <v>A.Sniečkus,K.Sabalytė</v>
      </c>
      <c r="U296" s="35" t="str">
        <f t="shared" si="36"/>
        <v>m150</v>
      </c>
      <c r="V296" s="35"/>
      <c r="W296" s="35"/>
      <c r="X296" s="67"/>
      <c r="Y296" s="35">
        <v>1</v>
      </c>
      <c r="Z296" s="67"/>
      <c r="AA296" s="67"/>
    </row>
    <row r="297" spans="1:27" ht="12.75" customHeight="1">
      <c r="A297" s="57">
        <v>296</v>
      </c>
      <c r="B297" s="35">
        <v>2</v>
      </c>
      <c r="C297" s="35"/>
      <c r="D297" s="58" t="s">
        <v>21</v>
      </c>
      <c r="E297" s="59" t="s">
        <v>126</v>
      </c>
      <c r="F297" s="58">
        <v>151</v>
      </c>
      <c r="G297" s="59" t="s">
        <v>521</v>
      </c>
      <c r="H297" s="59" t="s">
        <v>906</v>
      </c>
      <c r="I297" s="60">
        <v>37932</v>
      </c>
      <c r="J297" s="61" t="s">
        <v>223</v>
      </c>
      <c r="K297" s="61" t="s">
        <v>349</v>
      </c>
      <c r="L297" s="61"/>
      <c r="M297" s="61" t="s">
        <v>350</v>
      </c>
      <c r="N297" s="58" t="str">
        <f t="shared" si="30"/>
        <v>m151</v>
      </c>
      <c r="O297" s="62" t="str">
        <f t="shared" si="31"/>
        <v>Vakarė Matuliauskaitė</v>
      </c>
      <c r="P297" s="63">
        <f t="shared" si="32"/>
        <v>37932</v>
      </c>
      <c r="Q297" s="64" t="str">
        <f t="shared" si="33"/>
        <v>Panevėžys</v>
      </c>
      <c r="R297" s="64" t="str">
        <f t="shared" si="34"/>
        <v>Greitas spurtas</v>
      </c>
      <c r="S297" s="66">
        <f t="shared" si="22"/>
        <v>0</v>
      </c>
      <c r="T297" s="64" t="str">
        <f t="shared" si="35"/>
        <v>A.Sniečkus</v>
      </c>
      <c r="U297" s="35" t="str">
        <f t="shared" si="36"/>
        <v>m151</v>
      </c>
      <c r="V297" s="35"/>
      <c r="W297" s="35"/>
      <c r="X297" s="67"/>
      <c r="Y297" s="35"/>
      <c r="Z297" s="67"/>
      <c r="AA297" s="67"/>
    </row>
    <row r="298" spans="1:27" ht="12.75" customHeight="1">
      <c r="A298" s="57">
        <v>297</v>
      </c>
      <c r="B298" s="35">
        <v>2</v>
      </c>
      <c r="C298" s="35"/>
      <c r="D298" s="58" t="s">
        <v>21</v>
      </c>
      <c r="E298" s="59" t="s">
        <v>126</v>
      </c>
      <c r="F298" s="58">
        <v>152</v>
      </c>
      <c r="G298" s="59" t="s">
        <v>618</v>
      </c>
      <c r="H298" s="59" t="s">
        <v>906</v>
      </c>
      <c r="I298" s="60">
        <v>37932</v>
      </c>
      <c r="J298" s="61" t="s">
        <v>223</v>
      </c>
      <c r="K298" s="61" t="s">
        <v>349</v>
      </c>
      <c r="L298" s="61"/>
      <c r="M298" s="61" t="s">
        <v>350</v>
      </c>
      <c r="N298" s="58" t="str">
        <f t="shared" si="30"/>
        <v>m152</v>
      </c>
      <c r="O298" s="62" t="str">
        <f t="shared" si="31"/>
        <v>Viltė Matuliauskaitė</v>
      </c>
      <c r="P298" s="63">
        <f t="shared" si="32"/>
        <v>37932</v>
      </c>
      <c r="Q298" s="64" t="str">
        <f t="shared" si="33"/>
        <v>Panevėžys</v>
      </c>
      <c r="R298" s="64" t="str">
        <f t="shared" si="34"/>
        <v>Greitas spurtas</v>
      </c>
      <c r="S298" s="66">
        <f t="shared" si="22"/>
        <v>0</v>
      </c>
      <c r="T298" s="64" t="str">
        <f t="shared" si="35"/>
        <v>A.Sniečkus</v>
      </c>
      <c r="U298" s="35" t="str">
        <f t="shared" si="36"/>
        <v>m152</v>
      </c>
      <c r="V298" s="35"/>
      <c r="W298" s="35"/>
      <c r="X298" s="67"/>
      <c r="Y298" s="35"/>
      <c r="Z298" s="67"/>
      <c r="AA298" s="67"/>
    </row>
    <row r="299" spans="1:27" ht="12.75" customHeight="1">
      <c r="A299" s="57">
        <v>298</v>
      </c>
      <c r="B299" s="35">
        <v>2</v>
      </c>
      <c r="C299" s="35"/>
      <c r="D299" s="58" t="s">
        <v>143</v>
      </c>
      <c r="E299" s="59" t="s">
        <v>148</v>
      </c>
      <c r="F299" s="58">
        <v>146</v>
      </c>
      <c r="G299" s="59" t="s">
        <v>598</v>
      </c>
      <c r="H299" s="59" t="s">
        <v>907</v>
      </c>
      <c r="I299" s="60">
        <v>37106</v>
      </c>
      <c r="J299" s="61" t="s">
        <v>385</v>
      </c>
      <c r="K299" s="61"/>
      <c r="L299" s="61"/>
      <c r="M299" s="61" t="s">
        <v>386</v>
      </c>
      <c r="N299" s="58" t="str">
        <f t="shared" si="30"/>
        <v>v146</v>
      </c>
      <c r="O299" s="62" t="str">
        <f t="shared" si="31"/>
        <v>Erikas Martinaitis</v>
      </c>
      <c r="P299" s="63">
        <f t="shared" si="32"/>
        <v>37106</v>
      </c>
      <c r="Q299" s="64" t="str">
        <f t="shared" si="33"/>
        <v>Panevėžys, Pakruojis</v>
      </c>
      <c r="R299" s="64">
        <f t="shared" si="34"/>
        <v>0</v>
      </c>
      <c r="S299" s="66">
        <f t="shared" si="22"/>
        <v>0</v>
      </c>
      <c r="T299" s="64" t="str">
        <f t="shared" si="35"/>
        <v>K.Sabalytė ,A.Macevičius</v>
      </c>
      <c r="U299" s="35" t="str">
        <f t="shared" si="36"/>
        <v>v146</v>
      </c>
      <c r="V299" s="35"/>
      <c r="W299" s="35"/>
      <c r="X299" s="67"/>
      <c r="Y299" s="35">
        <v>3</v>
      </c>
      <c r="Z299" s="67"/>
      <c r="AA299" s="67"/>
    </row>
    <row r="300" spans="1:27" ht="12.75" customHeight="1">
      <c r="A300" s="57">
        <v>299</v>
      </c>
      <c r="B300" s="35">
        <v>1</v>
      </c>
      <c r="C300" s="35"/>
      <c r="D300" s="58" t="s">
        <v>143</v>
      </c>
      <c r="E300" s="59" t="s">
        <v>148</v>
      </c>
      <c r="F300" s="58">
        <v>147</v>
      </c>
      <c r="G300" s="59" t="s">
        <v>908</v>
      </c>
      <c r="H300" s="59" t="s">
        <v>909</v>
      </c>
      <c r="I300" s="60">
        <v>37238</v>
      </c>
      <c r="J300" s="61" t="s">
        <v>223</v>
      </c>
      <c r="K300" s="61" t="s">
        <v>495</v>
      </c>
      <c r="L300" s="61"/>
      <c r="M300" s="61" t="s">
        <v>496</v>
      </c>
      <c r="N300" s="58" t="str">
        <f t="shared" si="30"/>
        <v>v147</v>
      </c>
      <c r="O300" s="62" t="str">
        <f t="shared" si="31"/>
        <v>Vaidas Janonis</v>
      </c>
      <c r="P300" s="63">
        <f t="shared" si="32"/>
        <v>37238</v>
      </c>
      <c r="Q300" s="64" t="str">
        <f t="shared" si="33"/>
        <v>Panevėžys</v>
      </c>
      <c r="R300" s="64" t="str">
        <f t="shared" si="34"/>
        <v>Sporto pasaulis</v>
      </c>
      <c r="S300" s="66">
        <f t="shared" si="22"/>
        <v>0</v>
      </c>
      <c r="T300" s="64" t="str">
        <f t="shared" si="35"/>
        <v>K.Šaulys</v>
      </c>
      <c r="U300" s="35" t="str">
        <f t="shared" si="36"/>
        <v>v147</v>
      </c>
      <c r="V300" s="35"/>
      <c r="W300" s="35"/>
      <c r="X300" s="67"/>
      <c r="Y300" s="35">
        <v>2</v>
      </c>
      <c r="Z300" s="67"/>
      <c r="AA300" s="67"/>
    </row>
    <row r="301" spans="1:27" ht="12.75" customHeight="1">
      <c r="A301" s="57">
        <v>300</v>
      </c>
      <c r="B301" s="35">
        <v>1</v>
      </c>
      <c r="C301" s="35"/>
      <c r="D301" s="58" t="s">
        <v>21</v>
      </c>
      <c r="E301" s="59" t="s">
        <v>148</v>
      </c>
      <c r="F301" s="58">
        <v>262</v>
      </c>
      <c r="G301" s="59" t="s">
        <v>910</v>
      </c>
      <c r="H301" s="59" t="s">
        <v>911</v>
      </c>
      <c r="I301" s="60">
        <v>36574</v>
      </c>
      <c r="J301" s="61" t="s">
        <v>226</v>
      </c>
      <c r="K301" s="61"/>
      <c r="L301" s="61"/>
      <c r="M301" s="61" t="s">
        <v>912</v>
      </c>
      <c r="N301" s="58" t="str">
        <f t="shared" si="30"/>
        <v>m262</v>
      </c>
      <c r="O301" s="62" t="str">
        <f t="shared" si="31"/>
        <v>Vydmantė Burbaitė</v>
      </c>
      <c r="P301" s="63">
        <f t="shared" si="32"/>
        <v>36574</v>
      </c>
      <c r="Q301" s="64" t="str">
        <f t="shared" si="33"/>
        <v>Šiauliai</v>
      </c>
      <c r="R301" s="64">
        <f t="shared" si="34"/>
        <v>0</v>
      </c>
      <c r="S301" s="66">
        <f t="shared" si="22"/>
        <v>0</v>
      </c>
      <c r="T301" s="64" t="str">
        <f t="shared" si="35"/>
        <v>R.Razmaitė</v>
      </c>
      <c r="U301" s="35" t="str">
        <f t="shared" si="36"/>
        <v>m262</v>
      </c>
      <c r="V301" s="35"/>
      <c r="W301" s="35"/>
      <c r="X301" s="67"/>
      <c r="Y301" s="35">
        <v>2</v>
      </c>
      <c r="Z301" s="67"/>
      <c r="AA301" s="67"/>
    </row>
    <row r="302" spans="1:27" ht="12.75" customHeight="1">
      <c r="A302" s="57">
        <v>301</v>
      </c>
      <c r="B302" s="35">
        <v>1</v>
      </c>
      <c r="C302" s="35"/>
      <c r="D302" s="58" t="s">
        <v>21</v>
      </c>
      <c r="E302" s="59" t="s">
        <v>162</v>
      </c>
      <c r="F302" s="58">
        <v>264</v>
      </c>
      <c r="G302" s="59" t="s">
        <v>538</v>
      </c>
      <c r="H302" s="59" t="s">
        <v>913</v>
      </c>
      <c r="I302" s="60">
        <v>36469</v>
      </c>
      <c r="J302" s="61" t="s">
        <v>47</v>
      </c>
      <c r="K302" s="61" t="s">
        <v>48</v>
      </c>
      <c r="L302" s="61"/>
      <c r="M302" s="61" t="s">
        <v>914</v>
      </c>
      <c r="N302" s="58" t="str">
        <f t="shared" si="30"/>
        <v>m264</v>
      </c>
      <c r="O302" s="62" t="str">
        <f t="shared" si="31"/>
        <v>Aistė Stankevičiūtė</v>
      </c>
      <c r="P302" s="63">
        <f t="shared" si="32"/>
        <v>36469</v>
      </c>
      <c r="Q302" s="64" t="str">
        <f t="shared" si="33"/>
        <v>Vilkaviškis</v>
      </c>
      <c r="R302" s="64" t="str">
        <f t="shared" si="34"/>
        <v>LASK</v>
      </c>
      <c r="S302" s="66">
        <f t="shared" si="22"/>
        <v>0</v>
      </c>
      <c r="T302" s="64" t="str">
        <f t="shared" si="35"/>
        <v>I.Dubickienė</v>
      </c>
      <c r="U302" s="35" t="str">
        <f t="shared" si="36"/>
        <v>m264</v>
      </c>
      <c r="V302" s="35"/>
      <c r="W302" s="35"/>
      <c r="X302" s="67"/>
      <c r="Y302" s="35">
        <v>3</v>
      </c>
      <c r="Z302" s="67"/>
      <c r="AA302" s="67"/>
    </row>
    <row r="303" spans="1:27" ht="12.75" customHeight="1">
      <c r="A303" s="57">
        <v>302</v>
      </c>
      <c r="B303" s="35">
        <v>1</v>
      </c>
      <c r="C303" s="35"/>
      <c r="D303" s="58" t="s">
        <v>143</v>
      </c>
      <c r="E303" s="59" t="s">
        <v>126</v>
      </c>
      <c r="F303" s="58">
        <v>148</v>
      </c>
      <c r="G303" s="59" t="s">
        <v>409</v>
      </c>
      <c r="H303" s="59" t="s">
        <v>915</v>
      </c>
      <c r="I303" s="60">
        <v>37385</v>
      </c>
      <c r="J303" s="61" t="s">
        <v>47</v>
      </c>
      <c r="K303" s="61" t="s">
        <v>48</v>
      </c>
      <c r="L303" s="61"/>
      <c r="M303" s="61" t="s">
        <v>49</v>
      </c>
      <c r="N303" s="58" t="str">
        <f t="shared" si="30"/>
        <v>v148</v>
      </c>
      <c r="O303" s="62" t="str">
        <f t="shared" si="31"/>
        <v>Arnas Šitkauskas</v>
      </c>
      <c r="P303" s="63">
        <f t="shared" si="32"/>
        <v>37385</v>
      </c>
      <c r="Q303" s="64" t="str">
        <f t="shared" si="33"/>
        <v>Vilkaviškis</v>
      </c>
      <c r="R303" s="64" t="str">
        <f t="shared" si="34"/>
        <v>LASK</v>
      </c>
      <c r="S303" s="66">
        <f t="shared" si="22"/>
        <v>0</v>
      </c>
      <c r="T303" s="64" t="str">
        <f t="shared" si="35"/>
        <v>R.Akucevičiūtė</v>
      </c>
      <c r="U303" s="35" t="str">
        <f t="shared" si="36"/>
        <v>v148</v>
      </c>
      <c r="V303" s="35"/>
      <c r="W303" s="35"/>
      <c r="X303" s="67"/>
      <c r="Y303" s="35">
        <v>1</v>
      </c>
      <c r="Z303" s="67"/>
      <c r="AA303" s="67"/>
    </row>
    <row r="304" spans="1:27" ht="12.75" customHeight="1">
      <c r="A304" s="57">
        <v>303</v>
      </c>
      <c r="B304" s="35">
        <v>2</v>
      </c>
      <c r="C304" s="35"/>
      <c r="D304" s="58" t="s">
        <v>21</v>
      </c>
      <c r="E304" s="59" t="s">
        <v>148</v>
      </c>
      <c r="F304" s="58">
        <v>273</v>
      </c>
      <c r="G304" s="59" t="s">
        <v>320</v>
      </c>
      <c r="H304" s="59" t="s">
        <v>916</v>
      </c>
      <c r="I304" s="60">
        <v>37137</v>
      </c>
      <c r="J304" s="61" t="s">
        <v>47</v>
      </c>
      <c r="K304" s="61" t="s">
        <v>48</v>
      </c>
      <c r="L304" s="61"/>
      <c r="M304" s="61" t="s">
        <v>434</v>
      </c>
      <c r="N304" s="58" t="str">
        <f t="shared" si="30"/>
        <v>m273</v>
      </c>
      <c r="O304" s="62" t="str">
        <f t="shared" si="31"/>
        <v>Diana Kizlaitytė</v>
      </c>
      <c r="P304" s="63">
        <f t="shared" si="32"/>
        <v>37137</v>
      </c>
      <c r="Q304" s="64" t="str">
        <f t="shared" si="33"/>
        <v>Vilkaviškis</v>
      </c>
      <c r="R304" s="64" t="str">
        <f t="shared" si="34"/>
        <v>LASK</v>
      </c>
      <c r="S304" s="66">
        <f t="shared" si="22"/>
        <v>0</v>
      </c>
      <c r="T304" s="64" t="str">
        <f t="shared" si="35"/>
        <v>M.Saldukaitis</v>
      </c>
      <c r="U304" s="35" t="str">
        <f t="shared" si="36"/>
        <v>m273</v>
      </c>
      <c r="V304" s="35"/>
      <c r="W304" s="35"/>
      <c r="X304" s="67"/>
      <c r="Y304" s="35">
        <v>1</v>
      </c>
      <c r="Z304" s="67"/>
      <c r="AA304" s="67"/>
    </row>
    <row r="305" spans="1:27" ht="12.75" customHeight="1">
      <c r="A305" s="57">
        <v>304</v>
      </c>
      <c r="B305" s="35">
        <v>1</v>
      </c>
      <c r="C305" s="35"/>
      <c r="D305" s="58" t="s">
        <v>21</v>
      </c>
      <c r="E305" s="59" t="s">
        <v>126</v>
      </c>
      <c r="F305" s="58">
        <v>280</v>
      </c>
      <c r="G305" s="59" t="s">
        <v>615</v>
      </c>
      <c r="H305" s="59" t="s">
        <v>917</v>
      </c>
      <c r="I305" s="60">
        <v>37595</v>
      </c>
      <c r="J305" s="61" t="s">
        <v>47</v>
      </c>
      <c r="K305" s="61" t="s">
        <v>48</v>
      </c>
      <c r="L305" s="61"/>
      <c r="M305" s="61" t="s">
        <v>49</v>
      </c>
      <c r="N305" s="58" t="str">
        <f t="shared" si="30"/>
        <v>m280</v>
      </c>
      <c r="O305" s="62" t="str">
        <f t="shared" si="31"/>
        <v>Patricija Kanapskytė</v>
      </c>
      <c r="P305" s="63">
        <f t="shared" si="32"/>
        <v>37595</v>
      </c>
      <c r="Q305" s="64" t="str">
        <f t="shared" si="33"/>
        <v>Vilkaviškis</v>
      </c>
      <c r="R305" s="64" t="str">
        <f t="shared" si="34"/>
        <v>LASK</v>
      </c>
      <c r="S305" s="66">
        <f t="shared" si="22"/>
        <v>0</v>
      </c>
      <c r="T305" s="64" t="str">
        <f t="shared" si="35"/>
        <v>R.Akucevičiūtė</v>
      </c>
      <c r="U305" s="35" t="str">
        <f t="shared" si="36"/>
        <v>m280</v>
      </c>
      <c r="V305" s="35"/>
      <c r="W305" s="35"/>
      <c r="X305" s="67"/>
      <c r="Y305" s="35"/>
      <c r="Z305" s="67"/>
      <c r="AA305" s="67"/>
    </row>
    <row r="306" spans="1:27" ht="12.75" customHeight="1">
      <c r="A306" s="57">
        <v>305</v>
      </c>
      <c r="B306" s="35">
        <v>1</v>
      </c>
      <c r="C306" s="35"/>
      <c r="D306" s="58" t="s">
        <v>21</v>
      </c>
      <c r="E306" s="59" t="s">
        <v>203</v>
      </c>
      <c r="F306" s="58">
        <v>281</v>
      </c>
      <c r="G306" s="59" t="s">
        <v>708</v>
      </c>
      <c r="H306" s="59" t="s">
        <v>918</v>
      </c>
      <c r="I306" s="60">
        <v>35500</v>
      </c>
      <c r="J306" s="61" t="s">
        <v>47</v>
      </c>
      <c r="K306" s="61" t="s">
        <v>48</v>
      </c>
      <c r="L306" s="61"/>
      <c r="M306" s="61" t="s">
        <v>49</v>
      </c>
      <c r="N306" s="58" t="str">
        <f t="shared" si="30"/>
        <v>m281</v>
      </c>
      <c r="O306" s="62" t="str">
        <f t="shared" si="31"/>
        <v>Vilma Dulinskaitė</v>
      </c>
      <c r="P306" s="63">
        <f t="shared" si="32"/>
        <v>35500</v>
      </c>
      <c r="Q306" s="64" t="str">
        <f t="shared" si="33"/>
        <v>Vilkaviškis</v>
      </c>
      <c r="R306" s="64" t="str">
        <f t="shared" si="34"/>
        <v>LASK</v>
      </c>
      <c r="S306" s="66">
        <f t="shared" si="22"/>
        <v>0</v>
      </c>
      <c r="T306" s="64" t="str">
        <f t="shared" si="35"/>
        <v>R.Akucevičiūtė</v>
      </c>
      <c r="U306" s="35" t="str">
        <f t="shared" si="36"/>
        <v>m281</v>
      </c>
      <c r="V306" s="35"/>
      <c r="W306" s="35"/>
      <c r="X306" s="67"/>
      <c r="Y306" s="35">
        <v>1</v>
      </c>
      <c r="Z306" s="67"/>
      <c r="AA306" s="67"/>
    </row>
    <row r="307" spans="1:27" ht="12.75" customHeight="1">
      <c r="A307" s="57">
        <v>306</v>
      </c>
      <c r="B307" s="35">
        <v>1</v>
      </c>
      <c r="C307" s="35"/>
      <c r="D307" s="58" t="s">
        <v>143</v>
      </c>
      <c r="E307" s="59" t="s">
        <v>203</v>
      </c>
      <c r="F307" s="58">
        <v>149</v>
      </c>
      <c r="G307" s="59" t="s">
        <v>267</v>
      </c>
      <c r="H307" s="59" t="s">
        <v>915</v>
      </c>
      <c r="I307" s="60">
        <v>35946</v>
      </c>
      <c r="J307" s="61" t="s">
        <v>47</v>
      </c>
      <c r="K307" s="61" t="s">
        <v>48</v>
      </c>
      <c r="L307" s="61"/>
      <c r="M307" s="61" t="s">
        <v>434</v>
      </c>
      <c r="N307" s="58" t="str">
        <f t="shared" si="30"/>
        <v>v149</v>
      </c>
      <c r="O307" s="62" t="str">
        <f t="shared" si="31"/>
        <v>Mantas Šitkauskas</v>
      </c>
      <c r="P307" s="63">
        <f t="shared" si="32"/>
        <v>35946</v>
      </c>
      <c r="Q307" s="64" t="str">
        <f t="shared" si="33"/>
        <v>Vilkaviškis</v>
      </c>
      <c r="R307" s="64" t="str">
        <f t="shared" si="34"/>
        <v>LASK</v>
      </c>
      <c r="S307" s="66">
        <f t="shared" si="22"/>
        <v>0</v>
      </c>
      <c r="T307" s="64" t="str">
        <f t="shared" si="35"/>
        <v>M.Saldukaitis</v>
      </c>
      <c r="U307" s="35" t="str">
        <f t="shared" si="36"/>
        <v>v149</v>
      </c>
      <c r="V307" s="35"/>
      <c r="W307" s="35"/>
      <c r="X307" s="67"/>
      <c r="Y307" s="35">
        <v>2</v>
      </c>
      <c r="Z307" s="67"/>
      <c r="AA307" s="67"/>
    </row>
    <row r="308" spans="1:27" ht="12.75" customHeight="1">
      <c r="A308" s="57">
        <v>307</v>
      </c>
      <c r="B308" s="35">
        <v>2</v>
      </c>
      <c r="C308" s="35"/>
      <c r="D308" s="58" t="s">
        <v>21</v>
      </c>
      <c r="E308" s="59" t="s">
        <v>126</v>
      </c>
      <c r="F308" s="58">
        <v>282</v>
      </c>
      <c r="G308" s="59" t="s">
        <v>919</v>
      </c>
      <c r="H308" s="59" t="s">
        <v>920</v>
      </c>
      <c r="I308" s="60">
        <v>37268</v>
      </c>
      <c r="J308" s="61" t="s">
        <v>47</v>
      </c>
      <c r="K308" s="61" t="s">
        <v>48</v>
      </c>
      <c r="L308" s="61"/>
      <c r="M308" s="61" t="s">
        <v>49</v>
      </c>
      <c r="N308" s="58" t="str">
        <f t="shared" si="30"/>
        <v>m282</v>
      </c>
      <c r="O308" s="62" t="str">
        <f t="shared" si="31"/>
        <v>Olivija Smilgytė</v>
      </c>
      <c r="P308" s="63">
        <f t="shared" si="32"/>
        <v>37268</v>
      </c>
      <c r="Q308" s="64" t="str">
        <f t="shared" si="33"/>
        <v>Vilkaviškis</v>
      </c>
      <c r="R308" s="64" t="str">
        <f t="shared" si="34"/>
        <v>LASK</v>
      </c>
      <c r="S308" s="66">
        <f t="shared" si="22"/>
        <v>0</v>
      </c>
      <c r="T308" s="64" t="str">
        <f t="shared" si="35"/>
        <v>R.Akucevičiūtė</v>
      </c>
      <c r="U308" s="35" t="str">
        <f t="shared" si="36"/>
        <v>m282</v>
      </c>
      <c r="V308" s="35"/>
      <c r="W308" s="35"/>
      <c r="X308" s="67"/>
      <c r="Y308" s="35"/>
      <c r="Z308" s="67"/>
      <c r="AA308" s="67"/>
    </row>
    <row r="309" spans="1:27" ht="12.75" customHeight="1">
      <c r="A309" s="57">
        <v>308</v>
      </c>
      <c r="B309" s="35">
        <v>2</v>
      </c>
      <c r="C309" s="35"/>
      <c r="D309" s="58" t="s">
        <v>21</v>
      </c>
      <c r="E309" s="59" t="s">
        <v>126</v>
      </c>
      <c r="F309" s="58">
        <v>283</v>
      </c>
      <c r="G309" s="59" t="s">
        <v>921</v>
      </c>
      <c r="H309" s="59" t="s">
        <v>922</v>
      </c>
      <c r="I309" s="60">
        <v>37384</v>
      </c>
      <c r="J309" s="61" t="s">
        <v>47</v>
      </c>
      <c r="K309" s="61" t="s">
        <v>48</v>
      </c>
      <c r="L309" s="61"/>
      <c r="M309" s="61" t="s">
        <v>49</v>
      </c>
      <c r="N309" s="58" t="str">
        <f t="shared" si="30"/>
        <v>m283</v>
      </c>
      <c r="O309" s="62" t="str">
        <f t="shared" si="31"/>
        <v>Rugilė Striokaitė</v>
      </c>
      <c r="P309" s="63">
        <f t="shared" si="32"/>
        <v>37384</v>
      </c>
      <c r="Q309" s="64" t="str">
        <f t="shared" si="33"/>
        <v>Vilkaviškis</v>
      </c>
      <c r="R309" s="64" t="str">
        <f t="shared" si="34"/>
        <v>LASK</v>
      </c>
      <c r="S309" s="66">
        <f t="shared" si="22"/>
        <v>0</v>
      </c>
      <c r="T309" s="64" t="str">
        <f t="shared" si="35"/>
        <v>R.Akucevičiūtė</v>
      </c>
      <c r="U309" s="35" t="str">
        <f t="shared" si="36"/>
        <v>m283</v>
      </c>
      <c r="V309" s="35"/>
      <c r="W309" s="35"/>
      <c r="X309" s="67"/>
      <c r="Y309" s="35"/>
      <c r="Z309" s="67"/>
      <c r="AA309" s="67"/>
    </row>
    <row r="310" spans="1:27" ht="12.75" customHeight="1">
      <c r="A310" s="57">
        <v>309</v>
      </c>
      <c r="B310" s="35">
        <v>2</v>
      </c>
      <c r="C310" s="35"/>
      <c r="D310" s="58" t="s">
        <v>143</v>
      </c>
      <c r="E310" s="59" t="s">
        <v>148</v>
      </c>
      <c r="F310" s="58">
        <v>150</v>
      </c>
      <c r="G310" s="59" t="s">
        <v>923</v>
      </c>
      <c r="H310" s="59" t="s">
        <v>761</v>
      </c>
      <c r="I310" s="60">
        <v>37082</v>
      </c>
      <c r="J310" s="61" t="s">
        <v>47</v>
      </c>
      <c r="K310" s="61" t="s">
        <v>48</v>
      </c>
      <c r="L310" s="61"/>
      <c r="M310" s="61" t="s">
        <v>924</v>
      </c>
      <c r="N310" s="58" t="str">
        <f t="shared" si="30"/>
        <v>v150</v>
      </c>
      <c r="O310" s="62" t="str">
        <f t="shared" si="31"/>
        <v>Aurimas Grigaitis</v>
      </c>
      <c r="P310" s="63">
        <f t="shared" si="32"/>
        <v>37082</v>
      </c>
      <c r="Q310" s="64" t="str">
        <f t="shared" si="33"/>
        <v>Vilkaviškis</v>
      </c>
      <c r="R310" s="64" t="str">
        <f t="shared" si="34"/>
        <v>LASK</v>
      </c>
      <c r="S310" s="66">
        <f t="shared" si="22"/>
        <v>0</v>
      </c>
      <c r="T310" s="64" t="str">
        <f t="shared" si="35"/>
        <v>V.Valiokas</v>
      </c>
      <c r="U310" s="35" t="str">
        <f t="shared" si="36"/>
        <v>v150</v>
      </c>
      <c r="V310" s="35"/>
      <c r="W310" s="35"/>
      <c r="X310" s="67"/>
      <c r="Y310" s="35">
        <v>1</v>
      </c>
      <c r="Z310" s="67"/>
      <c r="AA310" s="67"/>
    </row>
    <row r="311" spans="1:27" ht="12.75" customHeight="1">
      <c r="A311" s="57">
        <v>310</v>
      </c>
      <c r="B311" s="35">
        <v>2</v>
      </c>
      <c r="C311" s="35"/>
      <c r="D311" s="58" t="s">
        <v>21</v>
      </c>
      <c r="E311" s="59" t="s">
        <v>126</v>
      </c>
      <c r="F311" s="58">
        <v>284</v>
      </c>
      <c r="G311" s="59" t="s">
        <v>677</v>
      </c>
      <c r="H311" s="59" t="s">
        <v>925</v>
      </c>
      <c r="I311" s="60">
        <v>37356</v>
      </c>
      <c r="J311" s="61" t="s">
        <v>47</v>
      </c>
      <c r="K311" s="61" t="s">
        <v>48</v>
      </c>
      <c r="L311" s="61"/>
      <c r="M311" s="61" t="s">
        <v>49</v>
      </c>
      <c r="N311" s="58" t="str">
        <f t="shared" si="30"/>
        <v>m284</v>
      </c>
      <c r="O311" s="62" t="str">
        <f t="shared" si="31"/>
        <v>Roberta Ivonaitytė</v>
      </c>
      <c r="P311" s="63">
        <f t="shared" si="32"/>
        <v>37356</v>
      </c>
      <c r="Q311" s="64" t="str">
        <f t="shared" si="33"/>
        <v>Vilkaviškis</v>
      </c>
      <c r="R311" s="64" t="str">
        <f t="shared" si="34"/>
        <v>LASK</v>
      </c>
      <c r="S311" s="66">
        <f t="shared" si="22"/>
        <v>0</v>
      </c>
      <c r="T311" s="64" t="str">
        <f t="shared" si="35"/>
        <v>R.Akucevičiūtė</v>
      </c>
      <c r="U311" s="35" t="str">
        <f t="shared" si="36"/>
        <v>m284</v>
      </c>
      <c r="V311" s="35"/>
      <c r="W311" s="35"/>
      <c r="X311" s="67"/>
      <c r="Y311" s="35"/>
      <c r="Z311" s="67"/>
      <c r="AA311" s="67"/>
    </row>
    <row r="312" spans="1:27" ht="12.75" customHeight="1">
      <c r="A312" s="57">
        <v>311</v>
      </c>
      <c r="B312" s="35">
        <v>1</v>
      </c>
      <c r="C312" s="35"/>
      <c r="D312" s="58" t="s">
        <v>21</v>
      </c>
      <c r="E312" s="59" t="s">
        <v>126</v>
      </c>
      <c r="F312" s="58">
        <v>285</v>
      </c>
      <c r="G312" s="59" t="s">
        <v>926</v>
      </c>
      <c r="H312" s="59" t="s">
        <v>927</v>
      </c>
      <c r="I312" s="60">
        <v>37511</v>
      </c>
      <c r="J312" s="61" t="s">
        <v>47</v>
      </c>
      <c r="K312" s="61" t="s">
        <v>48</v>
      </c>
      <c r="L312" s="61" t="s">
        <v>79</v>
      </c>
      <c r="M312" s="61" t="s">
        <v>434</v>
      </c>
      <c r="N312" s="58" t="str">
        <f t="shared" si="30"/>
        <v>m285</v>
      </c>
      <c r="O312" s="62" t="str">
        <f t="shared" si="31"/>
        <v>Dileta Simanavičiūtė</v>
      </c>
      <c r="P312" s="63">
        <f t="shared" si="32"/>
        <v>37511</v>
      </c>
      <c r="Q312" s="64" t="str">
        <f t="shared" si="33"/>
        <v>Vilkaviškis</v>
      </c>
      <c r="R312" s="64" t="str">
        <f t="shared" si="34"/>
        <v>LASK</v>
      </c>
      <c r="S312" s="66" t="str">
        <f t="shared" si="22"/>
        <v>ind</v>
      </c>
      <c r="T312" s="64" t="str">
        <f t="shared" si="35"/>
        <v>M.Saldukaitis</v>
      </c>
      <c r="U312" s="35" t="str">
        <f t="shared" si="36"/>
        <v>m285</v>
      </c>
      <c r="V312" s="35"/>
      <c r="W312" s="35"/>
      <c r="X312" s="67"/>
      <c r="Y312" s="35"/>
      <c r="Z312" s="67"/>
      <c r="AA312" s="67"/>
    </row>
    <row r="313" spans="1:27" ht="12.75" customHeight="1">
      <c r="A313" s="57">
        <v>312</v>
      </c>
      <c r="B313" s="35">
        <v>1</v>
      </c>
      <c r="C313" s="35"/>
      <c r="D313" s="58" t="s">
        <v>21</v>
      </c>
      <c r="E313" s="59" t="s">
        <v>162</v>
      </c>
      <c r="F313" s="58">
        <v>286</v>
      </c>
      <c r="G313" s="59" t="s">
        <v>861</v>
      </c>
      <c r="H313" s="59" t="s">
        <v>928</v>
      </c>
      <c r="I313" s="60">
        <v>36418</v>
      </c>
      <c r="J313" s="61" t="s">
        <v>47</v>
      </c>
      <c r="K313" s="61" t="s">
        <v>48</v>
      </c>
      <c r="L313" s="61"/>
      <c r="M313" s="61" t="s">
        <v>49</v>
      </c>
      <c r="N313" s="58" t="str">
        <f t="shared" si="30"/>
        <v>m286</v>
      </c>
      <c r="O313" s="62" t="str">
        <f t="shared" si="31"/>
        <v>Inga Skilčiūtė</v>
      </c>
      <c r="P313" s="63">
        <f t="shared" si="32"/>
        <v>36418</v>
      </c>
      <c r="Q313" s="64" t="str">
        <f t="shared" si="33"/>
        <v>Vilkaviškis</v>
      </c>
      <c r="R313" s="64" t="str">
        <f t="shared" si="34"/>
        <v>LASK</v>
      </c>
      <c r="S313" s="66">
        <f t="shared" si="22"/>
        <v>0</v>
      </c>
      <c r="T313" s="64" t="str">
        <f t="shared" si="35"/>
        <v>R.Akucevičiūtė</v>
      </c>
      <c r="U313" s="35" t="str">
        <f t="shared" si="36"/>
        <v>m286</v>
      </c>
      <c r="V313" s="35"/>
      <c r="W313" s="35"/>
      <c r="X313" s="67"/>
      <c r="Y313" s="35">
        <v>2</v>
      </c>
      <c r="Z313" s="67"/>
      <c r="AA313" s="67"/>
    </row>
    <row r="314" spans="1:27" ht="12.75" customHeight="1">
      <c r="A314" s="57">
        <v>313</v>
      </c>
      <c r="B314" s="35">
        <v>2</v>
      </c>
      <c r="C314" s="35"/>
      <c r="D314" s="58" t="s">
        <v>143</v>
      </c>
      <c r="E314" s="59" t="s">
        <v>126</v>
      </c>
      <c r="F314" s="58">
        <v>151</v>
      </c>
      <c r="G314" s="59" t="s">
        <v>287</v>
      </c>
      <c r="H314" s="59" t="s">
        <v>642</v>
      </c>
      <c r="I314" s="60">
        <v>37826</v>
      </c>
      <c r="J314" s="61" t="s">
        <v>47</v>
      </c>
      <c r="K314" s="61" t="s">
        <v>48</v>
      </c>
      <c r="L314" s="61"/>
      <c r="M314" s="61" t="s">
        <v>49</v>
      </c>
      <c r="N314" s="58" t="str">
        <f t="shared" si="30"/>
        <v>v151</v>
      </c>
      <c r="O314" s="62" t="str">
        <f t="shared" si="31"/>
        <v>Žilvinas Navickas</v>
      </c>
      <c r="P314" s="63">
        <f t="shared" si="32"/>
        <v>37826</v>
      </c>
      <c r="Q314" s="64" t="str">
        <f t="shared" si="33"/>
        <v>Vilkaviškis</v>
      </c>
      <c r="R314" s="64" t="str">
        <f t="shared" si="34"/>
        <v>LASK</v>
      </c>
      <c r="S314" s="66">
        <f t="shared" si="22"/>
        <v>0</v>
      </c>
      <c r="T314" s="64" t="str">
        <f t="shared" si="35"/>
        <v>R.Akucevičiūtė</v>
      </c>
      <c r="U314" s="35" t="str">
        <f t="shared" si="36"/>
        <v>v151</v>
      </c>
      <c r="V314" s="35"/>
      <c r="W314" s="35"/>
      <c r="X314" s="67"/>
      <c r="Y314" s="35">
        <v>2</v>
      </c>
      <c r="Z314" s="67"/>
      <c r="AA314" s="67"/>
    </row>
    <row r="315" spans="1:27" ht="12.75" customHeight="1">
      <c r="A315" s="57">
        <v>314</v>
      </c>
      <c r="B315" s="35">
        <v>1</v>
      </c>
      <c r="C315" s="35"/>
      <c r="D315" s="58" t="s">
        <v>143</v>
      </c>
      <c r="E315" s="59" t="s">
        <v>126</v>
      </c>
      <c r="F315" s="58"/>
      <c r="G315" s="59" t="s">
        <v>929</v>
      </c>
      <c r="H315" s="59" t="s">
        <v>930</v>
      </c>
      <c r="I315" s="60">
        <v>37640</v>
      </c>
      <c r="J315" s="61" t="s">
        <v>47</v>
      </c>
      <c r="K315" s="61" t="s">
        <v>48</v>
      </c>
      <c r="L315" s="61"/>
      <c r="M315" s="61" t="s">
        <v>49</v>
      </c>
      <c r="N315" s="58" t="str">
        <f t="shared" si="30"/>
        <v> </v>
      </c>
      <c r="O315" s="62" t="str">
        <f t="shared" si="31"/>
        <v> </v>
      </c>
      <c r="P315" s="63" t="str">
        <f t="shared" si="32"/>
        <v> </v>
      </c>
      <c r="Q315" s="101" t="str">
        <f t="shared" si="33"/>
        <v> </v>
      </c>
      <c r="R315" s="101" t="str">
        <f t="shared" si="34"/>
        <v> </v>
      </c>
      <c r="S315" s="61" t="str">
        <f t="shared" si="22"/>
        <v> </v>
      </c>
      <c r="T315" s="101" t="str">
        <f t="shared" si="35"/>
        <v> </v>
      </c>
      <c r="U315" s="35" t="str">
        <f t="shared" si="36"/>
        <v> </v>
      </c>
      <c r="V315" s="35"/>
      <c r="W315" s="35"/>
      <c r="X315" s="67"/>
      <c r="Y315" s="35">
        <v>1</v>
      </c>
      <c r="Z315" s="67"/>
      <c r="AA315" s="67"/>
    </row>
    <row r="316" spans="1:27" ht="12.75" customHeight="1">
      <c r="A316" s="57">
        <v>315</v>
      </c>
      <c r="B316" s="35">
        <v>1</v>
      </c>
      <c r="C316" s="35"/>
      <c r="D316" s="58" t="s">
        <v>143</v>
      </c>
      <c r="E316" s="59" t="s">
        <v>148</v>
      </c>
      <c r="F316" s="58">
        <v>230</v>
      </c>
      <c r="G316" s="59" t="s">
        <v>295</v>
      </c>
      <c r="H316" s="59" t="s">
        <v>286</v>
      </c>
      <c r="I316" s="60">
        <v>37111</v>
      </c>
      <c r="J316" s="61" t="s">
        <v>47</v>
      </c>
      <c r="K316" s="61" t="s">
        <v>48</v>
      </c>
      <c r="L316" s="61" t="s">
        <v>79</v>
      </c>
      <c r="M316" s="61" t="s">
        <v>434</v>
      </c>
      <c r="N316" s="58" t="str">
        <f t="shared" si="30"/>
        <v>v230</v>
      </c>
      <c r="O316" s="62" t="str">
        <f t="shared" si="31"/>
        <v>Nojus Butkevičius</v>
      </c>
      <c r="P316" s="63">
        <f t="shared" si="32"/>
        <v>37111</v>
      </c>
      <c r="Q316" s="64" t="str">
        <f t="shared" si="33"/>
        <v>Vilkaviškis</v>
      </c>
      <c r="R316" s="64" t="str">
        <f t="shared" si="34"/>
        <v>LASK</v>
      </c>
      <c r="S316" s="66" t="str">
        <f t="shared" si="22"/>
        <v>ind</v>
      </c>
      <c r="T316" s="64" t="str">
        <f t="shared" si="35"/>
        <v>M.Saldukaitis</v>
      </c>
      <c r="U316" s="35" t="str">
        <f t="shared" si="36"/>
        <v>v230</v>
      </c>
      <c r="V316" s="35"/>
      <c r="W316" s="35"/>
      <c r="X316" s="67"/>
      <c r="Y316" s="35">
        <v>1</v>
      </c>
      <c r="Z316" s="67"/>
      <c r="AA316" s="67"/>
    </row>
    <row r="317" spans="1:27" ht="12.75" customHeight="1">
      <c r="A317" s="57">
        <v>316</v>
      </c>
      <c r="B317" s="35">
        <v>1</v>
      </c>
      <c r="C317" s="35"/>
      <c r="D317" s="58" t="s">
        <v>21</v>
      </c>
      <c r="E317" s="59" t="s">
        <v>224</v>
      </c>
      <c r="F317" s="58">
        <v>287</v>
      </c>
      <c r="G317" s="59" t="s">
        <v>931</v>
      </c>
      <c r="H317" s="59" t="s">
        <v>932</v>
      </c>
      <c r="I317" s="60">
        <v>34908</v>
      </c>
      <c r="J317" s="61" t="s">
        <v>47</v>
      </c>
      <c r="K317" s="61" t="s">
        <v>48</v>
      </c>
      <c r="L317" s="61"/>
      <c r="M317" s="61" t="s">
        <v>933</v>
      </c>
      <c r="N317" s="58" t="str">
        <f t="shared" si="30"/>
        <v>m287</v>
      </c>
      <c r="O317" s="62" t="str">
        <f t="shared" si="31"/>
        <v>Sandra Navickaitė</v>
      </c>
      <c r="P317" s="63">
        <f t="shared" si="32"/>
        <v>34908</v>
      </c>
      <c r="Q317" s="64" t="str">
        <f t="shared" si="33"/>
        <v>Vilkaviškis</v>
      </c>
      <c r="R317" s="64" t="str">
        <f t="shared" si="34"/>
        <v>LASK</v>
      </c>
      <c r="S317" s="66">
        <f t="shared" si="22"/>
        <v>0</v>
      </c>
      <c r="T317" s="64" t="str">
        <f t="shared" si="35"/>
        <v>I.Dubickienė, A Buliuolis</v>
      </c>
      <c r="U317" s="35" t="str">
        <f t="shared" si="36"/>
        <v>m287</v>
      </c>
      <c r="V317" s="35"/>
      <c r="W317" s="35"/>
      <c r="X317" s="67"/>
      <c r="Y317" s="35">
        <v>1</v>
      </c>
      <c r="Z317" s="67"/>
      <c r="AA317" s="67"/>
    </row>
    <row r="318" spans="1:27" ht="12.75" customHeight="1">
      <c r="A318" s="57">
        <v>317</v>
      </c>
      <c r="B318" s="35">
        <v>1</v>
      </c>
      <c r="C318" s="35"/>
      <c r="D318" s="58" t="s">
        <v>143</v>
      </c>
      <c r="E318" s="59" t="s">
        <v>284</v>
      </c>
      <c r="F318" s="58">
        <v>233</v>
      </c>
      <c r="G318" s="59" t="s">
        <v>934</v>
      </c>
      <c r="H318" s="59" t="s">
        <v>935</v>
      </c>
      <c r="I318" s="60">
        <v>30720</v>
      </c>
      <c r="J318" s="61" t="s">
        <v>47</v>
      </c>
      <c r="K318" s="61" t="s">
        <v>48</v>
      </c>
      <c r="L318" s="61"/>
      <c r="M318" s="61" t="s">
        <v>367</v>
      </c>
      <c r="N318" s="58" t="str">
        <f t="shared" si="30"/>
        <v>v233</v>
      </c>
      <c r="O318" s="62" t="str">
        <f t="shared" si="31"/>
        <v>Nerijus Markauskas</v>
      </c>
      <c r="P318" s="63">
        <f t="shared" si="32"/>
        <v>30720</v>
      </c>
      <c r="Q318" s="64" t="str">
        <f t="shared" si="33"/>
        <v>Vilkaviškis</v>
      </c>
      <c r="R318" s="64" t="str">
        <f t="shared" si="34"/>
        <v>LASK</v>
      </c>
      <c r="S318" s="66">
        <f t="shared" si="22"/>
        <v>0</v>
      </c>
      <c r="T318" s="64" t="str">
        <f t="shared" si="35"/>
        <v>Savarankiškai</v>
      </c>
      <c r="U318" s="35" t="str">
        <f t="shared" si="36"/>
        <v>v233</v>
      </c>
      <c r="V318" s="35"/>
      <c r="W318" s="35"/>
      <c r="X318" s="67"/>
      <c r="Y318" s="35">
        <v>3</v>
      </c>
      <c r="Z318" s="67"/>
      <c r="AA318" s="67"/>
    </row>
    <row r="319" spans="1:27" ht="12.75" customHeight="1">
      <c r="A319" s="57">
        <v>318</v>
      </c>
      <c r="B319" s="35">
        <v>1</v>
      </c>
      <c r="C319" s="35"/>
      <c r="D319" s="58" t="s">
        <v>21</v>
      </c>
      <c r="E319" s="59" t="s">
        <v>126</v>
      </c>
      <c r="F319" s="58">
        <v>288</v>
      </c>
      <c r="G319" s="59" t="s">
        <v>688</v>
      </c>
      <c r="H319" s="59" t="s">
        <v>936</v>
      </c>
      <c r="I319" s="60">
        <v>37794</v>
      </c>
      <c r="J319" s="61" t="s">
        <v>40</v>
      </c>
      <c r="K319" s="61" t="s">
        <v>41</v>
      </c>
      <c r="L319" s="61"/>
      <c r="M319" s="61" t="s">
        <v>121</v>
      </c>
      <c r="N319" s="58" t="str">
        <f t="shared" si="30"/>
        <v>m288</v>
      </c>
      <c r="O319" s="62" t="str">
        <f t="shared" si="31"/>
        <v>Gerda Bartkutė</v>
      </c>
      <c r="P319" s="63">
        <f t="shared" si="32"/>
        <v>37794</v>
      </c>
      <c r="Q319" s="64" t="str">
        <f t="shared" si="33"/>
        <v>Šilutė</v>
      </c>
      <c r="R319" s="64" t="str">
        <f t="shared" si="34"/>
        <v>NIKĖ</v>
      </c>
      <c r="S319" s="66">
        <f t="shared" si="22"/>
        <v>0</v>
      </c>
      <c r="T319" s="64" t="str">
        <f t="shared" si="35"/>
        <v>S.Oželis</v>
      </c>
      <c r="U319" s="35" t="str">
        <f t="shared" si="36"/>
        <v>m288</v>
      </c>
      <c r="V319" s="35"/>
      <c r="W319" s="35"/>
      <c r="X319" s="67"/>
      <c r="Y319" s="35"/>
      <c r="Z319" s="67"/>
      <c r="AA319" s="67"/>
    </row>
    <row r="320" spans="1:27" ht="12.75" customHeight="1">
      <c r="A320" s="57">
        <v>319</v>
      </c>
      <c r="B320" s="35">
        <v>2</v>
      </c>
      <c r="C320" s="35"/>
      <c r="D320" s="58" t="s">
        <v>21</v>
      </c>
      <c r="E320" s="59" t="s">
        <v>148</v>
      </c>
      <c r="F320" s="58">
        <v>289</v>
      </c>
      <c r="G320" s="59" t="s">
        <v>937</v>
      </c>
      <c r="H320" s="59" t="s">
        <v>938</v>
      </c>
      <c r="I320" s="60">
        <v>36641</v>
      </c>
      <c r="J320" s="61" t="s">
        <v>40</v>
      </c>
      <c r="K320" s="61" t="s">
        <v>41</v>
      </c>
      <c r="L320" s="61"/>
      <c r="M320" s="61" t="s">
        <v>121</v>
      </c>
      <c r="N320" s="58" t="str">
        <f t="shared" si="30"/>
        <v>m289</v>
      </c>
      <c r="O320" s="62" t="str">
        <f t="shared" si="31"/>
        <v>Giedrė Sudeikytė</v>
      </c>
      <c r="P320" s="63">
        <f t="shared" si="32"/>
        <v>36641</v>
      </c>
      <c r="Q320" s="64" t="str">
        <f t="shared" si="33"/>
        <v>Šilutė</v>
      </c>
      <c r="R320" s="64" t="str">
        <f t="shared" si="34"/>
        <v>NIKĖ</v>
      </c>
      <c r="S320" s="66">
        <f t="shared" si="22"/>
        <v>0</v>
      </c>
      <c r="T320" s="64" t="str">
        <f t="shared" si="35"/>
        <v>S.Oželis</v>
      </c>
      <c r="U320" s="35" t="str">
        <f t="shared" si="36"/>
        <v>m289</v>
      </c>
      <c r="V320" s="35"/>
      <c r="W320" s="35"/>
      <c r="X320" s="67"/>
      <c r="Y320" s="35">
        <v>1</v>
      </c>
      <c r="Z320" s="67"/>
      <c r="AA320" s="67"/>
    </row>
    <row r="321" spans="1:27" ht="12.75" customHeight="1">
      <c r="A321" s="57">
        <v>320</v>
      </c>
      <c r="B321" s="35">
        <v>2</v>
      </c>
      <c r="C321" s="35"/>
      <c r="D321" s="58" t="s">
        <v>143</v>
      </c>
      <c r="E321" s="59" t="s">
        <v>148</v>
      </c>
      <c r="F321" s="58">
        <v>235</v>
      </c>
      <c r="G321" s="59" t="s">
        <v>923</v>
      </c>
      <c r="H321" s="59" t="s">
        <v>939</v>
      </c>
      <c r="I321" s="60">
        <v>36693</v>
      </c>
      <c r="J321" s="61" t="s">
        <v>40</v>
      </c>
      <c r="K321" s="61" t="s">
        <v>41</v>
      </c>
      <c r="L321" s="61"/>
      <c r="M321" s="61" t="s">
        <v>121</v>
      </c>
      <c r="N321" s="58" t="str">
        <f t="shared" si="30"/>
        <v>v235</v>
      </c>
      <c r="O321" s="62" t="str">
        <f t="shared" si="31"/>
        <v>Aurimas Bendžius</v>
      </c>
      <c r="P321" s="63">
        <f t="shared" si="32"/>
        <v>36693</v>
      </c>
      <c r="Q321" s="64" t="str">
        <f t="shared" si="33"/>
        <v>Šilutė</v>
      </c>
      <c r="R321" s="64" t="str">
        <f t="shared" si="34"/>
        <v>NIKĖ</v>
      </c>
      <c r="S321" s="66">
        <f t="shared" si="22"/>
        <v>0</v>
      </c>
      <c r="T321" s="64" t="str">
        <f t="shared" si="35"/>
        <v>S.Oželis</v>
      </c>
      <c r="U321" s="35" t="str">
        <f t="shared" si="36"/>
        <v>v235</v>
      </c>
      <c r="V321" s="35"/>
      <c r="W321" s="35"/>
      <c r="X321" s="67"/>
      <c r="Y321" s="35">
        <v>1</v>
      </c>
      <c r="Z321" s="67"/>
      <c r="AA321" s="67"/>
    </row>
    <row r="322" spans="1:27" ht="12.75" customHeight="1">
      <c r="A322" s="57">
        <v>321</v>
      </c>
      <c r="B322" s="35">
        <v>1</v>
      </c>
      <c r="C322" s="35"/>
      <c r="D322" s="58" t="s">
        <v>143</v>
      </c>
      <c r="E322" s="59" t="s">
        <v>203</v>
      </c>
      <c r="F322" s="58">
        <v>236</v>
      </c>
      <c r="G322" s="59" t="s">
        <v>940</v>
      </c>
      <c r="H322" s="59" t="s">
        <v>941</v>
      </c>
      <c r="I322" s="60">
        <v>35999</v>
      </c>
      <c r="J322" s="61" t="s">
        <v>40</v>
      </c>
      <c r="K322" s="61" t="s">
        <v>41</v>
      </c>
      <c r="L322" s="61"/>
      <c r="M322" s="61" t="s">
        <v>121</v>
      </c>
      <c r="N322" s="58" t="str">
        <f aca="true" t="shared" si="37" ref="N322:N345">IF(ISBLANK(F322)," ",CONCATENATE(D322,F322))</f>
        <v>v236</v>
      </c>
      <c r="O322" s="62" t="str">
        <f aca="true" t="shared" si="38" ref="O322:O385">IF(ISBLANK(F322)," ",CONCATENATE(G322," ",H322))</f>
        <v>Gytis Šumalovas</v>
      </c>
      <c r="P322" s="63">
        <f aca="true" t="shared" si="39" ref="P322:P385">IF(ISBLANK(F322)," ",I322)</f>
        <v>35999</v>
      </c>
      <c r="Q322" s="64" t="str">
        <f aca="true" t="shared" si="40" ref="Q322:Q385">IF(ISBLANK(F322)," ",J322)</f>
        <v>Šilutė</v>
      </c>
      <c r="R322" s="64" t="str">
        <f aca="true" t="shared" si="41" ref="R322:R385">IF(ISBLANK(F322)," ",K322)</f>
        <v>NIKĖ</v>
      </c>
      <c r="S322" s="66">
        <f t="shared" si="22"/>
        <v>0</v>
      </c>
      <c r="T322" s="64" t="str">
        <f aca="true" t="shared" si="42" ref="T322:T385">IF(ISBLANK(F322)," ",M322)</f>
        <v>S.Oželis</v>
      </c>
      <c r="U322" s="35" t="str">
        <f aca="true" t="shared" si="43" ref="U322:U341">N322</f>
        <v>v236</v>
      </c>
      <c r="V322" s="35"/>
      <c r="W322" s="35"/>
      <c r="X322" s="67"/>
      <c r="Y322" s="35">
        <v>4</v>
      </c>
      <c r="Z322" s="67"/>
      <c r="AA322" s="67"/>
    </row>
    <row r="323" spans="1:27" ht="12.75" customHeight="1">
      <c r="A323" s="57">
        <v>322</v>
      </c>
      <c r="B323" s="35">
        <v>2</v>
      </c>
      <c r="C323" s="35"/>
      <c r="D323" s="58" t="s">
        <v>21</v>
      </c>
      <c r="E323" s="59" t="s">
        <v>126</v>
      </c>
      <c r="F323" s="58">
        <v>290</v>
      </c>
      <c r="G323" s="59" t="s">
        <v>942</v>
      </c>
      <c r="H323" s="59" t="s">
        <v>943</v>
      </c>
      <c r="I323" s="60">
        <v>38109</v>
      </c>
      <c r="J323" s="61" t="s">
        <v>40</v>
      </c>
      <c r="K323" s="61" t="s">
        <v>41</v>
      </c>
      <c r="L323" s="61"/>
      <c r="M323" s="61" t="s">
        <v>121</v>
      </c>
      <c r="N323" s="58" t="str">
        <f t="shared" si="37"/>
        <v>m290</v>
      </c>
      <c r="O323" s="62" t="str">
        <f t="shared" si="38"/>
        <v>Fausta Balodytė</v>
      </c>
      <c r="P323" s="63">
        <f t="shared" si="39"/>
        <v>38109</v>
      </c>
      <c r="Q323" s="64" t="str">
        <f t="shared" si="40"/>
        <v>Šilutė</v>
      </c>
      <c r="R323" s="64" t="str">
        <f t="shared" si="41"/>
        <v>NIKĖ</v>
      </c>
      <c r="S323" s="66">
        <f t="shared" si="22"/>
        <v>0</v>
      </c>
      <c r="T323" s="64" t="str">
        <f t="shared" si="42"/>
        <v>S.Oželis</v>
      </c>
      <c r="U323" s="35" t="str">
        <f t="shared" si="43"/>
        <v>m290</v>
      </c>
      <c r="V323" s="35"/>
      <c r="W323" s="35"/>
      <c r="X323" s="67"/>
      <c r="Y323" s="35"/>
      <c r="Z323" s="67"/>
      <c r="AA323" s="67"/>
    </row>
    <row r="324" spans="1:27" ht="12.75" customHeight="1">
      <c r="A324" s="57">
        <v>323</v>
      </c>
      <c r="B324" s="35">
        <v>1</v>
      </c>
      <c r="C324" s="35"/>
      <c r="D324" s="58" t="s">
        <v>143</v>
      </c>
      <c r="E324" s="59" t="s">
        <v>203</v>
      </c>
      <c r="F324" s="58">
        <v>237</v>
      </c>
      <c r="G324" s="59" t="s">
        <v>944</v>
      </c>
      <c r="H324" s="59" t="s">
        <v>684</v>
      </c>
      <c r="I324" s="60">
        <v>36016</v>
      </c>
      <c r="J324" s="61" t="s">
        <v>40</v>
      </c>
      <c r="K324" s="61" t="s">
        <v>41</v>
      </c>
      <c r="L324" s="61"/>
      <c r="M324" s="61" t="s">
        <v>42</v>
      </c>
      <c r="N324" s="58" t="str">
        <f t="shared" si="37"/>
        <v>v237</v>
      </c>
      <c r="O324" s="62" t="str">
        <f t="shared" si="38"/>
        <v>Robertas Petraitis</v>
      </c>
      <c r="P324" s="63">
        <f t="shared" si="39"/>
        <v>36016</v>
      </c>
      <c r="Q324" s="64" t="str">
        <f t="shared" si="40"/>
        <v>Šilutė</v>
      </c>
      <c r="R324" s="64" t="str">
        <f t="shared" si="41"/>
        <v>NIKĖ</v>
      </c>
      <c r="S324" s="66">
        <f t="shared" si="22"/>
        <v>0</v>
      </c>
      <c r="T324" s="64" t="str">
        <f t="shared" si="42"/>
        <v>L.Leikuvienė</v>
      </c>
      <c r="U324" s="35" t="str">
        <f t="shared" si="43"/>
        <v>v237</v>
      </c>
      <c r="V324" s="35"/>
      <c r="W324" s="35"/>
      <c r="X324" s="67"/>
      <c r="Y324" s="35">
        <v>2</v>
      </c>
      <c r="Z324" s="67"/>
      <c r="AA324" s="67"/>
    </row>
    <row r="325" spans="1:27" ht="12.75" customHeight="1">
      <c r="A325" s="57">
        <v>324</v>
      </c>
      <c r="B325" s="35">
        <v>2</v>
      </c>
      <c r="C325" s="35"/>
      <c r="D325" s="58" t="s">
        <v>143</v>
      </c>
      <c r="E325" s="59" t="s">
        <v>126</v>
      </c>
      <c r="F325" s="58">
        <v>238</v>
      </c>
      <c r="G325" s="59" t="s">
        <v>945</v>
      </c>
      <c r="H325" s="59" t="s">
        <v>946</v>
      </c>
      <c r="I325" s="60">
        <v>37340</v>
      </c>
      <c r="J325" s="61" t="s">
        <v>40</v>
      </c>
      <c r="K325" s="61" t="s">
        <v>41</v>
      </c>
      <c r="L325" s="61"/>
      <c r="M325" s="61" t="s">
        <v>42</v>
      </c>
      <c r="N325" s="58" t="str">
        <f t="shared" si="37"/>
        <v>v238</v>
      </c>
      <c r="O325" s="62" t="str">
        <f t="shared" si="38"/>
        <v>Justas Budrikas</v>
      </c>
      <c r="P325" s="63">
        <f t="shared" si="39"/>
        <v>37340</v>
      </c>
      <c r="Q325" s="64" t="str">
        <f t="shared" si="40"/>
        <v>Šilutė</v>
      </c>
      <c r="R325" s="64" t="str">
        <f t="shared" si="41"/>
        <v>NIKĖ</v>
      </c>
      <c r="S325" s="66">
        <f t="shared" si="22"/>
        <v>0</v>
      </c>
      <c r="T325" s="64" t="str">
        <f t="shared" si="42"/>
        <v>L.Leikuvienė</v>
      </c>
      <c r="U325" s="35" t="str">
        <f t="shared" si="43"/>
        <v>v238</v>
      </c>
      <c r="V325" s="35"/>
      <c r="W325" s="35"/>
      <c r="X325" s="67"/>
      <c r="Y325" s="35">
        <v>2</v>
      </c>
      <c r="Z325" s="67"/>
      <c r="AA325" s="67"/>
    </row>
    <row r="326" spans="1:27" ht="12.75" customHeight="1">
      <c r="A326" s="57">
        <v>325</v>
      </c>
      <c r="B326" s="35">
        <v>1</v>
      </c>
      <c r="C326" s="35"/>
      <c r="D326" s="58" t="s">
        <v>143</v>
      </c>
      <c r="E326" s="59" t="s">
        <v>126</v>
      </c>
      <c r="F326" s="58">
        <v>239</v>
      </c>
      <c r="G326" s="59" t="s">
        <v>587</v>
      </c>
      <c r="H326" s="59" t="s">
        <v>947</v>
      </c>
      <c r="I326" s="60">
        <v>37313</v>
      </c>
      <c r="J326" s="61" t="s">
        <v>57</v>
      </c>
      <c r="K326" s="61"/>
      <c r="L326" s="61"/>
      <c r="M326" s="61" t="s">
        <v>58</v>
      </c>
      <c r="N326" s="58" t="str">
        <f t="shared" si="37"/>
        <v>v239</v>
      </c>
      <c r="O326" s="62" t="str">
        <f t="shared" si="38"/>
        <v>Tomas Bačiulis</v>
      </c>
      <c r="P326" s="63">
        <f t="shared" si="39"/>
        <v>37313</v>
      </c>
      <c r="Q326" s="64" t="str">
        <f t="shared" si="40"/>
        <v>Tauragė</v>
      </c>
      <c r="R326" s="64">
        <f t="shared" si="41"/>
        <v>0</v>
      </c>
      <c r="S326" s="66">
        <f t="shared" si="22"/>
        <v>0</v>
      </c>
      <c r="T326" s="64" t="str">
        <f t="shared" si="42"/>
        <v>I.Lasauskienė</v>
      </c>
      <c r="U326" s="35" t="str">
        <f t="shared" si="43"/>
        <v>v239</v>
      </c>
      <c r="V326" s="35"/>
      <c r="W326" s="35"/>
      <c r="X326" s="67"/>
      <c r="Y326" s="35">
        <v>2</v>
      </c>
      <c r="Z326" s="67"/>
      <c r="AA326" s="67"/>
    </row>
    <row r="327" spans="1:27" ht="12.75" customHeight="1">
      <c r="A327" s="57">
        <v>326</v>
      </c>
      <c r="B327" s="35">
        <v>1</v>
      </c>
      <c r="C327" s="35"/>
      <c r="D327" s="58" t="s">
        <v>143</v>
      </c>
      <c r="E327" s="59" t="s">
        <v>148</v>
      </c>
      <c r="F327" s="58">
        <v>274</v>
      </c>
      <c r="G327" s="59" t="s">
        <v>948</v>
      </c>
      <c r="H327" s="59" t="s">
        <v>949</v>
      </c>
      <c r="I327" s="60">
        <v>36835</v>
      </c>
      <c r="J327" s="61" t="s">
        <v>57</v>
      </c>
      <c r="K327" s="61"/>
      <c r="L327" s="61"/>
      <c r="M327" s="61" t="s">
        <v>58</v>
      </c>
      <c r="N327" s="58" t="str">
        <f t="shared" si="37"/>
        <v>v274</v>
      </c>
      <c r="O327" s="62" t="str">
        <f t="shared" si="38"/>
        <v>Arūnas Kavaliauskas</v>
      </c>
      <c r="P327" s="63">
        <f t="shared" si="39"/>
        <v>36835</v>
      </c>
      <c r="Q327" s="64" t="str">
        <f t="shared" si="40"/>
        <v>Tauragė</v>
      </c>
      <c r="R327" s="64">
        <f t="shared" si="41"/>
        <v>0</v>
      </c>
      <c r="S327" s="66">
        <f t="shared" si="22"/>
        <v>0</v>
      </c>
      <c r="T327" s="64" t="str">
        <f t="shared" si="42"/>
        <v>I.Lasauskienė</v>
      </c>
      <c r="U327" s="35" t="str">
        <f t="shared" si="43"/>
        <v>v274</v>
      </c>
      <c r="V327" s="35"/>
      <c r="W327" s="35"/>
      <c r="X327" s="67"/>
      <c r="Y327" s="35">
        <v>3</v>
      </c>
      <c r="Z327" s="67"/>
      <c r="AA327" s="67"/>
    </row>
    <row r="328" spans="1:27" ht="12.75" customHeight="1">
      <c r="A328" s="57">
        <v>327</v>
      </c>
      <c r="B328" s="35">
        <v>2</v>
      </c>
      <c r="C328" s="35"/>
      <c r="D328" s="58" t="s">
        <v>21</v>
      </c>
      <c r="E328" s="59" t="s">
        <v>126</v>
      </c>
      <c r="F328" s="58">
        <v>291</v>
      </c>
      <c r="G328" s="59" t="s">
        <v>950</v>
      </c>
      <c r="H328" s="59" t="s">
        <v>951</v>
      </c>
      <c r="I328" s="60">
        <v>37345</v>
      </c>
      <c r="J328" s="61" t="s">
        <v>57</v>
      </c>
      <c r="K328" s="61"/>
      <c r="L328" s="61"/>
      <c r="M328" s="61" t="s">
        <v>58</v>
      </c>
      <c r="N328" s="58" t="str">
        <f t="shared" si="37"/>
        <v>m291</v>
      </c>
      <c r="O328" s="62" t="str">
        <f t="shared" si="38"/>
        <v>Meda Repšytė</v>
      </c>
      <c r="P328" s="63">
        <f t="shared" si="39"/>
        <v>37345</v>
      </c>
      <c r="Q328" s="64" t="str">
        <f t="shared" si="40"/>
        <v>Tauragė</v>
      </c>
      <c r="R328" s="64">
        <f t="shared" si="41"/>
        <v>0</v>
      </c>
      <c r="S328" s="66">
        <f t="shared" si="22"/>
        <v>0</v>
      </c>
      <c r="T328" s="64" t="str">
        <f t="shared" si="42"/>
        <v>I.Lasauskienė</v>
      </c>
      <c r="U328" s="35" t="str">
        <f t="shared" si="43"/>
        <v>m291</v>
      </c>
      <c r="V328" s="35"/>
      <c r="W328" s="35"/>
      <c r="X328" s="67"/>
      <c r="Y328" s="35"/>
      <c r="Z328" s="67"/>
      <c r="AA328" s="67"/>
    </row>
    <row r="329" spans="1:27" ht="12.75" customHeight="1">
      <c r="A329" s="57">
        <v>328</v>
      </c>
      <c r="B329" s="35">
        <v>2</v>
      </c>
      <c r="C329" s="35"/>
      <c r="D329" s="58" t="s">
        <v>21</v>
      </c>
      <c r="E329" s="59" t="s">
        <v>126</v>
      </c>
      <c r="F329" s="58">
        <v>292</v>
      </c>
      <c r="G329" s="59" t="s">
        <v>952</v>
      </c>
      <c r="H329" s="59" t="s">
        <v>953</v>
      </c>
      <c r="I329" s="60">
        <v>37637</v>
      </c>
      <c r="J329" s="61" t="s">
        <v>57</v>
      </c>
      <c r="K329" s="61"/>
      <c r="L329" s="61"/>
      <c r="M329" s="61" t="s">
        <v>58</v>
      </c>
      <c r="N329" s="58" t="str">
        <f t="shared" si="37"/>
        <v>m292</v>
      </c>
      <c r="O329" s="62" t="str">
        <f t="shared" si="38"/>
        <v>Gina Mankutė</v>
      </c>
      <c r="P329" s="63">
        <f t="shared" si="39"/>
        <v>37637</v>
      </c>
      <c r="Q329" s="64" t="str">
        <f t="shared" si="40"/>
        <v>Tauragė</v>
      </c>
      <c r="R329" s="64">
        <f t="shared" si="41"/>
        <v>0</v>
      </c>
      <c r="S329" s="66">
        <f t="shared" si="22"/>
        <v>0</v>
      </c>
      <c r="T329" s="64" t="str">
        <f t="shared" si="42"/>
        <v>I.Lasauskienė</v>
      </c>
      <c r="U329" s="35" t="str">
        <f t="shared" si="43"/>
        <v>m292</v>
      </c>
      <c r="V329" s="35"/>
      <c r="W329" s="35"/>
      <c r="X329" s="67"/>
      <c r="Y329" s="35"/>
      <c r="Z329" s="67"/>
      <c r="AA329" s="67"/>
    </row>
    <row r="330" spans="1:27" ht="12.75" customHeight="1">
      <c r="A330" s="57">
        <v>329</v>
      </c>
      <c r="B330" s="35">
        <v>1</v>
      </c>
      <c r="C330" s="35"/>
      <c r="D330" s="58" t="s">
        <v>21</v>
      </c>
      <c r="E330" s="59" t="s">
        <v>148</v>
      </c>
      <c r="F330" s="58">
        <v>293</v>
      </c>
      <c r="G330" s="59" t="s">
        <v>726</v>
      </c>
      <c r="H330" s="59" t="s">
        <v>954</v>
      </c>
      <c r="I330" s="60">
        <v>37118</v>
      </c>
      <c r="J330" s="61" t="s">
        <v>57</v>
      </c>
      <c r="K330" s="61"/>
      <c r="L330" s="61"/>
      <c r="M330" s="61" t="s">
        <v>58</v>
      </c>
      <c r="N330" s="58" t="str">
        <f t="shared" si="37"/>
        <v>m293</v>
      </c>
      <c r="O330" s="62" t="str">
        <f t="shared" si="38"/>
        <v>Gabija Žalandauskaitė</v>
      </c>
      <c r="P330" s="63">
        <f t="shared" si="39"/>
        <v>37118</v>
      </c>
      <c r="Q330" s="64" t="str">
        <f t="shared" si="40"/>
        <v>Tauragė</v>
      </c>
      <c r="R330" s="64">
        <f t="shared" si="41"/>
        <v>0</v>
      </c>
      <c r="S330" s="66">
        <f t="shared" si="22"/>
        <v>0</v>
      </c>
      <c r="T330" s="64" t="str">
        <f t="shared" si="42"/>
        <v>I.Lasauskienė</v>
      </c>
      <c r="U330" s="35" t="str">
        <f t="shared" si="43"/>
        <v>m293</v>
      </c>
      <c r="V330" s="35"/>
      <c r="W330" s="35"/>
      <c r="X330" s="67"/>
      <c r="Y330" s="35">
        <v>4</v>
      </c>
      <c r="Z330" s="67"/>
      <c r="AA330" s="67"/>
    </row>
    <row r="331" spans="1:27" ht="12.75" customHeight="1">
      <c r="A331" s="57">
        <v>330</v>
      </c>
      <c r="B331" s="35">
        <v>1</v>
      </c>
      <c r="C331" s="35"/>
      <c r="D331" s="58" t="s">
        <v>21</v>
      </c>
      <c r="E331" s="59" t="s">
        <v>126</v>
      </c>
      <c r="F331" s="58">
        <v>294</v>
      </c>
      <c r="G331" s="59" t="s">
        <v>158</v>
      </c>
      <c r="H331" s="59" t="s">
        <v>872</v>
      </c>
      <c r="I331" s="60">
        <v>37946</v>
      </c>
      <c r="J331" s="61" t="s">
        <v>57</v>
      </c>
      <c r="K331" s="61"/>
      <c r="L331" s="61"/>
      <c r="M331" s="61" t="s">
        <v>58</v>
      </c>
      <c r="N331" s="58" t="str">
        <f t="shared" si="37"/>
        <v>m294</v>
      </c>
      <c r="O331" s="62" t="str">
        <f t="shared" si="38"/>
        <v>Emilija Kasputytė</v>
      </c>
      <c r="P331" s="63">
        <f t="shared" si="39"/>
        <v>37946</v>
      </c>
      <c r="Q331" s="64" t="str">
        <f t="shared" si="40"/>
        <v>Tauragė</v>
      </c>
      <c r="R331" s="64">
        <f t="shared" si="41"/>
        <v>0</v>
      </c>
      <c r="S331" s="66">
        <f t="shared" si="22"/>
        <v>0</v>
      </c>
      <c r="T331" s="64" t="str">
        <f t="shared" si="42"/>
        <v>I.Lasauskienė</v>
      </c>
      <c r="U331" s="35" t="str">
        <f t="shared" si="43"/>
        <v>m294</v>
      </c>
      <c r="V331" s="35"/>
      <c r="W331" s="35"/>
      <c r="X331" s="67"/>
      <c r="Y331" s="35"/>
      <c r="Z331" s="67"/>
      <c r="AA331" s="67"/>
    </row>
    <row r="332" spans="1:27" ht="12.75" customHeight="1">
      <c r="A332" s="57">
        <v>331</v>
      </c>
      <c r="B332" s="35">
        <v>2</v>
      </c>
      <c r="C332" s="35"/>
      <c r="D332" s="58" t="s">
        <v>143</v>
      </c>
      <c r="E332" s="59" t="s">
        <v>148</v>
      </c>
      <c r="F332" s="58">
        <v>275</v>
      </c>
      <c r="G332" s="59" t="s">
        <v>543</v>
      </c>
      <c r="H332" s="59" t="s">
        <v>955</v>
      </c>
      <c r="I332" s="60">
        <v>36836</v>
      </c>
      <c r="J332" s="61" t="s">
        <v>57</v>
      </c>
      <c r="K332" s="61"/>
      <c r="L332" s="61"/>
      <c r="M332" s="61" t="s">
        <v>58</v>
      </c>
      <c r="N332" s="58" t="str">
        <f t="shared" si="37"/>
        <v>v275</v>
      </c>
      <c r="O332" s="62" t="str">
        <f t="shared" si="38"/>
        <v>Paulius Bertašius</v>
      </c>
      <c r="P332" s="63">
        <f t="shared" si="39"/>
        <v>36836</v>
      </c>
      <c r="Q332" s="64" t="str">
        <f t="shared" si="40"/>
        <v>Tauragė</v>
      </c>
      <c r="R332" s="64">
        <f t="shared" si="41"/>
        <v>0</v>
      </c>
      <c r="S332" s="66">
        <f t="shared" si="22"/>
        <v>0</v>
      </c>
      <c r="T332" s="64" t="str">
        <f t="shared" si="42"/>
        <v>I.Lasauskienė</v>
      </c>
      <c r="U332" s="35" t="str">
        <f t="shared" si="43"/>
        <v>v275</v>
      </c>
      <c r="V332" s="35"/>
      <c r="W332" s="35"/>
      <c r="X332" s="67"/>
      <c r="Y332" s="35">
        <v>1</v>
      </c>
      <c r="Z332" s="67"/>
      <c r="AA332" s="67"/>
    </row>
    <row r="333" spans="1:27" ht="12.75" customHeight="1">
      <c r="A333" s="57">
        <v>332</v>
      </c>
      <c r="B333" s="35">
        <v>1</v>
      </c>
      <c r="C333" s="35"/>
      <c r="D333" s="58" t="s">
        <v>143</v>
      </c>
      <c r="E333" s="59" t="s">
        <v>148</v>
      </c>
      <c r="F333" s="58">
        <v>276</v>
      </c>
      <c r="G333" s="59" t="s">
        <v>956</v>
      </c>
      <c r="H333" s="59" t="s">
        <v>755</v>
      </c>
      <c r="I333" s="60">
        <v>36780</v>
      </c>
      <c r="J333" s="61" t="s">
        <v>57</v>
      </c>
      <c r="K333" s="61"/>
      <c r="L333" s="61"/>
      <c r="M333" s="61" t="s">
        <v>58</v>
      </c>
      <c r="N333" s="58" t="str">
        <f t="shared" si="37"/>
        <v>v276</v>
      </c>
      <c r="O333" s="62" t="str">
        <f t="shared" si="38"/>
        <v>Kazimieras Jankauskas</v>
      </c>
      <c r="P333" s="63">
        <f t="shared" si="39"/>
        <v>36780</v>
      </c>
      <c r="Q333" s="64" t="str">
        <f t="shared" si="40"/>
        <v>Tauragė</v>
      </c>
      <c r="R333" s="64">
        <f t="shared" si="41"/>
        <v>0</v>
      </c>
      <c r="S333" s="66">
        <f t="shared" si="22"/>
        <v>0</v>
      </c>
      <c r="T333" s="64" t="str">
        <f t="shared" si="42"/>
        <v>I.Lasauskienė</v>
      </c>
      <c r="U333" s="35" t="str">
        <f t="shared" si="43"/>
        <v>v276</v>
      </c>
      <c r="V333" s="35"/>
      <c r="W333" s="35"/>
      <c r="X333" s="67"/>
      <c r="Y333" s="35">
        <v>3</v>
      </c>
      <c r="Z333" s="67"/>
      <c r="AA333" s="67"/>
    </row>
    <row r="334" spans="1:27" ht="12.75" customHeight="1">
      <c r="A334" s="57">
        <v>333</v>
      </c>
      <c r="B334" s="35">
        <v>2</v>
      </c>
      <c r="C334" s="35"/>
      <c r="D334" s="58" t="s">
        <v>143</v>
      </c>
      <c r="E334" s="59" t="s">
        <v>148</v>
      </c>
      <c r="F334" s="58">
        <v>277</v>
      </c>
      <c r="G334" s="59" t="s">
        <v>569</v>
      </c>
      <c r="H334" s="59" t="s">
        <v>957</v>
      </c>
      <c r="I334" s="60">
        <v>36661</v>
      </c>
      <c r="J334" s="61" t="s">
        <v>57</v>
      </c>
      <c r="K334" s="61"/>
      <c r="L334" s="61"/>
      <c r="M334" s="61" t="s">
        <v>58</v>
      </c>
      <c r="N334" s="58" t="str">
        <f t="shared" si="37"/>
        <v>v277</v>
      </c>
      <c r="O334" s="62" t="str">
        <f t="shared" si="38"/>
        <v>Rokas Kasputis</v>
      </c>
      <c r="P334" s="63">
        <f t="shared" si="39"/>
        <v>36661</v>
      </c>
      <c r="Q334" s="64" t="str">
        <f t="shared" si="40"/>
        <v>Tauragė</v>
      </c>
      <c r="R334" s="64">
        <f t="shared" si="41"/>
        <v>0</v>
      </c>
      <c r="S334" s="66">
        <f t="shared" si="22"/>
        <v>0</v>
      </c>
      <c r="T334" s="64" t="str">
        <f t="shared" si="42"/>
        <v>I.Lasauskienė</v>
      </c>
      <c r="U334" s="35" t="str">
        <f t="shared" si="43"/>
        <v>v277</v>
      </c>
      <c r="V334" s="35"/>
      <c r="W334" s="35"/>
      <c r="X334" s="67"/>
      <c r="Y334" s="35">
        <v>1</v>
      </c>
      <c r="Z334" s="67"/>
      <c r="AA334" s="67"/>
    </row>
    <row r="335" spans="1:27" ht="12.75" customHeight="1">
      <c r="A335" s="57">
        <v>334</v>
      </c>
      <c r="B335" s="35">
        <v>1</v>
      </c>
      <c r="C335" s="35"/>
      <c r="D335" s="58" t="s">
        <v>143</v>
      </c>
      <c r="E335" s="59" t="s">
        <v>203</v>
      </c>
      <c r="F335" s="58">
        <v>278</v>
      </c>
      <c r="G335" s="59" t="s">
        <v>958</v>
      </c>
      <c r="H335" s="59" t="s">
        <v>959</v>
      </c>
      <c r="I335" s="60">
        <v>36220</v>
      </c>
      <c r="J335" s="61" t="s">
        <v>57</v>
      </c>
      <c r="K335" s="61"/>
      <c r="L335" s="61"/>
      <c r="M335" s="61" t="s">
        <v>58</v>
      </c>
      <c r="N335" s="58" t="str">
        <f t="shared" si="37"/>
        <v>v278</v>
      </c>
      <c r="O335" s="62" t="str">
        <f t="shared" si="38"/>
        <v>Juozas Račkauskas</v>
      </c>
      <c r="P335" s="63">
        <f t="shared" si="39"/>
        <v>36220</v>
      </c>
      <c r="Q335" s="64" t="str">
        <f t="shared" si="40"/>
        <v>Tauragė</v>
      </c>
      <c r="R335" s="64">
        <f t="shared" si="41"/>
        <v>0</v>
      </c>
      <c r="S335" s="66">
        <f t="shared" si="22"/>
        <v>0</v>
      </c>
      <c r="T335" s="64" t="str">
        <f t="shared" si="42"/>
        <v>I.Lasauskienė</v>
      </c>
      <c r="U335" s="35" t="str">
        <f t="shared" si="43"/>
        <v>v278</v>
      </c>
      <c r="V335" s="35"/>
      <c r="W335" s="35"/>
      <c r="X335" s="67"/>
      <c r="Y335" s="35">
        <v>2</v>
      </c>
      <c r="Z335" s="67"/>
      <c r="AA335" s="67"/>
    </row>
    <row r="336" spans="1:27" ht="12.75" customHeight="1">
      <c r="A336" s="57">
        <v>335</v>
      </c>
      <c r="B336" s="35">
        <v>1</v>
      </c>
      <c r="C336" s="35"/>
      <c r="D336" s="58" t="s">
        <v>143</v>
      </c>
      <c r="E336" s="59" t="s">
        <v>148</v>
      </c>
      <c r="F336" s="58">
        <v>279</v>
      </c>
      <c r="G336" s="59" t="s">
        <v>680</v>
      </c>
      <c r="H336" s="59" t="s">
        <v>960</v>
      </c>
      <c r="I336" s="60">
        <v>36895</v>
      </c>
      <c r="J336" s="61" t="s">
        <v>57</v>
      </c>
      <c r="K336" s="61"/>
      <c r="L336" s="61"/>
      <c r="M336" s="61" t="s">
        <v>58</v>
      </c>
      <c r="N336" s="58" t="str">
        <f t="shared" si="37"/>
        <v>v279</v>
      </c>
      <c r="O336" s="62" t="str">
        <f t="shared" si="38"/>
        <v>Dovydas Giačas</v>
      </c>
      <c r="P336" s="63">
        <f t="shared" si="39"/>
        <v>36895</v>
      </c>
      <c r="Q336" s="64" t="str">
        <f t="shared" si="40"/>
        <v>Tauragė</v>
      </c>
      <c r="R336" s="64">
        <f t="shared" si="41"/>
        <v>0</v>
      </c>
      <c r="S336" s="66">
        <f t="shared" si="22"/>
        <v>0</v>
      </c>
      <c r="T336" s="64" t="str">
        <f t="shared" si="42"/>
        <v>I.Lasauskienė</v>
      </c>
      <c r="U336" s="35" t="str">
        <f t="shared" si="43"/>
        <v>v279</v>
      </c>
      <c r="V336" s="35"/>
      <c r="W336" s="35"/>
      <c r="X336" s="67"/>
      <c r="Y336" s="35">
        <v>4</v>
      </c>
      <c r="Z336" s="67"/>
      <c r="AA336" s="67"/>
    </row>
    <row r="337" spans="1:27" ht="12.75" customHeight="1">
      <c r="A337" s="57">
        <v>336</v>
      </c>
      <c r="B337" s="35"/>
      <c r="C337" s="35"/>
      <c r="D337" s="104" t="s">
        <v>21</v>
      </c>
      <c r="E337" s="102" t="s">
        <v>126</v>
      </c>
      <c r="F337" s="104">
        <v>267</v>
      </c>
      <c r="G337" s="102" t="s">
        <v>629</v>
      </c>
      <c r="H337" s="102" t="s">
        <v>961</v>
      </c>
      <c r="I337" s="103">
        <v>37363</v>
      </c>
      <c r="J337" s="83" t="s">
        <v>69</v>
      </c>
      <c r="K337" s="61"/>
      <c r="L337" s="61"/>
      <c r="M337" s="83" t="s">
        <v>482</v>
      </c>
      <c r="N337" s="58" t="str">
        <f t="shared" si="37"/>
        <v>m267</v>
      </c>
      <c r="O337" s="62" t="str">
        <f t="shared" si="38"/>
        <v>Greta Narkevičiūtė</v>
      </c>
      <c r="P337" s="63">
        <f t="shared" si="39"/>
        <v>37363</v>
      </c>
      <c r="Q337" s="64" t="str">
        <f t="shared" si="40"/>
        <v>Klaipėdos r.</v>
      </c>
      <c r="R337" s="64">
        <f t="shared" si="41"/>
        <v>0</v>
      </c>
      <c r="S337" s="66">
        <f t="shared" si="22"/>
        <v>0</v>
      </c>
      <c r="T337" s="64" t="str">
        <f t="shared" si="42"/>
        <v>L.Tučas</v>
      </c>
      <c r="U337" s="35" t="str">
        <f t="shared" si="43"/>
        <v>m267</v>
      </c>
      <c r="V337" s="35"/>
      <c r="W337" s="35"/>
      <c r="X337" s="67"/>
      <c r="Y337" s="35">
        <v>2</v>
      </c>
      <c r="Z337" s="67"/>
      <c r="AA337" s="67"/>
    </row>
    <row r="338" spans="1:27" ht="12.75" customHeight="1">
      <c r="A338" s="57">
        <v>337</v>
      </c>
      <c r="B338" s="35"/>
      <c r="C338" s="35"/>
      <c r="D338" s="104" t="s">
        <v>21</v>
      </c>
      <c r="E338" s="102" t="s">
        <v>162</v>
      </c>
      <c r="F338" s="104">
        <v>268</v>
      </c>
      <c r="G338" s="102" t="s">
        <v>672</v>
      </c>
      <c r="H338" s="102" t="s">
        <v>962</v>
      </c>
      <c r="I338" s="103">
        <v>36002</v>
      </c>
      <c r="J338" s="83" t="s">
        <v>69</v>
      </c>
      <c r="K338" s="61"/>
      <c r="L338" s="61"/>
      <c r="M338" s="83" t="s">
        <v>482</v>
      </c>
      <c r="N338" s="58" t="str">
        <f t="shared" si="37"/>
        <v>m268</v>
      </c>
      <c r="O338" s="62" t="str">
        <f t="shared" si="38"/>
        <v>Samanta Šlepetytė</v>
      </c>
      <c r="P338" s="63">
        <f t="shared" si="39"/>
        <v>36002</v>
      </c>
      <c r="Q338" s="64" t="str">
        <f t="shared" si="40"/>
        <v>Klaipėdos r.</v>
      </c>
      <c r="R338" s="64">
        <f t="shared" si="41"/>
        <v>0</v>
      </c>
      <c r="S338" s="66">
        <f t="shared" si="22"/>
        <v>0</v>
      </c>
      <c r="T338" s="64" t="str">
        <f t="shared" si="42"/>
        <v>L.Tučas</v>
      </c>
      <c r="U338" s="35" t="str">
        <f t="shared" si="43"/>
        <v>m268</v>
      </c>
      <c r="V338" s="35"/>
      <c r="W338" s="35"/>
      <c r="X338" s="67"/>
      <c r="Y338" s="35">
        <v>1</v>
      </c>
      <c r="Z338" s="67"/>
      <c r="AA338" s="67"/>
    </row>
    <row r="339" spans="1:27" ht="12.75" customHeight="1">
      <c r="A339" s="57">
        <v>338</v>
      </c>
      <c r="B339" s="35"/>
      <c r="C339" s="35"/>
      <c r="D339" s="104" t="s">
        <v>143</v>
      </c>
      <c r="E339" s="102" t="s">
        <v>148</v>
      </c>
      <c r="F339" s="104">
        <v>72</v>
      </c>
      <c r="G339" s="102" t="s">
        <v>963</v>
      </c>
      <c r="H339" s="102" t="s">
        <v>964</v>
      </c>
      <c r="I339" s="103">
        <v>36936</v>
      </c>
      <c r="J339" s="83" t="s">
        <v>138</v>
      </c>
      <c r="K339" s="61"/>
      <c r="L339" s="61"/>
      <c r="M339" s="83" t="s">
        <v>510</v>
      </c>
      <c r="N339" s="58" t="str">
        <f t="shared" si="37"/>
        <v>v72</v>
      </c>
      <c r="O339" s="62" t="str">
        <f t="shared" si="38"/>
        <v>Eligijus Turauskas</v>
      </c>
      <c r="P339" s="63">
        <f t="shared" si="39"/>
        <v>36936</v>
      </c>
      <c r="Q339" s="64" t="str">
        <f t="shared" si="40"/>
        <v>Mažeikiai</v>
      </c>
      <c r="R339" s="64">
        <f t="shared" si="41"/>
        <v>0</v>
      </c>
      <c r="S339" s="66">
        <f t="shared" si="22"/>
        <v>0</v>
      </c>
      <c r="T339" s="64" t="str">
        <f t="shared" si="42"/>
        <v>L.Beresnevičienė</v>
      </c>
      <c r="U339" s="35" t="str">
        <f t="shared" si="43"/>
        <v>v72</v>
      </c>
      <c r="V339" s="35"/>
      <c r="W339" s="35"/>
      <c r="X339" s="67"/>
      <c r="Y339" s="35">
        <v>2</v>
      </c>
      <c r="Z339" s="67"/>
      <c r="AA339" s="67"/>
    </row>
    <row r="340" spans="1:27" ht="12.75" customHeight="1">
      <c r="A340" s="57">
        <v>339</v>
      </c>
      <c r="B340" s="35"/>
      <c r="C340" s="35"/>
      <c r="D340" s="104" t="s">
        <v>143</v>
      </c>
      <c r="E340" s="102" t="s">
        <v>126</v>
      </c>
      <c r="F340" s="104">
        <v>152</v>
      </c>
      <c r="G340" s="102" t="s">
        <v>965</v>
      </c>
      <c r="H340" s="102" t="s">
        <v>966</v>
      </c>
      <c r="I340" s="103">
        <v>37531</v>
      </c>
      <c r="J340" s="83" t="s">
        <v>40</v>
      </c>
      <c r="K340" s="83" t="s">
        <v>41</v>
      </c>
      <c r="L340" s="61"/>
      <c r="M340" s="83" t="s">
        <v>121</v>
      </c>
      <c r="N340" s="58" t="str">
        <f t="shared" si="37"/>
        <v>v152</v>
      </c>
      <c r="O340" s="62" t="str">
        <f t="shared" si="38"/>
        <v>Vilius Pukelis</v>
      </c>
      <c r="P340" s="63">
        <f t="shared" si="39"/>
        <v>37531</v>
      </c>
      <c r="Q340" s="64" t="str">
        <f t="shared" si="40"/>
        <v>Šilutė</v>
      </c>
      <c r="R340" s="64" t="str">
        <f t="shared" si="41"/>
        <v>NIKĖ</v>
      </c>
      <c r="S340" s="66">
        <f t="shared" si="22"/>
        <v>0</v>
      </c>
      <c r="T340" s="64" t="str">
        <f t="shared" si="42"/>
        <v>S.Oželis</v>
      </c>
      <c r="U340" s="35" t="str">
        <f t="shared" si="43"/>
        <v>v152</v>
      </c>
      <c r="V340" s="35"/>
      <c r="W340" s="35"/>
      <c r="X340" s="67"/>
      <c r="Y340" s="35">
        <v>3</v>
      </c>
      <c r="Z340" s="67"/>
      <c r="AA340" s="67"/>
    </row>
    <row r="341" spans="1:27" ht="12.75" customHeight="1">
      <c r="A341" s="57">
        <v>340</v>
      </c>
      <c r="B341" s="35"/>
      <c r="C341" s="35"/>
      <c r="D341" s="104" t="s">
        <v>143</v>
      </c>
      <c r="E341" s="102" t="s">
        <v>148</v>
      </c>
      <c r="F341" s="104">
        <v>70</v>
      </c>
      <c r="G341" s="102" t="s">
        <v>967</v>
      </c>
      <c r="H341" s="102" t="s">
        <v>968</v>
      </c>
      <c r="I341" s="103">
        <v>36851</v>
      </c>
      <c r="J341" s="83" t="s">
        <v>57</v>
      </c>
      <c r="K341" s="61"/>
      <c r="L341" s="61"/>
      <c r="M341" s="83" t="s">
        <v>58</v>
      </c>
      <c r="N341" s="58" t="str">
        <f t="shared" si="37"/>
        <v>v70</v>
      </c>
      <c r="O341" s="62" t="str">
        <f t="shared" si="38"/>
        <v>Aurijus Sabaitis</v>
      </c>
      <c r="P341" s="63">
        <f t="shared" si="39"/>
        <v>36851</v>
      </c>
      <c r="Q341" s="64" t="str">
        <f t="shared" si="40"/>
        <v>Tauragė</v>
      </c>
      <c r="R341" s="64">
        <f t="shared" si="41"/>
        <v>0</v>
      </c>
      <c r="S341" s="66">
        <f t="shared" si="22"/>
        <v>0</v>
      </c>
      <c r="T341" s="64" t="str">
        <f t="shared" si="42"/>
        <v>I.Lasauskienė</v>
      </c>
      <c r="U341" s="35" t="str">
        <f t="shared" si="43"/>
        <v>v70</v>
      </c>
      <c r="V341" s="35"/>
      <c r="W341" s="35"/>
      <c r="X341" s="67"/>
      <c r="Y341" s="35">
        <v>1</v>
      </c>
      <c r="Z341" s="67"/>
      <c r="AA341" s="67"/>
    </row>
    <row r="342" spans="1:27" ht="12.75" customHeight="1">
      <c r="A342" s="57">
        <v>341</v>
      </c>
      <c r="B342" s="35"/>
      <c r="C342" s="59"/>
      <c r="D342" s="104" t="s">
        <v>21</v>
      </c>
      <c r="E342" s="102" t="s">
        <v>126</v>
      </c>
      <c r="F342" s="104">
        <v>211</v>
      </c>
      <c r="G342" s="102" t="s">
        <v>554</v>
      </c>
      <c r="H342" s="102" t="s">
        <v>969</v>
      </c>
      <c r="I342" s="103">
        <v>37785</v>
      </c>
      <c r="J342" s="83" t="s">
        <v>61</v>
      </c>
      <c r="K342" s="61"/>
      <c r="L342" s="83" t="s">
        <v>141</v>
      </c>
      <c r="M342" s="83" t="s">
        <v>362</v>
      </c>
      <c r="N342" s="58" t="str">
        <f t="shared" si="37"/>
        <v>m211</v>
      </c>
      <c r="O342" s="62" t="str">
        <f t="shared" si="38"/>
        <v>Ieva Pankratavaitė</v>
      </c>
      <c r="P342" s="63">
        <f t="shared" si="39"/>
        <v>37785</v>
      </c>
      <c r="Q342" s="64" t="str">
        <f t="shared" si="40"/>
        <v>Kaunas</v>
      </c>
      <c r="R342" s="64">
        <f t="shared" si="41"/>
        <v>0</v>
      </c>
      <c r="S342" s="66" t="str">
        <f t="shared" si="22"/>
        <v>ind.</v>
      </c>
      <c r="T342" s="64" t="str">
        <f t="shared" si="42"/>
        <v>D.Jaukauskaitė</v>
      </c>
      <c r="U342" s="35"/>
      <c r="V342" s="35"/>
      <c r="W342" s="35"/>
      <c r="X342" s="67"/>
      <c r="Y342" s="35"/>
      <c r="Z342" s="67"/>
      <c r="AA342" s="67"/>
    </row>
    <row r="343" spans="1:27" ht="12.75" customHeight="1">
      <c r="A343" s="57">
        <v>342</v>
      </c>
      <c r="B343" s="35"/>
      <c r="C343" s="59"/>
      <c r="D343" s="58"/>
      <c r="E343" s="59"/>
      <c r="F343" s="58"/>
      <c r="G343" s="59"/>
      <c r="H343" s="59"/>
      <c r="I343" s="60"/>
      <c r="J343" s="61"/>
      <c r="K343" s="61"/>
      <c r="L343" s="61"/>
      <c r="M343" s="61"/>
      <c r="N343" s="58" t="str">
        <f t="shared" si="37"/>
        <v> </v>
      </c>
      <c r="O343" s="62" t="str">
        <f t="shared" si="38"/>
        <v> </v>
      </c>
      <c r="P343" s="63" t="str">
        <f t="shared" si="39"/>
        <v> </v>
      </c>
      <c r="Q343" s="101" t="str">
        <f t="shared" si="40"/>
        <v> </v>
      </c>
      <c r="R343" s="101" t="str">
        <f t="shared" si="41"/>
        <v> </v>
      </c>
      <c r="S343" s="61" t="str">
        <f t="shared" si="22"/>
        <v> </v>
      </c>
      <c r="T343" s="101" t="str">
        <f t="shared" si="42"/>
        <v> </v>
      </c>
      <c r="U343" s="35"/>
      <c r="V343" s="35"/>
      <c r="W343" s="35"/>
      <c r="X343" s="67"/>
      <c r="Y343" s="35"/>
      <c r="Z343" s="67"/>
      <c r="AA343" s="67"/>
    </row>
    <row r="344" spans="1:27" ht="12.75" customHeight="1">
      <c r="A344" s="57">
        <v>343</v>
      </c>
      <c r="B344" s="35"/>
      <c r="C344" s="59"/>
      <c r="D344" s="58"/>
      <c r="E344" s="59"/>
      <c r="F344" s="58"/>
      <c r="G344" s="59"/>
      <c r="H344" s="59"/>
      <c r="I344" s="60"/>
      <c r="J344" s="61"/>
      <c r="K344" s="61"/>
      <c r="L344" s="61"/>
      <c r="M344" s="61"/>
      <c r="N344" s="58" t="str">
        <f t="shared" si="37"/>
        <v> </v>
      </c>
      <c r="O344" s="62" t="str">
        <f t="shared" si="38"/>
        <v> </v>
      </c>
      <c r="P344" s="63" t="str">
        <f t="shared" si="39"/>
        <v> </v>
      </c>
      <c r="Q344" s="101" t="str">
        <f t="shared" si="40"/>
        <v> </v>
      </c>
      <c r="R344" s="101" t="str">
        <f t="shared" si="41"/>
        <v> </v>
      </c>
      <c r="S344" s="61" t="str">
        <f t="shared" si="22"/>
        <v> </v>
      </c>
      <c r="T344" s="101" t="str">
        <f t="shared" si="42"/>
        <v> </v>
      </c>
      <c r="U344" s="35"/>
      <c r="V344" s="35"/>
      <c r="W344" s="35"/>
      <c r="X344" s="67"/>
      <c r="Y344" s="35"/>
      <c r="Z344" s="67"/>
      <c r="AA344" s="67"/>
    </row>
    <row r="345" spans="1:27" ht="12.75" customHeight="1">
      <c r="A345" s="57">
        <v>344</v>
      </c>
      <c r="B345" s="35"/>
      <c r="C345" s="59"/>
      <c r="D345" s="58"/>
      <c r="E345" s="59"/>
      <c r="F345" s="58"/>
      <c r="G345" s="59"/>
      <c r="H345" s="59"/>
      <c r="I345" s="60"/>
      <c r="J345" s="61"/>
      <c r="K345" s="61"/>
      <c r="L345" s="61"/>
      <c r="M345" s="61"/>
      <c r="N345" s="58" t="str">
        <f t="shared" si="37"/>
        <v> </v>
      </c>
      <c r="O345" s="62" t="str">
        <f t="shared" si="38"/>
        <v> </v>
      </c>
      <c r="P345" s="63" t="str">
        <f t="shared" si="39"/>
        <v> </v>
      </c>
      <c r="Q345" s="101" t="str">
        <f t="shared" si="40"/>
        <v> </v>
      </c>
      <c r="R345" s="101" t="str">
        <f t="shared" si="41"/>
        <v> </v>
      </c>
      <c r="S345" s="61" t="str">
        <f t="shared" si="22"/>
        <v> </v>
      </c>
      <c r="T345" s="101" t="str">
        <f t="shared" si="42"/>
        <v> </v>
      </c>
      <c r="U345" s="35"/>
      <c r="V345" s="35"/>
      <c r="W345" s="35"/>
      <c r="X345" s="67"/>
      <c r="Y345" s="35"/>
      <c r="Z345" s="67"/>
      <c r="AA345" s="67"/>
    </row>
    <row r="346" spans="1:27" ht="12.75" customHeight="1">
      <c r="A346" s="57">
        <v>345</v>
      </c>
      <c r="B346" s="35"/>
      <c r="C346" s="59"/>
      <c r="D346" s="58"/>
      <c r="E346" s="59"/>
      <c r="F346" s="58"/>
      <c r="G346" s="59"/>
      <c r="H346" s="59"/>
      <c r="I346" s="60"/>
      <c r="J346" s="61"/>
      <c r="K346" s="61"/>
      <c r="L346" s="61"/>
      <c r="M346" s="61"/>
      <c r="N346" s="58"/>
      <c r="O346" s="62" t="str">
        <f t="shared" si="38"/>
        <v> </v>
      </c>
      <c r="P346" s="63" t="str">
        <f t="shared" si="39"/>
        <v> </v>
      </c>
      <c r="Q346" s="101" t="str">
        <f t="shared" si="40"/>
        <v> </v>
      </c>
      <c r="R346" s="101" t="str">
        <f t="shared" si="41"/>
        <v> </v>
      </c>
      <c r="S346" s="61" t="str">
        <f t="shared" si="22"/>
        <v> </v>
      </c>
      <c r="T346" s="101" t="str">
        <f t="shared" si="42"/>
        <v> </v>
      </c>
      <c r="U346" s="35"/>
      <c r="V346" s="35"/>
      <c r="W346" s="35"/>
      <c r="X346" s="67"/>
      <c r="Y346" s="35"/>
      <c r="Z346" s="67"/>
      <c r="AA346" s="67"/>
    </row>
    <row r="347" spans="1:27" ht="12.75" customHeight="1">
      <c r="A347" s="57"/>
      <c r="B347" s="35"/>
      <c r="C347" s="35"/>
      <c r="D347" s="58"/>
      <c r="E347" s="59"/>
      <c r="F347" s="58"/>
      <c r="G347" s="59"/>
      <c r="H347" s="59"/>
      <c r="I347" s="60"/>
      <c r="J347" s="61"/>
      <c r="K347" s="61"/>
      <c r="L347" s="61"/>
      <c r="M347" s="61"/>
      <c r="N347" s="58" t="str">
        <f aca="true" t="shared" si="44" ref="N347:N412">IF(ISBLANK(F347)," ",CONCATENATE(D347,F347))</f>
        <v> </v>
      </c>
      <c r="O347" s="62" t="str">
        <f t="shared" si="38"/>
        <v> </v>
      </c>
      <c r="P347" s="63" t="str">
        <f t="shared" si="39"/>
        <v> </v>
      </c>
      <c r="Q347" s="101" t="str">
        <f t="shared" si="40"/>
        <v> </v>
      </c>
      <c r="R347" s="101" t="str">
        <f t="shared" si="41"/>
        <v> </v>
      </c>
      <c r="S347" s="61" t="str">
        <f t="shared" si="22"/>
        <v> </v>
      </c>
      <c r="T347" s="101" t="str">
        <f t="shared" si="42"/>
        <v> </v>
      </c>
      <c r="U347" s="35" t="str">
        <f aca="true" t="shared" si="45" ref="U347:U413">N347</f>
        <v> </v>
      </c>
      <c r="V347" s="35"/>
      <c r="W347" s="35"/>
      <c r="X347" s="67"/>
      <c r="Y347" s="35"/>
      <c r="Z347" s="67"/>
      <c r="AA347" s="67"/>
    </row>
    <row r="348" spans="1:27" ht="12.75" customHeight="1">
      <c r="A348" s="57"/>
      <c r="B348" s="35"/>
      <c r="C348" s="35"/>
      <c r="D348" s="58"/>
      <c r="E348" s="59"/>
      <c r="F348" s="58"/>
      <c r="G348" s="59"/>
      <c r="H348" s="59"/>
      <c r="I348" s="60"/>
      <c r="J348" s="61"/>
      <c r="K348" s="61"/>
      <c r="L348" s="61"/>
      <c r="M348" s="61"/>
      <c r="N348" s="58" t="str">
        <f t="shared" si="44"/>
        <v> </v>
      </c>
      <c r="O348" s="62" t="str">
        <f t="shared" si="38"/>
        <v> </v>
      </c>
      <c r="P348" s="63" t="str">
        <f t="shared" si="39"/>
        <v> </v>
      </c>
      <c r="Q348" s="101" t="str">
        <f t="shared" si="40"/>
        <v> </v>
      </c>
      <c r="R348" s="101" t="str">
        <f t="shared" si="41"/>
        <v> </v>
      </c>
      <c r="S348" s="61" t="str">
        <f t="shared" si="22"/>
        <v> </v>
      </c>
      <c r="T348" s="101" t="str">
        <f t="shared" si="42"/>
        <v> </v>
      </c>
      <c r="U348" s="35" t="str">
        <f t="shared" si="45"/>
        <v> </v>
      </c>
      <c r="V348" s="35"/>
      <c r="W348" s="35"/>
      <c r="X348" s="67"/>
      <c r="Y348" s="35"/>
      <c r="Z348" s="67"/>
      <c r="AA348" s="67"/>
    </row>
    <row r="349" spans="1:27" ht="12.75" customHeight="1">
      <c r="A349" s="57"/>
      <c r="B349" s="35"/>
      <c r="C349" s="35"/>
      <c r="D349" s="58"/>
      <c r="E349" s="59"/>
      <c r="F349" s="58"/>
      <c r="G349" s="59"/>
      <c r="H349" s="59"/>
      <c r="I349" s="60"/>
      <c r="J349" s="61"/>
      <c r="K349" s="61"/>
      <c r="L349" s="61"/>
      <c r="M349" s="61"/>
      <c r="N349" s="58" t="str">
        <f t="shared" si="44"/>
        <v> </v>
      </c>
      <c r="O349" s="62" t="str">
        <f t="shared" si="38"/>
        <v> </v>
      </c>
      <c r="P349" s="63" t="str">
        <f t="shared" si="39"/>
        <v> </v>
      </c>
      <c r="Q349" s="101" t="str">
        <f t="shared" si="40"/>
        <v> </v>
      </c>
      <c r="R349" s="101" t="str">
        <f t="shared" si="41"/>
        <v> </v>
      </c>
      <c r="S349" s="61" t="str">
        <f t="shared" si="22"/>
        <v> </v>
      </c>
      <c r="T349" s="101" t="str">
        <f t="shared" si="42"/>
        <v> </v>
      </c>
      <c r="U349" s="35" t="str">
        <f t="shared" si="45"/>
        <v> </v>
      </c>
      <c r="V349" s="105"/>
      <c r="W349" s="97"/>
      <c r="X349" s="97"/>
      <c r="Y349" s="77"/>
      <c r="Z349" s="97"/>
      <c r="AA349" s="97"/>
    </row>
    <row r="350" spans="1:27" ht="12.75" customHeight="1">
      <c r="A350" s="57"/>
      <c r="B350" s="35"/>
      <c r="C350" s="35"/>
      <c r="D350" s="58"/>
      <c r="E350" s="59"/>
      <c r="F350" s="58"/>
      <c r="G350" s="59"/>
      <c r="H350" s="59"/>
      <c r="I350" s="60"/>
      <c r="J350" s="61"/>
      <c r="K350" s="61"/>
      <c r="L350" s="61"/>
      <c r="M350" s="61"/>
      <c r="N350" s="58" t="str">
        <f t="shared" si="44"/>
        <v> </v>
      </c>
      <c r="O350" s="62" t="str">
        <f t="shared" si="38"/>
        <v> </v>
      </c>
      <c r="P350" s="63" t="str">
        <f t="shared" si="39"/>
        <v> </v>
      </c>
      <c r="Q350" s="101" t="str">
        <f t="shared" si="40"/>
        <v> </v>
      </c>
      <c r="R350" s="101" t="str">
        <f t="shared" si="41"/>
        <v> </v>
      </c>
      <c r="S350" s="61" t="str">
        <f t="shared" si="22"/>
        <v> </v>
      </c>
      <c r="T350" s="101" t="str">
        <f t="shared" si="42"/>
        <v> </v>
      </c>
      <c r="U350" s="35" t="str">
        <f t="shared" si="45"/>
        <v> </v>
      </c>
      <c r="V350" s="81"/>
      <c r="W350" s="5"/>
      <c r="X350" s="5"/>
      <c r="Y350" s="6"/>
      <c r="Z350" s="5"/>
      <c r="AA350" s="5"/>
    </row>
    <row r="351" spans="1:27" ht="12.75" customHeight="1">
      <c r="A351" s="57"/>
      <c r="B351" s="35"/>
      <c r="C351" s="35"/>
      <c r="D351" s="58"/>
      <c r="E351" s="59"/>
      <c r="F351" s="58"/>
      <c r="G351" s="59"/>
      <c r="H351" s="59"/>
      <c r="I351" s="60"/>
      <c r="J351" s="61"/>
      <c r="K351" s="61"/>
      <c r="L351" s="61"/>
      <c r="M351" s="61"/>
      <c r="N351" s="58" t="str">
        <f t="shared" si="44"/>
        <v> </v>
      </c>
      <c r="O351" s="62" t="str">
        <f t="shared" si="38"/>
        <v> </v>
      </c>
      <c r="P351" s="63" t="str">
        <f t="shared" si="39"/>
        <v> </v>
      </c>
      <c r="Q351" s="101" t="str">
        <f t="shared" si="40"/>
        <v> </v>
      </c>
      <c r="R351" s="101" t="str">
        <f t="shared" si="41"/>
        <v> </v>
      </c>
      <c r="S351" s="61" t="str">
        <f t="shared" si="22"/>
        <v> </v>
      </c>
      <c r="T351" s="101" t="str">
        <f t="shared" si="42"/>
        <v> </v>
      </c>
      <c r="U351" s="35" t="str">
        <f t="shared" si="45"/>
        <v> </v>
      </c>
      <c r="V351" s="81"/>
      <c r="W351" s="5"/>
      <c r="X351" s="5"/>
      <c r="Y351" s="6"/>
      <c r="Z351" s="5"/>
      <c r="AA351" s="5"/>
    </row>
    <row r="352" spans="1:27" ht="12.75" customHeight="1">
      <c r="A352" s="57"/>
      <c r="B352" s="35"/>
      <c r="C352" s="35"/>
      <c r="D352" s="58"/>
      <c r="E352" s="59"/>
      <c r="F352" s="58"/>
      <c r="G352" s="59"/>
      <c r="H352" s="59"/>
      <c r="I352" s="60"/>
      <c r="J352" s="61"/>
      <c r="K352" s="61"/>
      <c r="L352" s="61"/>
      <c r="M352" s="61"/>
      <c r="N352" s="58" t="str">
        <f t="shared" si="44"/>
        <v> </v>
      </c>
      <c r="O352" s="62" t="str">
        <f t="shared" si="38"/>
        <v> </v>
      </c>
      <c r="P352" s="63" t="str">
        <f t="shared" si="39"/>
        <v> </v>
      </c>
      <c r="Q352" s="101" t="str">
        <f t="shared" si="40"/>
        <v> </v>
      </c>
      <c r="R352" s="101" t="str">
        <f t="shared" si="41"/>
        <v> </v>
      </c>
      <c r="S352" s="61" t="str">
        <f t="shared" si="22"/>
        <v> </v>
      </c>
      <c r="T352" s="101" t="str">
        <f t="shared" si="42"/>
        <v> </v>
      </c>
      <c r="U352" s="35" t="str">
        <f t="shared" si="45"/>
        <v> </v>
      </c>
      <c r="V352" s="81"/>
      <c r="W352" s="5"/>
      <c r="X352" s="5"/>
      <c r="Y352" s="6"/>
      <c r="Z352" s="5"/>
      <c r="AA352" s="5"/>
    </row>
    <row r="353" spans="1:27" ht="12.75" customHeight="1">
      <c r="A353" s="57"/>
      <c r="B353" s="35"/>
      <c r="C353" s="35"/>
      <c r="D353" s="58"/>
      <c r="E353" s="59"/>
      <c r="F353" s="58"/>
      <c r="G353" s="59"/>
      <c r="H353" s="59"/>
      <c r="I353" s="60"/>
      <c r="J353" s="61"/>
      <c r="K353" s="61"/>
      <c r="L353" s="61"/>
      <c r="M353" s="61"/>
      <c r="N353" s="58" t="str">
        <f t="shared" si="44"/>
        <v> </v>
      </c>
      <c r="O353" s="62" t="str">
        <f t="shared" si="38"/>
        <v> </v>
      </c>
      <c r="P353" s="63" t="str">
        <f t="shared" si="39"/>
        <v> </v>
      </c>
      <c r="Q353" s="101" t="str">
        <f t="shared" si="40"/>
        <v> </v>
      </c>
      <c r="R353" s="101" t="str">
        <f t="shared" si="41"/>
        <v> </v>
      </c>
      <c r="S353" s="61" t="str">
        <f t="shared" si="22"/>
        <v> </v>
      </c>
      <c r="T353" s="101" t="str">
        <f t="shared" si="42"/>
        <v> </v>
      </c>
      <c r="U353" s="35" t="str">
        <f t="shared" si="45"/>
        <v> </v>
      </c>
      <c r="V353" s="81"/>
      <c r="W353" s="5"/>
      <c r="X353" s="5"/>
      <c r="Y353" s="6"/>
      <c r="Z353" s="5"/>
      <c r="AA353" s="5"/>
    </row>
    <row r="354" spans="1:27" ht="12.75" customHeight="1">
      <c r="A354" s="57"/>
      <c r="B354" s="35"/>
      <c r="C354" s="35"/>
      <c r="D354" s="58"/>
      <c r="E354" s="59"/>
      <c r="F354" s="58"/>
      <c r="G354" s="59"/>
      <c r="H354" s="59"/>
      <c r="I354" s="60"/>
      <c r="J354" s="61"/>
      <c r="K354" s="61"/>
      <c r="L354" s="61"/>
      <c r="M354" s="61"/>
      <c r="N354" s="58" t="str">
        <f t="shared" si="44"/>
        <v> </v>
      </c>
      <c r="O354" s="62" t="str">
        <f t="shared" si="38"/>
        <v> </v>
      </c>
      <c r="P354" s="63" t="str">
        <f t="shared" si="39"/>
        <v> </v>
      </c>
      <c r="Q354" s="101" t="str">
        <f t="shared" si="40"/>
        <v> </v>
      </c>
      <c r="R354" s="101" t="str">
        <f t="shared" si="41"/>
        <v> </v>
      </c>
      <c r="S354" s="61" t="str">
        <f t="shared" si="22"/>
        <v> </v>
      </c>
      <c r="T354" s="101" t="str">
        <f t="shared" si="42"/>
        <v> </v>
      </c>
      <c r="U354" s="35" t="str">
        <f t="shared" si="45"/>
        <v> </v>
      </c>
      <c r="V354" s="81"/>
      <c r="W354" s="5"/>
      <c r="X354" s="5"/>
      <c r="Y354" s="6"/>
      <c r="Z354" s="5"/>
      <c r="AA354" s="5"/>
    </row>
    <row r="355" spans="1:27" ht="12.75" customHeight="1">
      <c r="A355" s="57"/>
      <c r="B355" s="35"/>
      <c r="C355" s="35"/>
      <c r="D355" s="58"/>
      <c r="E355" s="59"/>
      <c r="F355" s="58"/>
      <c r="G355" s="59"/>
      <c r="H355" s="59"/>
      <c r="I355" s="60"/>
      <c r="J355" s="61"/>
      <c r="K355" s="61"/>
      <c r="L355" s="61"/>
      <c r="M355" s="61"/>
      <c r="N355" s="58" t="str">
        <f t="shared" si="44"/>
        <v> </v>
      </c>
      <c r="O355" s="62" t="str">
        <f t="shared" si="38"/>
        <v> </v>
      </c>
      <c r="P355" s="63" t="str">
        <f t="shared" si="39"/>
        <v> </v>
      </c>
      <c r="Q355" s="101" t="str">
        <f t="shared" si="40"/>
        <v> </v>
      </c>
      <c r="R355" s="101" t="str">
        <f t="shared" si="41"/>
        <v> </v>
      </c>
      <c r="S355" s="61" t="str">
        <f t="shared" si="22"/>
        <v> </v>
      </c>
      <c r="T355" s="101" t="str">
        <f t="shared" si="42"/>
        <v> </v>
      </c>
      <c r="U355" s="35" t="str">
        <f t="shared" si="45"/>
        <v> </v>
      </c>
      <c r="V355" s="81"/>
      <c r="W355" s="5"/>
      <c r="X355" s="5"/>
      <c r="Y355" s="6"/>
      <c r="Z355" s="5"/>
      <c r="AA355" s="5"/>
    </row>
    <row r="356" spans="1:27" ht="12.75" customHeight="1">
      <c r="A356" s="57"/>
      <c r="B356" s="35"/>
      <c r="C356" s="35"/>
      <c r="D356" s="58"/>
      <c r="E356" s="59"/>
      <c r="F356" s="58"/>
      <c r="G356" s="59"/>
      <c r="H356" s="59"/>
      <c r="I356" s="60"/>
      <c r="J356" s="61"/>
      <c r="K356" s="61"/>
      <c r="L356" s="61"/>
      <c r="M356" s="61"/>
      <c r="N356" s="58" t="str">
        <f t="shared" si="44"/>
        <v> </v>
      </c>
      <c r="O356" s="62" t="str">
        <f t="shared" si="38"/>
        <v> </v>
      </c>
      <c r="P356" s="63" t="str">
        <f t="shared" si="39"/>
        <v> </v>
      </c>
      <c r="Q356" s="101" t="str">
        <f t="shared" si="40"/>
        <v> </v>
      </c>
      <c r="R356" s="101" t="str">
        <f t="shared" si="41"/>
        <v> </v>
      </c>
      <c r="S356" s="61" t="str">
        <f t="shared" si="22"/>
        <v> </v>
      </c>
      <c r="T356" s="101" t="str">
        <f t="shared" si="42"/>
        <v> </v>
      </c>
      <c r="U356" s="35" t="str">
        <f t="shared" si="45"/>
        <v> </v>
      </c>
      <c r="V356" s="81"/>
      <c r="W356" s="5"/>
      <c r="X356" s="5"/>
      <c r="Y356" s="6"/>
      <c r="Z356" s="5"/>
      <c r="AA356" s="5"/>
    </row>
    <row r="357" spans="1:27" ht="12.75" customHeight="1">
      <c r="A357" s="57"/>
      <c r="B357" s="35"/>
      <c r="C357" s="35"/>
      <c r="D357" s="58"/>
      <c r="E357" s="59"/>
      <c r="F357" s="58"/>
      <c r="G357" s="59"/>
      <c r="H357" s="59"/>
      <c r="I357" s="60"/>
      <c r="J357" s="61"/>
      <c r="K357" s="61"/>
      <c r="L357" s="61"/>
      <c r="M357" s="61"/>
      <c r="N357" s="58" t="str">
        <f t="shared" si="44"/>
        <v> </v>
      </c>
      <c r="O357" s="62" t="str">
        <f t="shared" si="38"/>
        <v> </v>
      </c>
      <c r="P357" s="63" t="str">
        <f t="shared" si="39"/>
        <v> </v>
      </c>
      <c r="Q357" s="101" t="str">
        <f t="shared" si="40"/>
        <v> </v>
      </c>
      <c r="R357" s="101" t="str">
        <f t="shared" si="41"/>
        <v> </v>
      </c>
      <c r="S357" s="61" t="str">
        <f t="shared" si="22"/>
        <v> </v>
      </c>
      <c r="T357" s="101" t="str">
        <f t="shared" si="42"/>
        <v> </v>
      </c>
      <c r="U357" s="35" t="str">
        <f t="shared" si="45"/>
        <v> </v>
      </c>
      <c r="V357" s="81"/>
      <c r="W357" s="5"/>
      <c r="X357" s="5"/>
      <c r="Y357" s="6"/>
      <c r="Z357" s="5"/>
      <c r="AA357" s="5"/>
    </row>
    <row r="358" spans="1:27" ht="12.75" customHeight="1">
      <c r="A358" s="57"/>
      <c r="B358" s="35"/>
      <c r="C358" s="35"/>
      <c r="D358" s="58"/>
      <c r="E358" s="59"/>
      <c r="F358" s="58"/>
      <c r="G358" s="59"/>
      <c r="H358" s="59"/>
      <c r="I358" s="60"/>
      <c r="J358" s="61"/>
      <c r="K358" s="61"/>
      <c r="L358" s="61"/>
      <c r="M358" s="61"/>
      <c r="N358" s="58" t="str">
        <f t="shared" si="44"/>
        <v> </v>
      </c>
      <c r="O358" s="62" t="str">
        <f t="shared" si="38"/>
        <v> </v>
      </c>
      <c r="P358" s="63" t="str">
        <f t="shared" si="39"/>
        <v> </v>
      </c>
      <c r="Q358" s="101" t="str">
        <f t="shared" si="40"/>
        <v> </v>
      </c>
      <c r="R358" s="101" t="str">
        <f t="shared" si="41"/>
        <v> </v>
      </c>
      <c r="S358" s="61" t="str">
        <f t="shared" si="22"/>
        <v> </v>
      </c>
      <c r="T358" s="101" t="str">
        <f t="shared" si="42"/>
        <v> </v>
      </c>
      <c r="U358" s="35" t="str">
        <f t="shared" si="45"/>
        <v> </v>
      </c>
      <c r="V358" s="81"/>
      <c r="W358" s="5"/>
      <c r="X358" s="5"/>
      <c r="Y358" s="6"/>
      <c r="Z358" s="5"/>
      <c r="AA358" s="5"/>
    </row>
    <row r="359" spans="1:27" ht="12.75" customHeight="1">
      <c r="A359" s="57"/>
      <c r="B359" s="35"/>
      <c r="C359" s="35"/>
      <c r="D359" s="58"/>
      <c r="E359" s="59"/>
      <c r="F359" s="58"/>
      <c r="G359" s="59"/>
      <c r="H359" s="59"/>
      <c r="I359" s="60"/>
      <c r="J359" s="61"/>
      <c r="K359" s="61"/>
      <c r="L359" s="61"/>
      <c r="M359" s="61"/>
      <c r="N359" s="58" t="str">
        <f t="shared" si="44"/>
        <v> </v>
      </c>
      <c r="O359" s="62" t="str">
        <f t="shared" si="38"/>
        <v> </v>
      </c>
      <c r="P359" s="63" t="str">
        <f t="shared" si="39"/>
        <v> </v>
      </c>
      <c r="Q359" s="101" t="str">
        <f t="shared" si="40"/>
        <v> </v>
      </c>
      <c r="R359" s="101" t="str">
        <f t="shared" si="41"/>
        <v> </v>
      </c>
      <c r="S359" s="61" t="str">
        <f t="shared" si="22"/>
        <v> </v>
      </c>
      <c r="T359" s="101" t="str">
        <f t="shared" si="42"/>
        <v> </v>
      </c>
      <c r="U359" s="35" t="str">
        <f t="shared" si="45"/>
        <v> </v>
      </c>
      <c r="V359" s="81"/>
      <c r="W359" s="5"/>
      <c r="X359" s="5"/>
      <c r="Y359" s="6"/>
      <c r="Z359" s="5"/>
      <c r="AA359" s="5"/>
    </row>
    <row r="360" spans="1:27" ht="12.75" customHeight="1">
      <c r="A360" s="57"/>
      <c r="B360" s="35"/>
      <c r="C360" s="35"/>
      <c r="D360" s="58"/>
      <c r="E360" s="59"/>
      <c r="F360" s="58"/>
      <c r="G360" s="59"/>
      <c r="H360" s="59"/>
      <c r="I360" s="60"/>
      <c r="J360" s="61"/>
      <c r="K360" s="61"/>
      <c r="L360" s="61"/>
      <c r="M360" s="61"/>
      <c r="N360" s="58" t="str">
        <f t="shared" si="44"/>
        <v> </v>
      </c>
      <c r="O360" s="62" t="str">
        <f t="shared" si="38"/>
        <v> </v>
      </c>
      <c r="P360" s="63" t="str">
        <f t="shared" si="39"/>
        <v> </v>
      </c>
      <c r="Q360" s="101" t="str">
        <f t="shared" si="40"/>
        <v> </v>
      </c>
      <c r="R360" s="101" t="str">
        <f t="shared" si="41"/>
        <v> </v>
      </c>
      <c r="S360" s="61" t="str">
        <f t="shared" si="22"/>
        <v> </v>
      </c>
      <c r="T360" s="101" t="str">
        <f t="shared" si="42"/>
        <v> </v>
      </c>
      <c r="U360" s="35" t="str">
        <f t="shared" si="45"/>
        <v> </v>
      </c>
      <c r="V360" s="81"/>
      <c r="W360" s="5"/>
      <c r="X360" s="5"/>
      <c r="Y360" s="6"/>
      <c r="Z360" s="5"/>
      <c r="AA360" s="5"/>
    </row>
    <row r="361" spans="1:27" ht="12.75" customHeight="1">
      <c r="A361" s="57"/>
      <c r="B361" s="35"/>
      <c r="C361" s="35"/>
      <c r="D361" s="58"/>
      <c r="E361" s="59"/>
      <c r="F361" s="58"/>
      <c r="G361" s="59"/>
      <c r="H361" s="59"/>
      <c r="I361" s="60"/>
      <c r="J361" s="61"/>
      <c r="K361" s="61"/>
      <c r="L361" s="61"/>
      <c r="M361" s="61"/>
      <c r="N361" s="58" t="str">
        <f t="shared" si="44"/>
        <v> </v>
      </c>
      <c r="O361" s="62" t="str">
        <f t="shared" si="38"/>
        <v> </v>
      </c>
      <c r="P361" s="63" t="str">
        <f t="shared" si="39"/>
        <v> </v>
      </c>
      <c r="Q361" s="101" t="str">
        <f t="shared" si="40"/>
        <v> </v>
      </c>
      <c r="R361" s="101" t="str">
        <f t="shared" si="41"/>
        <v> </v>
      </c>
      <c r="S361" s="61" t="str">
        <f t="shared" si="22"/>
        <v> </v>
      </c>
      <c r="T361" s="101" t="str">
        <f t="shared" si="42"/>
        <v> </v>
      </c>
      <c r="U361" s="35" t="str">
        <f t="shared" si="45"/>
        <v> </v>
      </c>
      <c r="V361" s="81"/>
      <c r="W361" s="5"/>
      <c r="X361" s="5"/>
      <c r="Y361" s="6"/>
      <c r="Z361" s="5"/>
      <c r="AA361" s="5"/>
    </row>
    <row r="362" spans="1:27" ht="12.75" customHeight="1">
      <c r="A362" s="57"/>
      <c r="B362" s="35"/>
      <c r="C362" s="35"/>
      <c r="D362" s="58"/>
      <c r="E362" s="59"/>
      <c r="F362" s="58"/>
      <c r="G362" s="59"/>
      <c r="H362" s="59"/>
      <c r="I362" s="60"/>
      <c r="J362" s="61"/>
      <c r="K362" s="61"/>
      <c r="L362" s="61"/>
      <c r="M362" s="61"/>
      <c r="N362" s="58" t="str">
        <f t="shared" si="44"/>
        <v> </v>
      </c>
      <c r="O362" s="62" t="str">
        <f t="shared" si="38"/>
        <v> </v>
      </c>
      <c r="P362" s="63" t="str">
        <f t="shared" si="39"/>
        <v> </v>
      </c>
      <c r="Q362" s="101" t="str">
        <f t="shared" si="40"/>
        <v> </v>
      </c>
      <c r="R362" s="101" t="str">
        <f t="shared" si="41"/>
        <v> </v>
      </c>
      <c r="S362" s="61" t="str">
        <f t="shared" si="22"/>
        <v> </v>
      </c>
      <c r="T362" s="101" t="str">
        <f t="shared" si="42"/>
        <v> </v>
      </c>
      <c r="U362" s="35" t="str">
        <f t="shared" si="45"/>
        <v> </v>
      </c>
      <c r="V362" s="81"/>
      <c r="W362" s="5"/>
      <c r="X362" s="5"/>
      <c r="Y362" s="6"/>
      <c r="Z362" s="5"/>
      <c r="AA362" s="5"/>
    </row>
    <row r="363" spans="1:27" ht="12.75" customHeight="1">
      <c r="A363" s="57"/>
      <c r="B363" s="35"/>
      <c r="C363" s="35"/>
      <c r="D363" s="58"/>
      <c r="E363" s="59"/>
      <c r="F363" s="58"/>
      <c r="G363" s="59"/>
      <c r="H363" s="59"/>
      <c r="I363" s="60"/>
      <c r="J363" s="61"/>
      <c r="K363" s="61"/>
      <c r="L363" s="61"/>
      <c r="M363" s="61"/>
      <c r="N363" s="58" t="str">
        <f t="shared" si="44"/>
        <v> </v>
      </c>
      <c r="O363" s="62" t="str">
        <f t="shared" si="38"/>
        <v> </v>
      </c>
      <c r="P363" s="63" t="str">
        <f t="shared" si="39"/>
        <v> </v>
      </c>
      <c r="Q363" s="101" t="str">
        <f t="shared" si="40"/>
        <v> </v>
      </c>
      <c r="R363" s="101" t="str">
        <f t="shared" si="41"/>
        <v> </v>
      </c>
      <c r="S363" s="61" t="str">
        <f t="shared" si="22"/>
        <v> </v>
      </c>
      <c r="T363" s="101" t="str">
        <f t="shared" si="42"/>
        <v> </v>
      </c>
      <c r="U363" s="35" t="str">
        <f t="shared" si="45"/>
        <v> </v>
      </c>
      <c r="V363" s="81"/>
      <c r="W363" s="5"/>
      <c r="X363" s="5"/>
      <c r="Y363" s="6"/>
      <c r="Z363" s="5"/>
      <c r="AA363" s="5"/>
    </row>
    <row r="364" spans="1:27" ht="12.75" customHeight="1">
      <c r="A364" s="57"/>
      <c r="B364" s="35"/>
      <c r="C364" s="35"/>
      <c r="D364" s="58"/>
      <c r="E364" s="59"/>
      <c r="F364" s="58"/>
      <c r="G364" s="59"/>
      <c r="H364" s="59"/>
      <c r="I364" s="60"/>
      <c r="J364" s="61"/>
      <c r="K364" s="61"/>
      <c r="L364" s="61"/>
      <c r="M364" s="61"/>
      <c r="N364" s="58" t="str">
        <f t="shared" si="44"/>
        <v> </v>
      </c>
      <c r="O364" s="62" t="str">
        <f t="shared" si="38"/>
        <v> </v>
      </c>
      <c r="P364" s="63" t="str">
        <f t="shared" si="39"/>
        <v> </v>
      </c>
      <c r="Q364" s="101" t="str">
        <f t="shared" si="40"/>
        <v> </v>
      </c>
      <c r="R364" s="101" t="str">
        <f t="shared" si="41"/>
        <v> </v>
      </c>
      <c r="S364" s="61" t="str">
        <f t="shared" si="22"/>
        <v> </v>
      </c>
      <c r="T364" s="101" t="str">
        <f t="shared" si="42"/>
        <v> </v>
      </c>
      <c r="U364" s="35" t="str">
        <f t="shared" si="45"/>
        <v> </v>
      </c>
      <c r="V364" s="81"/>
      <c r="W364" s="5"/>
      <c r="X364" s="5"/>
      <c r="Y364" s="6"/>
      <c r="Z364" s="5"/>
      <c r="AA364" s="5"/>
    </row>
    <row r="365" spans="1:27" ht="12.75" customHeight="1">
      <c r="A365" s="57"/>
      <c r="B365" s="35"/>
      <c r="C365" s="35"/>
      <c r="D365" s="58"/>
      <c r="E365" s="59"/>
      <c r="F365" s="58"/>
      <c r="G365" s="59"/>
      <c r="H365" s="59"/>
      <c r="I365" s="60"/>
      <c r="J365" s="61"/>
      <c r="K365" s="61"/>
      <c r="L365" s="61"/>
      <c r="M365" s="61"/>
      <c r="N365" s="58" t="str">
        <f t="shared" si="44"/>
        <v> </v>
      </c>
      <c r="O365" s="62" t="str">
        <f t="shared" si="38"/>
        <v> </v>
      </c>
      <c r="P365" s="63" t="str">
        <f t="shared" si="39"/>
        <v> </v>
      </c>
      <c r="Q365" s="101" t="str">
        <f t="shared" si="40"/>
        <v> </v>
      </c>
      <c r="R365" s="101" t="str">
        <f t="shared" si="41"/>
        <v> </v>
      </c>
      <c r="S365" s="61" t="str">
        <f t="shared" si="22"/>
        <v> </v>
      </c>
      <c r="T365" s="101" t="str">
        <f t="shared" si="42"/>
        <v> </v>
      </c>
      <c r="U365" s="35" t="str">
        <f t="shared" si="45"/>
        <v> </v>
      </c>
      <c r="V365" s="81"/>
      <c r="W365" s="5"/>
      <c r="X365" s="5"/>
      <c r="Y365" s="6"/>
      <c r="Z365" s="5"/>
      <c r="AA365" s="5"/>
    </row>
    <row r="366" spans="1:27" ht="12.75" customHeight="1">
      <c r="A366" s="57"/>
      <c r="B366" s="35"/>
      <c r="C366" s="35"/>
      <c r="D366" s="58"/>
      <c r="E366" s="59"/>
      <c r="F366" s="58"/>
      <c r="G366" s="59"/>
      <c r="H366" s="59"/>
      <c r="I366" s="60"/>
      <c r="J366" s="61"/>
      <c r="K366" s="61"/>
      <c r="L366" s="61"/>
      <c r="M366" s="61"/>
      <c r="N366" s="58" t="str">
        <f t="shared" si="44"/>
        <v> </v>
      </c>
      <c r="O366" s="62" t="str">
        <f t="shared" si="38"/>
        <v> </v>
      </c>
      <c r="P366" s="63" t="str">
        <f t="shared" si="39"/>
        <v> </v>
      </c>
      <c r="Q366" s="101" t="str">
        <f t="shared" si="40"/>
        <v> </v>
      </c>
      <c r="R366" s="101" t="str">
        <f t="shared" si="41"/>
        <v> </v>
      </c>
      <c r="S366" s="61" t="str">
        <f t="shared" si="22"/>
        <v> </v>
      </c>
      <c r="T366" s="101" t="str">
        <f t="shared" si="42"/>
        <v> </v>
      </c>
      <c r="U366" s="35" t="str">
        <f t="shared" si="45"/>
        <v> </v>
      </c>
      <c r="V366" s="81"/>
      <c r="W366" s="5"/>
      <c r="X366" s="5"/>
      <c r="Y366" s="6"/>
      <c r="Z366" s="5"/>
      <c r="AA366" s="5"/>
    </row>
    <row r="367" spans="1:27" ht="12.75" customHeight="1">
      <c r="A367" s="57"/>
      <c r="B367" s="35"/>
      <c r="C367" s="35"/>
      <c r="D367" s="58"/>
      <c r="E367" s="59"/>
      <c r="F367" s="58"/>
      <c r="G367" s="59"/>
      <c r="H367" s="59"/>
      <c r="I367" s="60"/>
      <c r="J367" s="61"/>
      <c r="K367" s="61"/>
      <c r="L367" s="61"/>
      <c r="M367" s="61"/>
      <c r="N367" s="58" t="str">
        <f t="shared" si="44"/>
        <v> </v>
      </c>
      <c r="O367" s="62" t="str">
        <f t="shared" si="38"/>
        <v> </v>
      </c>
      <c r="P367" s="63" t="str">
        <f t="shared" si="39"/>
        <v> </v>
      </c>
      <c r="Q367" s="101" t="str">
        <f t="shared" si="40"/>
        <v> </v>
      </c>
      <c r="R367" s="101" t="str">
        <f t="shared" si="41"/>
        <v> </v>
      </c>
      <c r="S367" s="61" t="str">
        <f t="shared" si="22"/>
        <v> </v>
      </c>
      <c r="T367" s="101" t="str">
        <f t="shared" si="42"/>
        <v> </v>
      </c>
      <c r="U367" s="35" t="str">
        <f t="shared" si="45"/>
        <v> </v>
      </c>
      <c r="V367" s="81"/>
      <c r="W367" s="5"/>
      <c r="X367" s="5"/>
      <c r="Y367" s="6"/>
      <c r="Z367" s="5"/>
      <c r="AA367" s="5"/>
    </row>
    <row r="368" spans="1:27" ht="12.75" customHeight="1">
      <c r="A368" s="57"/>
      <c r="B368" s="35"/>
      <c r="C368" s="35"/>
      <c r="D368" s="58"/>
      <c r="E368" s="59"/>
      <c r="F368" s="58"/>
      <c r="G368" s="59"/>
      <c r="H368" s="59"/>
      <c r="I368" s="60"/>
      <c r="J368" s="61"/>
      <c r="K368" s="61"/>
      <c r="L368" s="61"/>
      <c r="M368" s="61"/>
      <c r="N368" s="58" t="str">
        <f t="shared" si="44"/>
        <v> </v>
      </c>
      <c r="O368" s="62" t="str">
        <f t="shared" si="38"/>
        <v> </v>
      </c>
      <c r="P368" s="63" t="str">
        <f t="shared" si="39"/>
        <v> </v>
      </c>
      <c r="Q368" s="101" t="str">
        <f t="shared" si="40"/>
        <v> </v>
      </c>
      <c r="R368" s="101" t="str">
        <f t="shared" si="41"/>
        <v> </v>
      </c>
      <c r="S368" s="61" t="str">
        <f t="shared" si="22"/>
        <v> </v>
      </c>
      <c r="T368" s="101" t="str">
        <f t="shared" si="42"/>
        <v> </v>
      </c>
      <c r="U368" s="35" t="str">
        <f t="shared" si="45"/>
        <v> </v>
      </c>
      <c r="V368" s="81"/>
      <c r="W368" s="5"/>
      <c r="X368" s="5"/>
      <c r="Y368" s="6"/>
      <c r="Z368" s="5"/>
      <c r="AA368" s="5"/>
    </row>
    <row r="369" spans="1:27" ht="12.75" customHeight="1">
      <c r="A369" s="57"/>
      <c r="B369" s="35"/>
      <c r="C369" s="35"/>
      <c r="D369" s="58"/>
      <c r="E369" s="59"/>
      <c r="F369" s="58"/>
      <c r="G369" s="59"/>
      <c r="H369" s="59"/>
      <c r="I369" s="60"/>
      <c r="J369" s="61"/>
      <c r="K369" s="61"/>
      <c r="L369" s="61"/>
      <c r="M369" s="61"/>
      <c r="N369" s="58" t="str">
        <f t="shared" si="44"/>
        <v> </v>
      </c>
      <c r="O369" s="62" t="str">
        <f t="shared" si="38"/>
        <v> </v>
      </c>
      <c r="P369" s="63" t="str">
        <f t="shared" si="39"/>
        <v> </v>
      </c>
      <c r="Q369" s="101" t="str">
        <f t="shared" si="40"/>
        <v> </v>
      </c>
      <c r="R369" s="101" t="str">
        <f t="shared" si="41"/>
        <v> </v>
      </c>
      <c r="S369" s="61" t="str">
        <f t="shared" si="22"/>
        <v> </v>
      </c>
      <c r="T369" s="101" t="str">
        <f t="shared" si="42"/>
        <v> </v>
      </c>
      <c r="U369" s="35" t="str">
        <f t="shared" si="45"/>
        <v> </v>
      </c>
      <c r="V369" s="81"/>
      <c r="W369" s="5"/>
      <c r="X369" s="5"/>
      <c r="Y369" s="6"/>
      <c r="Z369" s="5"/>
      <c r="AA369" s="5"/>
    </row>
    <row r="370" spans="1:27" ht="12.75" customHeight="1">
      <c r="A370" s="57"/>
      <c r="B370" s="35"/>
      <c r="C370" s="35"/>
      <c r="D370" s="58"/>
      <c r="E370" s="59"/>
      <c r="F370" s="58"/>
      <c r="G370" s="59"/>
      <c r="H370" s="59"/>
      <c r="I370" s="60"/>
      <c r="J370" s="61"/>
      <c r="K370" s="61"/>
      <c r="L370" s="61"/>
      <c r="M370" s="61"/>
      <c r="N370" s="58" t="str">
        <f t="shared" si="44"/>
        <v> </v>
      </c>
      <c r="O370" s="62" t="str">
        <f t="shared" si="38"/>
        <v> </v>
      </c>
      <c r="P370" s="63" t="str">
        <f t="shared" si="39"/>
        <v> </v>
      </c>
      <c r="Q370" s="101" t="str">
        <f t="shared" si="40"/>
        <v> </v>
      </c>
      <c r="R370" s="101" t="str">
        <f t="shared" si="41"/>
        <v> </v>
      </c>
      <c r="S370" s="61" t="str">
        <f t="shared" si="22"/>
        <v> </v>
      </c>
      <c r="T370" s="101" t="str">
        <f t="shared" si="42"/>
        <v> </v>
      </c>
      <c r="U370" s="35" t="str">
        <f t="shared" si="45"/>
        <v> </v>
      </c>
      <c r="V370" s="81"/>
      <c r="W370" s="5"/>
      <c r="X370" s="5"/>
      <c r="Y370" s="6"/>
      <c r="Z370" s="5"/>
      <c r="AA370" s="5"/>
    </row>
    <row r="371" spans="1:27" ht="12.75" customHeight="1">
      <c r="A371" s="57"/>
      <c r="B371" s="35"/>
      <c r="C371" s="35"/>
      <c r="D371" s="58"/>
      <c r="E371" s="59"/>
      <c r="F371" s="58"/>
      <c r="G371" s="59"/>
      <c r="H371" s="59"/>
      <c r="I371" s="60"/>
      <c r="J371" s="61"/>
      <c r="K371" s="61"/>
      <c r="L371" s="61"/>
      <c r="M371" s="61"/>
      <c r="N371" s="58" t="str">
        <f t="shared" si="44"/>
        <v> </v>
      </c>
      <c r="O371" s="62" t="str">
        <f t="shared" si="38"/>
        <v> </v>
      </c>
      <c r="P371" s="63" t="str">
        <f t="shared" si="39"/>
        <v> </v>
      </c>
      <c r="Q371" s="101" t="str">
        <f t="shared" si="40"/>
        <v> </v>
      </c>
      <c r="R371" s="101" t="str">
        <f t="shared" si="41"/>
        <v> </v>
      </c>
      <c r="S371" s="61" t="str">
        <f t="shared" si="22"/>
        <v> </v>
      </c>
      <c r="T371" s="101" t="str">
        <f t="shared" si="42"/>
        <v> </v>
      </c>
      <c r="U371" s="35" t="str">
        <f t="shared" si="45"/>
        <v> </v>
      </c>
      <c r="V371" s="81"/>
      <c r="W371" s="5"/>
      <c r="X371" s="5"/>
      <c r="Y371" s="6"/>
      <c r="Z371" s="5"/>
      <c r="AA371" s="5"/>
    </row>
    <row r="372" spans="1:27" ht="12.75" customHeight="1">
      <c r="A372" s="57"/>
      <c r="B372" s="35"/>
      <c r="C372" s="35"/>
      <c r="D372" s="58"/>
      <c r="E372" s="59"/>
      <c r="F372" s="58"/>
      <c r="G372" s="59"/>
      <c r="H372" s="59"/>
      <c r="I372" s="60"/>
      <c r="J372" s="61"/>
      <c r="K372" s="61"/>
      <c r="L372" s="61"/>
      <c r="M372" s="61"/>
      <c r="N372" s="58" t="str">
        <f t="shared" si="44"/>
        <v> </v>
      </c>
      <c r="O372" s="62" t="str">
        <f t="shared" si="38"/>
        <v> </v>
      </c>
      <c r="P372" s="63" t="str">
        <f t="shared" si="39"/>
        <v> </v>
      </c>
      <c r="Q372" s="101" t="str">
        <f t="shared" si="40"/>
        <v> </v>
      </c>
      <c r="R372" s="101" t="str">
        <f t="shared" si="41"/>
        <v> </v>
      </c>
      <c r="S372" s="61" t="str">
        <f t="shared" si="22"/>
        <v> </v>
      </c>
      <c r="T372" s="101" t="str">
        <f t="shared" si="42"/>
        <v> </v>
      </c>
      <c r="U372" s="35" t="str">
        <f t="shared" si="45"/>
        <v> </v>
      </c>
      <c r="V372" s="81"/>
      <c r="W372" s="5"/>
      <c r="X372" s="5"/>
      <c r="Y372" s="6"/>
      <c r="Z372" s="5"/>
      <c r="AA372" s="5"/>
    </row>
    <row r="373" spans="1:27" ht="12.75" customHeight="1">
      <c r="A373" s="57"/>
      <c r="B373" s="35"/>
      <c r="C373" s="35"/>
      <c r="D373" s="58"/>
      <c r="E373" s="59"/>
      <c r="F373" s="58"/>
      <c r="G373" s="59"/>
      <c r="H373" s="59"/>
      <c r="I373" s="60"/>
      <c r="J373" s="61"/>
      <c r="K373" s="61"/>
      <c r="L373" s="61"/>
      <c r="M373" s="61"/>
      <c r="N373" s="58" t="str">
        <f t="shared" si="44"/>
        <v> </v>
      </c>
      <c r="O373" s="62" t="str">
        <f t="shared" si="38"/>
        <v> </v>
      </c>
      <c r="P373" s="63" t="str">
        <f t="shared" si="39"/>
        <v> </v>
      </c>
      <c r="Q373" s="101" t="str">
        <f t="shared" si="40"/>
        <v> </v>
      </c>
      <c r="R373" s="101" t="str">
        <f t="shared" si="41"/>
        <v> </v>
      </c>
      <c r="S373" s="61" t="str">
        <f t="shared" si="22"/>
        <v> </v>
      </c>
      <c r="T373" s="101" t="str">
        <f t="shared" si="42"/>
        <v> </v>
      </c>
      <c r="U373" s="35" t="str">
        <f t="shared" si="45"/>
        <v> </v>
      </c>
      <c r="V373" s="81"/>
      <c r="W373" s="5"/>
      <c r="X373" s="5"/>
      <c r="Y373" s="6"/>
      <c r="Z373" s="5"/>
      <c r="AA373" s="5"/>
    </row>
    <row r="374" spans="1:27" ht="12.75" customHeight="1">
      <c r="A374" s="57"/>
      <c r="B374" s="35"/>
      <c r="C374" s="35"/>
      <c r="D374" s="58"/>
      <c r="E374" s="59"/>
      <c r="F374" s="58"/>
      <c r="G374" s="59"/>
      <c r="H374" s="59"/>
      <c r="I374" s="60"/>
      <c r="J374" s="61"/>
      <c r="K374" s="61"/>
      <c r="L374" s="61"/>
      <c r="M374" s="61"/>
      <c r="N374" s="58" t="str">
        <f t="shared" si="44"/>
        <v> </v>
      </c>
      <c r="O374" s="62" t="str">
        <f t="shared" si="38"/>
        <v> </v>
      </c>
      <c r="P374" s="63" t="str">
        <f t="shared" si="39"/>
        <v> </v>
      </c>
      <c r="Q374" s="101" t="str">
        <f t="shared" si="40"/>
        <v> </v>
      </c>
      <c r="R374" s="101" t="str">
        <f t="shared" si="41"/>
        <v> </v>
      </c>
      <c r="S374" s="61" t="str">
        <f t="shared" si="22"/>
        <v> </v>
      </c>
      <c r="T374" s="101" t="str">
        <f t="shared" si="42"/>
        <v> </v>
      </c>
      <c r="U374" s="35" t="str">
        <f t="shared" si="45"/>
        <v> </v>
      </c>
      <c r="V374" s="81"/>
      <c r="W374" s="5"/>
      <c r="X374" s="5"/>
      <c r="Y374" s="6"/>
      <c r="Z374" s="5"/>
      <c r="AA374" s="5"/>
    </row>
    <row r="375" spans="1:27" ht="12.75" customHeight="1">
      <c r="A375" s="57"/>
      <c r="B375" s="35"/>
      <c r="C375" s="35"/>
      <c r="D375" s="58"/>
      <c r="E375" s="59"/>
      <c r="F375" s="58"/>
      <c r="G375" s="59"/>
      <c r="H375" s="59"/>
      <c r="I375" s="60"/>
      <c r="J375" s="61"/>
      <c r="K375" s="61"/>
      <c r="L375" s="61"/>
      <c r="M375" s="61"/>
      <c r="N375" s="58" t="str">
        <f t="shared" si="44"/>
        <v> </v>
      </c>
      <c r="O375" s="62" t="str">
        <f t="shared" si="38"/>
        <v> </v>
      </c>
      <c r="P375" s="63" t="str">
        <f t="shared" si="39"/>
        <v> </v>
      </c>
      <c r="Q375" s="101" t="str">
        <f t="shared" si="40"/>
        <v> </v>
      </c>
      <c r="R375" s="101" t="str">
        <f t="shared" si="41"/>
        <v> </v>
      </c>
      <c r="S375" s="61" t="str">
        <f t="shared" si="22"/>
        <v> </v>
      </c>
      <c r="T375" s="101" t="str">
        <f t="shared" si="42"/>
        <v> </v>
      </c>
      <c r="U375" s="35" t="str">
        <f t="shared" si="45"/>
        <v> </v>
      </c>
      <c r="V375" s="81"/>
      <c r="W375" s="5"/>
      <c r="X375" s="5"/>
      <c r="Y375" s="6"/>
      <c r="Z375" s="5"/>
      <c r="AA375" s="5"/>
    </row>
    <row r="376" spans="1:27" ht="12.75" customHeight="1">
      <c r="A376" s="57"/>
      <c r="B376" s="35"/>
      <c r="C376" s="35"/>
      <c r="D376" s="58"/>
      <c r="E376" s="59"/>
      <c r="F376" s="58"/>
      <c r="G376" s="59"/>
      <c r="H376" s="59"/>
      <c r="I376" s="60"/>
      <c r="J376" s="61"/>
      <c r="K376" s="61"/>
      <c r="L376" s="61"/>
      <c r="M376" s="61"/>
      <c r="N376" s="58" t="str">
        <f t="shared" si="44"/>
        <v> </v>
      </c>
      <c r="O376" s="62" t="str">
        <f t="shared" si="38"/>
        <v> </v>
      </c>
      <c r="P376" s="63" t="str">
        <f t="shared" si="39"/>
        <v> </v>
      </c>
      <c r="Q376" s="101" t="str">
        <f t="shared" si="40"/>
        <v> </v>
      </c>
      <c r="R376" s="101" t="str">
        <f t="shared" si="41"/>
        <v> </v>
      </c>
      <c r="S376" s="61" t="str">
        <f t="shared" si="22"/>
        <v> </v>
      </c>
      <c r="T376" s="101" t="str">
        <f t="shared" si="42"/>
        <v> </v>
      </c>
      <c r="U376" s="35" t="str">
        <f t="shared" si="45"/>
        <v> </v>
      </c>
      <c r="V376" s="81"/>
      <c r="W376" s="5"/>
      <c r="X376" s="5"/>
      <c r="Y376" s="6"/>
      <c r="Z376" s="5"/>
      <c r="AA376" s="5"/>
    </row>
    <row r="377" spans="1:27" ht="12.75" customHeight="1">
      <c r="A377" s="57"/>
      <c r="B377" s="35"/>
      <c r="C377" s="35"/>
      <c r="D377" s="58"/>
      <c r="E377" s="59"/>
      <c r="F377" s="58"/>
      <c r="G377" s="59"/>
      <c r="H377" s="59"/>
      <c r="I377" s="60"/>
      <c r="J377" s="61"/>
      <c r="K377" s="61"/>
      <c r="L377" s="61"/>
      <c r="M377" s="61"/>
      <c r="N377" s="58" t="str">
        <f t="shared" si="44"/>
        <v> </v>
      </c>
      <c r="O377" s="62" t="str">
        <f t="shared" si="38"/>
        <v> </v>
      </c>
      <c r="P377" s="63" t="str">
        <f t="shared" si="39"/>
        <v> </v>
      </c>
      <c r="Q377" s="101" t="str">
        <f t="shared" si="40"/>
        <v> </v>
      </c>
      <c r="R377" s="101" t="str">
        <f t="shared" si="41"/>
        <v> </v>
      </c>
      <c r="S377" s="61" t="str">
        <f t="shared" si="22"/>
        <v> </v>
      </c>
      <c r="T377" s="101" t="str">
        <f t="shared" si="42"/>
        <v> </v>
      </c>
      <c r="U377" s="35" t="str">
        <f t="shared" si="45"/>
        <v> </v>
      </c>
      <c r="V377" s="81"/>
      <c r="W377" s="5"/>
      <c r="X377" s="5"/>
      <c r="Y377" s="6"/>
      <c r="Z377" s="5"/>
      <c r="AA377" s="5"/>
    </row>
    <row r="378" spans="1:27" ht="12.75" customHeight="1">
      <c r="A378" s="57"/>
      <c r="B378" s="35"/>
      <c r="C378" s="35"/>
      <c r="D378" s="58"/>
      <c r="E378" s="59"/>
      <c r="F378" s="58"/>
      <c r="G378" s="59"/>
      <c r="H378" s="59"/>
      <c r="I378" s="60"/>
      <c r="J378" s="61"/>
      <c r="K378" s="61"/>
      <c r="L378" s="61"/>
      <c r="M378" s="61"/>
      <c r="N378" s="58" t="str">
        <f t="shared" si="44"/>
        <v> </v>
      </c>
      <c r="O378" s="62" t="str">
        <f t="shared" si="38"/>
        <v> </v>
      </c>
      <c r="P378" s="63" t="str">
        <f t="shared" si="39"/>
        <v> </v>
      </c>
      <c r="Q378" s="101" t="str">
        <f t="shared" si="40"/>
        <v> </v>
      </c>
      <c r="R378" s="101" t="str">
        <f t="shared" si="41"/>
        <v> </v>
      </c>
      <c r="S378" s="61" t="str">
        <f t="shared" si="22"/>
        <v> </v>
      </c>
      <c r="T378" s="101" t="str">
        <f t="shared" si="42"/>
        <v> </v>
      </c>
      <c r="U378" s="35" t="str">
        <f t="shared" si="45"/>
        <v> </v>
      </c>
      <c r="V378" s="81"/>
      <c r="W378" s="5"/>
      <c r="X378" s="5"/>
      <c r="Y378" s="6"/>
      <c r="Z378" s="5"/>
      <c r="AA378" s="5"/>
    </row>
    <row r="379" spans="1:27" ht="12.75" customHeight="1">
      <c r="A379" s="57"/>
      <c r="B379" s="35"/>
      <c r="C379" s="35"/>
      <c r="D379" s="58"/>
      <c r="E379" s="59"/>
      <c r="F379" s="58"/>
      <c r="G379" s="59"/>
      <c r="H379" s="59"/>
      <c r="I379" s="60"/>
      <c r="J379" s="61"/>
      <c r="K379" s="61"/>
      <c r="L379" s="61"/>
      <c r="M379" s="61"/>
      <c r="N379" s="58" t="str">
        <f t="shared" si="44"/>
        <v> </v>
      </c>
      <c r="O379" s="62" t="str">
        <f t="shared" si="38"/>
        <v> </v>
      </c>
      <c r="P379" s="63" t="str">
        <f t="shared" si="39"/>
        <v> </v>
      </c>
      <c r="Q379" s="101" t="str">
        <f t="shared" si="40"/>
        <v> </v>
      </c>
      <c r="R379" s="101" t="str">
        <f t="shared" si="41"/>
        <v> </v>
      </c>
      <c r="S379" s="61" t="str">
        <f t="shared" si="22"/>
        <v> </v>
      </c>
      <c r="T379" s="101" t="str">
        <f t="shared" si="42"/>
        <v> </v>
      </c>
      <c r="U379" s="35" t="str">
        <f t="shared" si="45"/>
        <v> </v>
      </c>
      <c r="V379" s="81"/>
      <c r="W379" s="5"/>
      <c r="X379" s="5"/>
      <c r="Y379" s="6"/>
      <c r="Z379" s="5"/>
      <c r="AA379" s="5"/>
    </row>
    <row r="380" spans="1:27" ht="12.75" customHeight="1">
      <c r="A380" s="57"/>
      <c r="B380" s="35"/>
      <c r="C380" s="35"/>
      <c r="D380" s="58"/>
      <c r="E380" s="59"/>
      <c r="F380" s="58"/>
      <c r="G380" s="59"/>
      <c r="H380" s="59"/>
      <c r="I380" s="60"/>
      <c r="J380" s="61"/>
      <c r="K380" s="61"/>
      <c r="L380" s="61"/>
      <c r="M380" s="61"/>
      <c r="N380" s="58" t="str">
        <f t="shared" si="44"/>
        <v> </v>
      </c>
      <c r="O380" s="62" t="str">
        <f t="shared" si="38"/>
        <v> </v>
      </c>
      <c r="P380" s="63" t="str">
        <f t="shared" si="39"/>
        <v> </v>
      </c>
      <c r="Q380" s="101" t="str">
        <f t="shared" si="40"/>
        <v> </v>
      </c>
      <c r="R380" s="101" t="str">
        <f t="shared" si="41"/>
        <v> </v>
      </c>
      <c r="S380" s="61" t="str">
        <f t="shared" si="22"/>
        <v> </v>
      </c>
      <c r="T380" s="101" t="str">
        <f t="shared" si="42"/>
        <v> </v>
      </c>
      <c r="U380" s="35" t="str">
        <f t="shared" si="45"/>
        <v> </v>
      </c>
      <c r="V380" s="81"/>
      <c r="W380" s="5"/>
      <c r="X380" s="5"/>
      <c r="Y380" s="6"/>
      <c r="Z380" s="5"/>
      <c r="AA380" s="5"/>
    </row>
    <row r="381" spans="1:27" ht="12.75" customHeight="1">
      <c r="A381" s="57"/>
      <c r="B381" s="35"/>
      <c r="C381" s="35"/>
      <c r="D381" s="58"/>
      <c r="E381" s="59"/>
      <c r="F381" s="58"/>
      <c r="G381" s="59"/>
      <c r="H381" s="59"/>
      <c r="I381" s="60"/>
      <c r="J381" s="61"/>
      <c r="K381" s="61"/>
      <c r="L381" s="61"/>
      <c r="M381" s="61"/>
      <c r="N381" s="58" t="str">
        <f t="shared" si="44"/>
        <v> </v>
      </c>
      <c r="O381" s="62" t="str">
        <f t="shared" si="38"/>
        <v> </v>
      </c>
      <c r="P381" s="63" t="str">
        <f t="shared" si="39"/>
        <v> </v>
      </c>
      <c r="Q381" s="101" t="str">
        <f t="shared" si="40"/>
        <v> </v>
      </c>
      <c r="R381" s="101" t="str">
        <f t="shared" si="41"/>
        <v> </v>
      </c>
      <c r="S381" s="61" t="str">
        <f t="shared" si="22"/>
        <v> </v>
      </c>
      <c r="T381" s="101" t="str">
        <f t="shared" si="42"/>
        <v> </v>
      </c>
      <c r="U381" s="35" t="str">
        <f t="shared" si="45"/>
        <v> </v>
      </c>
      <c r="V381" s="81"/>
      <c r="W381" s="5"/>
      <c r="X381" s="5"/>
      <c r="Y381" s="6"/>
      <c r="Z381" s="5"/>
      <c r="AA381" s="5"/>
    </row>
    <row r="382" spans="1:27" ht="12.75" customHeight="1">
      <c r="A382" s="57"/>
      <c r="B382" s="35"/>
      <c r="C382" s="35"/>
      <c r="D382" s="58"/>
      <c r="E382" s="59"/>
      <c r="F382" s="58"/>
      <c r="G382" s="59"/>
      <c r="H382" s="59"/>
      <c r="I382" s="60"/>
      <c r="J382" s="61"/>
      <c r="K382" s="61"/>
      <c r="L382" s="61"/>
      <c r="M382" s="61"/>
      <c r="N382" s="58" t="str">
        <f t="shared" si="44"/>
        <v> </v>
      </c>
      <c r="O382" s="62" t="str">
        <f t="shared" si="38"/>
        <v> </v>
      </c>
      <c r="P382" s="63" t="str">
        <f t="shared" si="39"/>
        <v> </v>
      </c>
      <c r="Q382" s="101" t="str">
        <f t="shared" si="40"/>
        <v> </v>
      </c>
      <c r="R382" s="101" t="str">
        <f t="shared" si="41"/>
        <v> </v>
      </c>
      <c r="S382" s="61" t="str">
        <f t="shared" si="22"/>
        <v> </v>
      </c>
      <c r="T382" s="101" t="str">
        <f t="shared" si="42"/>
        <v> </v>
      </c>
      <c r="U382" s="35" t="str">
        <f t="shared" si="45"/>
        <v> </v>
      </c>
      <c r="V382" s="81"/>
      <c r="W382" s="5"/>
      <c r="X382" s="5"/>
      <c r="Y382" s="6"/>
      <c r="Z382" s="5"/>
      <c r="AA382" s="5"/>
    </row>
    <row r="383" spans="1:27" ht="12.75" customHeight="1">
      <c r="A383" s="57"/>
      <c r="B383" s="35"/>
      <c r="C383" s="35"/>
      <c r="D383" s="58"/>
      <c r="E383" s="59"/>
      <c r="F383" s="58"/>
      <c r="G383" s="59"/>
      <c r="H383" s="59"/>
      <c r="I383" s="60"/>
      <c r="J383" s="61"/>
      <c r="K383" s="61"/>
      <c r="L383" s="61"/>
      <c r="M383" s="61"/>
      <c r="N383" s="58" t="str">
        <f t="shared" si="44"/>
        <v> </v>
      </c>
      <c r="O383" s="62" t="str">
        <f t="shared" si="38"/>
        <v> </v>
      </c>
      <c r="P383" s="63" t="str">
        <f t="shared" si="39"/>
        <v> </v>
      </c>
      <c r="Q383" s="101" t="str">
        <f t="shared" si="40"/>
        <v> </v>
      </c>
      <c r="R383" s="101" t="str">
        <f t="shared" si="41"/>
        <v> </v>
      </c>
      <c r="S383" s="61" t="str">
        <f t="shared" si="22"/>
        <v> </v>
      </c>
      <c r="T383" s="101" t="str">
        <f t="shared" si="42"/>
        <v> </v>
      </c>
      <c r="U383" s="35" t="str">
        <f t="shared" si="45"/>
        <v> </v>
      </c>
      <c r="V383" s="81"/>
      <c r="W383" s="5"/>
      <c r="X383" s="5"/>
      <c r="Y383" s="6"/>
      <c r="Z383" s="5"/>
      <c r="AA383" s="5"/>
    </row>
    <row r="384" spans="1:27" ht="12.75" customHeight="1">
      <c r="A384" s="57"/>
      <c r="B384" s="35"/>
      <c r="C384" s="35"/>
      <c r="D384" s="58"/>
      <c r="E384" s="59"/>
      <c r="F384" s="58"/>
      <c r="G384" s="59"/>
      <c r="H384" s="59"/>
      <c r="I384" s="60"/>
      <c r="J384" s="61"/>
      <c r="K384" s="61"/>
      <c r="L384" s="61"/>
      <c r="M384" s="61"/>
      <c r="N384" s="58" t="str">
        <f t="shared" si="44"/>
        <v> </v>
      </c>
      <c r="O384" s="62" t="str">
        <f t="shared" si="38"/>
        <v> </v>
      </c>
      <c r="P384" s="63" t="str">
        <f t="shared" si="39"/>
        <v> </v>
      </c>
      <c r="Q384" s="101" t="str">
        <f t="shared" si="40"/>
        <v> </v>
      </c>
      <c r="R384" s="101" t="str">
        <f t="shared" si="41"/>
        <v> </v>
      </c>
      <c r="S384" s="61" t="str">
        <f t="shared" si="22"/>
        <v> </v>
      </c>
      <c r="T384" s="101" t="str">
        <f t="shared" si="42"/>
        <v> </v>
      </c>
      <c r="U384" s="35" t="str">
        <f t="shared" si="45"/>
        <v> </v>
      </c>
      <c r="V384" s="81"/>
      <c r="W384" s="5"/>
      <c r="X384" s="5"/>
      <c r="Y384" s="6"/>
      <c r="Z384" s="5"/>
      <c r="AA384" s="5"/>
    </row>
    <row r="385" spans="1:27" ht="12.75" customHeight="1">
      <c r="A385" s="57"/>
      <c r="B385" s="35"/>
      <c r="C385" s="35"/>
      <c r="D385" s="58"/>
      <c r="E385" s="59"/>
      <c r="F385" s="58"/>
      <c r="G385" s="59"/>
      <c r="H385" s="59"/>
      <c r="I385" s="60"/>
      <c r="J385" s="61"/>
      <c r="K385" s="61"/>
      <c r="L385" s="61"/>
      <c r="M385" s="61"/>
      <c r="N385" s="58" t="str">
        <f t="shared" si="44"/>
        <v> </v>
      </c>
      <c r="O385" s="62" t="str">
        <f t="shared" si="38"/>
        <v> </v>
      </c>
      <c r="P385" s="63" t="str">
        <f t="shared" si="39"/>
        <v> </v>
      </c>
      <c r="Q385" s="101" t="str">
        <f t="shared" si="40"/>
        <v> </v>
      </c>
      <c r="R385" s="101" t="str">
        <f t="shared" si="41"/>
        <v> </v>
      </c>
      <c r="S385" s="61" t="str">
        <f t="shared" si="22"/>
        <v> </v>
      </c>
      <c r="T385" s="101" t="str">
        <f t="shared" si="42"/>
        <v> </v>
      </c>
      <c r="U385" s="35" t="str">
        <f t="shared" si="45"/>
        <v> </v>
      </c>
      <c r="V385" s="81"/>
      <c r="W385" s="5"/>
      <c r="X385" s="5"/>
      <c r="Y385" s="6"/>
      <c r="Z385" s="5"/>
      <c r="AA385" s="5"/>
    </row>
    <row r="386" spans="1:27" ht="12.75" customHeight="1">
      <c r="A386" s="57"/>
      <c r="B386" s="35"/>
      <c r="C386" s="35"/>
      <c r="D386" s="58"/>
      <c r="E386" s="59"/>
      <c r="F386" s="58"/>
      <c r="G386" s="59"/>
      <c r="H386" s="59"/>
      <c r="I386" s="60"/>
      <c r="J386" s="61"/>
      <c r="K386" s="61"/>
      <c r="L386" s="61"/>
      <c r="M386" s="61"/>
      <c r="N386" s="58" t="str">
        <f t="shared" si="44"/>
        <v> </v>
      </c>
      <c r="O386" s="62" t="str">
        <f aca="true" t="shared" si="46" ref="O386:O413">IF(ISBLANK(F386)," ",CONCATENATE(G386," ",H386))</f>
        <v> </v>
      </c>
      <c r="P386" s="63" t="str">
        <f aca="true" t="shared" si="47" ref="P386:P413">IF(ISBLANK(F386)," ",I386)</f>
        <v> </v>
      </c>
      <c r="Q386" s="101" t="str">
        <f aca="true" t="shared" si="48" ref="Q386:Q413">IF(ISBLANK(F386)," ",J386)</f>
        <v> </v>
      </c>
      <c r="R386" s="101" t="str">
        <f aca="true" t="shared" si="49" ref="R386:R413">IF(ISBLANK(F386)," ",K386)</f>
        <v> </v>
      </c>
      <c r="S386" s="61" t="str">
        <f t="shared" si="22"/>
        <v> </v>
      </c>
      <c r="T386" s="101" t="str">
        <f aca="true" t="shared" si="50" ref="T386:T413">IF(ISBLANK(F386)," ",M386)</f>
        <v> </v>
      </c>
      <c r="U386" s="35" t="str">
        <f t="shared" si="45"/>
        <v> </v>
      </c>
      <c r="V386" s="81"/>
      <c r="W386" s="5"/>
      <c r="X386" s="5"/>
      <c r="Y386" s="6"/>
      <c r="Z386" s="5"/>
      <c r="AA386" s="5"/>
    </row>
    <row r="387" spans="1:27" ht="12.75" customHeight="1">
      <c r="A387" s="57"/>
      <c r="B387" s="35"/>
      <c r="C387" s="35"/>
      <c r="D387" s="58"/>
      <c r="E387" s="59"/>
      <c r="F387" s="58"/>
      <c r="G387" s="59"/>
      <c r="H387" s="59"/>
      <c r="I387" s="60"/>
      <c r="J387" s="61"/>
      <c r="K387" s="61"/>
      <c r="L387" s="61"/>
      <c r="M387" s="61"/>
      <c r="N387" s="58" t="str">
        <f t="shared" si="44"/>
        <v> </v>
      </c>
      <c r="O387" s="62" t="str">
        <f t="shared" si="46"/>
        <v> </v>
      </c>
      <c r="P387" s="63" t="str">
        <f t="shared" si="47"/>
        <v> </v>
      </c>
      <c r="Q387" s="101" t="str">
        <f t="shared" si="48"/>
        <v> </v>
      </c>
      <c r="R387" s="101" t="str">
        <f t="shared" si="49"/>
        <v> </v>
      </c>
      <c r="S387" s="61" t="str">
        <f t="shared" si="22"/>
        <v> </v>
      </c>
      <c r="T387" s="101" t="str">
        <f t="shared" si="50"/>
        <v> </v>
      </c>
      <c r="U387" s="35" t="str">
        <f t="shared" si="45"/>
        <v> </v>
      </c>
      <c r="V387" s="81"/>
      <c r="W387" s="5"/>
      <c r="X387" s="5"/>
      <c r="Y387" s="6"/>
      <c r="Z387" s="5"/>
      <c r="AA387" s="5"/>
    </row>
    <row r="388" spans="1:27" ht="12.75" customHeight="1">
      <c r="A388" s="57"/>
      <c r="B388" s="35"/>
      <c r="C388" s="35"/>
      <c r="D388" s="58"/>
      <c r="E388" s="59"/>
      <c r="F388" s="58"/>
      <c r="G388" s="59"/>
      <c r="H388" s="59"/>
      <c r="I388" s="60"/>
      <c r="J388" s="61"/>
      <c r="K388" s="61"/>
      <c r="L388" s="61"/>
      <c r="M388" s="61"/>
      <c r="N388" s="58" t="str">
        <f t="shared" si="44"/>
        <v> </v>
      </c>
      <c r="O388" s="62" t="str">
        <f t="shared" si="46"/>
        <v> </v>
      </c>
      <c r="P388" s="63" t="str">
        <f t="shared" si="47"/>
        <v> </v>
      </c>
      <c r="Q388" s="101" t="str">
        <f t="shared" si="48"/>
        <v> </v>
      </c>
      <c r="R388" s="101" t="str">
        <f t="shared" si="49"/>
        <v> </v>
      </c>
      <c r="S388" s="61" t="str">
        <f t="shared" si="22"/>
        <v> </v>
      </c>
      <c r="T388" s="101" t="str">
        <f t="shared" si="50"/>
        <v> </v>
      </c>
      <c r="U388" s="35" t="str">
        <f t="shared" si="45"/>
        <v> </v>
      </c>
      <c r="V388" s="81"/>
      <c r="W388" s="5"/>
      <c r="X388" s="5"/>
      <c r="Y388" s="6"/>
      <c r="Z388" s="5"/>
      <c r="AA388" s="5"/>
    </row>
    <row r="389" spans="1:27" ht="12.75" customHeight="1">
      <c r="A389" s="57"/>
      <c r="B389" s="35"/>
      <c r="C389" s="35"/>
      <c r="D389" s="58"/>
      <c r="E389" s="59"/>
      <c r="F389" s="58"/>
      <c r="G389" s="59"/>
      <c r="H389" s="59"/>
      <c r="I389" s="60"/>
      <c r="J389" s="61"/>
      <c r="K389" s="61"/>
      <c r="L389" s="61"/>
      <c r="M389" s="61"/>
      <c r="N389" s="58" t="str">
        <f t="shared" si="44"/>
        <v> </v>
      </c>
      <c r="O389" s="62" t="str">
        <f t="shared" si="46"/>
        <v> </v>
      </c>
      <c r="P389" s="63" t="str">
        <f t="shared" si="47"/>
        <v> </v>
      </c>
      <c r="Q389" s="101" t="str">
        <f t="shared" si="48"/>
        <v> </v>
      </c>
      <c r="R389" s="101" t="str">
        <f t="shared" si="49"/>
        <v> </v>
      </c>
      <c r="S389" s="61" t="str">
        <f t="shared" si="22"/>
        <v> </v>
      </c>
      <c r="T389" s="101" t="str">
        <f t="shared" si="50"/>
        <v> </v>
      </c>
      <c r="U389" s="35" t="str">
        <f t="shared" si="45"/>
        <v> </v>
      </c>
      <c r="V389" s="81"/>
      <c r="W389" s="5"/>
      <c r="X389" s="5"/>
      <c r="Y389" s="6"/>
      <c r="Z389" s="5"/>
      <c r="AA389" s="5"/>
    </row>
    <row r="390" spans="1:27" ht="12.75" customHeight="1">
      <c r="A390" s="57"/>
      <c r="B390" s="35"/>
      <c r="C390" s="35"/>
      <c r="D390" s="58"/>
      <c r="E390" s="59"/>
      <c r="F390" s="58"/>
      <c r="G390" s="59"/>
      <c r="H390" s="59"/>
      <c r="I390" s="60"/>
      <c r="J390" s="61"/>
      <c r="K390" s="61"/>
      <c r="L390" s="61"/>
      <c r="M390" s="61"/>
      <c r="N390" s="58" t="str">
        <f t="shared" si="44"/>
        <v> </v>
      </c>
      <c r="O390" s="62" t="str">
        <f t="shared" si="46"/>
        <v> </v>
      </c>
      <c r="P390" s="63" t="str">
        <f t="shared" si="47"/>
        <v> </v>
      </c>
      <c r="Q390" s="101" t="str">
        <f t="shared" si="48"/>
        <v> </v>
      </c>
      <c r="R390" s="101" t="str">
        <f t="shared" si="49"/>
        <v> </v>
      </c>
      <c r="S390" s="61" t="str">
        <f t="shared" si="22"/>
        <v> </v>
      </c>
      <c r="T390" s="101" t="str">
        <f t="shared" si="50"/>
        <v> </v>
      </c>
      <c r="U390" s="35" t="str">
        <f t="shared" si="45"/>
        <v> </v>
      </c>
      <c r="V390" s="81"/>
      <c r="W390" s="5"/>
      <c r="X390" s="5"/>
      <c r="Y390" s="6"/>
      <c r="Z390" s="5"/>
      <c r="AA390" s="5"/>
    </row>
    <row r="391" spans="1:27" ht="12.75" customHeight="1">
      <c r="A391" s="57"/>
      <c r="B391" s="35"/>
      <c r="C391" s="35"/>
      <c r="D391" s="58"/>
      <c r="E391" s="59"/>
      <c r="F391" s="58"/>
      <c r="G391" s="59"/>
      <c r="H391" s="59"/>
      <c r="I391" s="60"/>
      <c r="J391" s="61"/>
      <c r="K391" s="61"/>
      <c r="L391" s="61"/>
      <c r="M391" s="61"/>
      <c r="N391" s="58" t="str">
        <f t="shared" si="44"/>
        <v> </v>
      </c>
      <c r="O391" s="62" t="str">
        <f t="shared" si="46"/>
        <v> </v>
      </c>
      <c r="P391" s="63" t="str">
        <f t="shared" si="47"/>
        <v> </v>
      </c>
      <c r="Q391" s="101" t="str">
        <f t="shared" si="48"/>
        <v> </v>
      </c>
      <c r="R391" s="101" t="str">
        <f t="shared" si="49"/>
        <v> </v>
      </c>
      <c r="S391" s="61" t="str">
        <f t="shared" si="22"/>
        <v> </v>
      </c>
      <c r="T391" s="101" t="str">
        <f t="shared" si="50"/>
        <v> </v>
      </c>
      <c r="U391" s="35" t="str">
        <f t="shared" si="45"/>
        <v> </v>
      </c>
      <c r="V391" s="81"/>
      <c r="W391" s="5"/>
      <c r="X391" s="5"/>
      <c r="Y391" s="6"/>
      <c r="Z391" s="5"/>
      <c r="AA391" s="5"/>
    </row>
    <row r="392" spans="1:27" ht="12.75" customHeight="1">
      <c r="A392" s="57"/>
      <c r="B392" s="35"/>
      <c r="C392" s="35"/>
      <c r="D392" s="58"/>
      <c r="E392" s="59"/>
      <c r="F392" s="58"/>
      <c r="G392" s="59"/>
      <c r="H392" s="59"/>
      <c r="I392" s="60"/>
      <c r="J392" s="61"/>
      <c r="K392" s="61"/>
      <c r="L392" s="61"/>
      <c r="M392" s="61"/>
      <c r="N392" s="58" t="str">
        <f t="shared" si="44"/>
        <v> </v>
      </c>
      <c r="O392" s="62" t="str">
        <f t="shared" si="46"/>
        <v> </v>
      </c>
      <c r="P392" s="63" t="str">
        <f t="shared" si="47"/>
        <v> </v>
      </c>
      <c r="Q392" s="101" t="str">
        <f t="shared" si="48"/>
        <v> </v>
      </c>
      <c r="R392" s="101" t="str">
        <f t="shared" si="49"/>
        <v> </v>
      </c>
      <c r="S392" s="61" t="str">
        <f t="shared" si="22"/>
        <v> </v>
      </c>
      <c r="T392" s="101" t="str">
        <f t="shared" si="50"/>
        <v> </v>
      </c>
      <c r="U392" s="35" t="str">
        <f t="shared" si="45"/>
        <v> </v>
      </c>
      <c r="V392" s="81"/>
      <c r="W392" s="5"/>
      <c r="X392" s="5"/>
      <c r="Y392" s="6"/>
      <c r="Z392" s="5"/>
      <c r="AA392" s="5"/>
    </row>
    <row r="393" spans="1:27" ht="12.75" customHeight="1">
      <c r="A393" s="57"/>
      <c r="B393" s="35"/>
      <c r="C393" s="35"/>
      <c r="D393" s="58"/>
      <c r="E393" s="59"/>
      <c r="F393" s="58"/>
      <c r="G393" s="59"/>
      <c r="H393" s="59"/>
      <c r="I393" s="60"/>
      <c r="J393" s="61"/>
      <c r="K393" s="61"/>
      <c r="L393" s="61"/>
      <c r="M393" s="61"/>
      <c r="N393" s="58" t="str">
        <f t="shared" si="44"/>
        <v> </v>
      </c>
      <c r="O393" s="62" t="str">
        <f t="shared" si="46"/>
        <v> </v>
      </c>
      <c r="P393" s="63" t="str">
        <f t="shared" si="47"/>
        <v> </v>
      </c>
      <c r="Q393" s="101" t="str">
        <f t="shared" si="48"/>
        <v> </v>
      </c>
      <c r="R393" s="101" t="str">
        <f t="shared" si="49"/>
        <v> </v>
      </c>
      <c r="S393" s="61" t="str">
        <f t="shared" si="22"/>
        <v> </v>
      </c>
      <c r="T393" s="101" t="str">
        <f t="shared" si="50"/>
        <v> </v>
      </c>
      <c r="U393" s="35" t="str">
        <f t="shared" si="45"/>
        <v> </v>
      </c>
      <c r="V393" s="81"/>
      <c r="W393" s="5"/>
      <c r="X393" s="5"/>
      <c r="Y393" s="6"/>
      <c r="Z393" s="5"/>
      <c r="AA393" s="5"/>
    </row>
    <row r="394" spans="1:27" ht="12.75" customHeight="1">
      <c r="A394" s="57"/>
      <c r="B394" s="35"/>
      <c r="C394" s="35"/>
      <c r="D394" s="58"/>
      <c r="E394" s="59"/>
      <c r="F394" s="58"/>
      <c r="G394" s="59"/>
      <c r="H394" s="59"/>
      <c r="I394" s="60"/>
      <c r="J394" s="61"/>
      <c r="K394" s="61"/>
      <c r="L394" s="61"/>
      <c r="M394" s="61"/>
      <c r="N394" s="58" t="str">
        <f t="shared" si="44"/>
        <v> </v>
      </c>
      <c r="O394" s="62" t="str">
        <f t="shared" si="46"/>
        <v> </v>
      </c>
      <c r="P394" s="63" t="str">
        <f t="shared" si="47"/>
        <v> </v>
      </c>
      <c r="Q394" s="101" t="str">
        <f t="shared" si="48"/>
        <v> </v>
      </c>
      <c r="R394" s="101" t="str">
        <f t="shared" si="49"/>
        <v> </v>
      </c>
      <c r="S394" s="61" t="str">
        <f t="shared" si="22"/>
        <v> </v>
      </c>
      <c r="T394" s="101" t="str">
        <f t="shared" si="50"/>
        <v> </v>
      </c>
      <c r="U394" s="35" t="str">
        <f t="shared" si="45"/>
        <v> </v>
      </c>
      <c r="V394" s="81"/>
      <c r="W394" s="5"/>
      <c r="X394" s="5"/>
      <c r="Y394" s="6"/>
      <c r="Z394" s="5"/>
      <c r="AA394" s="5"/>
    </row>
    <row r="395" spans="1:27" ht="12.75" customHeight="1">
      <c r="A395" s="57"/>
      <c r="B395" s="35"/>
      <c r="C395" s="35"/>
      <c r="D395" s="58"/>
      <c r="E395" s="59"/>
      <c r="F395" s="58"/>
      <c r="G395" s="59"/>
      <c r="H395" s="59"/>
      <c r="I395" s="60"/>
      <c r="J395" s="61"/>
      <c r="K395" s="61"/>
      <c r="L395" s="61"/>
      <c r="M395" s="61"/>
      <c r="N395" s="58" t="str">
        <f t="shared" si="44"/>
        <v> </v>
      </c>
      <c r="O395" s="62" t="str">
        <f t="shared" si="46"/>
        <v> </v>
      </c>
      <c r="P395" s="63" t="str">
        <f t="shared" si="47"/>
        <v> </v>
      </c>
      <c r="Q395" s="101" t="str">
        <f t="shared" si="48"/>
        <v> </v>
      </c>
      <c r="R395" s="101" t="str">
        <f t="shared" si="49"/>
        <v> </v>
      </c>
      <c r="S395" s="61" t="str">
        <f t="shared" si="22"/>
        <v> </v>
      </c>
      <c r="T395" s="101" t="str">
        <f t="shared" si="50"/>
        <v> </v>
      </c>
      <c r="U395" s="35" t="str">
        <f t="shared" si="45"/>
        <v> </v>
      </c>
      <c r="V395" s="81"/>
      <c r="W395" s="5"/>
      <c r="X395" s="5"/>
      <c r="Y395" s="6"/>
      <c r="Z395" s="5"/>
      <c r="AA395" s="5"/>
    </row>
    <row r="396" spans="1:27" ht="12.75" customHeight="1">
      <c r="A396" s="57"/>
      <c r="B396" s="35"/>
      <c r="C396" s="35"/>
      <c r="D396" s="58"/>
      <c r="E396" s="59"/>
      <c r="F396" s="58"/>
      <c r="G396" s="59"/>
      <c r="H396" s="59"/>
      <c r="I396" s="60"/>
      <c r="J396" s="61"/>
      <c r="K396" s="61"/>
      <c r="L396" s="61"/>
      <c r="M396" s="61"/>
      <c r="N396" s="58" t="str">
        <f t="shared" si="44"/>
        <v> </v>
      </c>
      <c r="O396" s="62" t="str">
        <f t="shared" si="46"/>
        <v> </v>
      </c>
      <c r="P396" s="63" t="str">
        <f t="shared" si="47"/>
        <v> </v>
      </c>
      <c r="Q396" s="101" t="str">
        <f t="shared" si="48"/>
        <v> </v>
      </c>
      <c r="R396" s="101" t="str">
        <f t="shared" si="49"/>
        <v> </v>
      </c>
      <c r="S396" s="61" t="str">
        <f t="shared" si="22"/>
        <v> </v>
      </c>
      <c r="T396" s="101" t="str">
        <f t="shared" si="50"/>
        <v> </v>
      </c>
      <c r="U396" s="35" t="str">
        <f t="shared" si="45"/>
        <v> </v>
      </c>
      <c r="V396" s="81"/>
      <c r="W396" s="5"/>
      <c r="X396" s="5"/>
      <c r="Y396" s="6"/>
      <c r="Z396" s="5"/>
      <c r="AA396" s="5"/>
    </row>
    <row r="397" spans="1:27" ht="12.75" customHeight="1">
      <c r="A397" s="57"/>
      <c r="B397" s="35"/>
      <c r="C397" s="35"/>
      <c r="D397" s="58"/>
      <c r="E397" s="59"/>
      <c r="F397" s="58"/>
      <c r="G397" s="59"/>
      <c r="H397" s="59"/>
      <c r="I397" s="60"/>
      <c r="J397" s="61"/>
      <c r="K397" s="61"/>
      <c r="L397" s="61"/>
      <c r="M397" s="61"/>
      <c r="N397" s="58" t="str">
        <f t="shared" si="44"/>
        <v> </v>
      </c>
      <c r="O397" s="62" t="str">
        <f t="shared" si="46"/>
        <v> </v>
      </c>
      <c r="P397" s="63" t="str">
        <f t="shared" si="47"/>
        <v> </v>
      </c>
      <c r="Q397" s="101" t="str">
        <f t="shared" si="48"/>
        <v> </v>
      </c>
      <c r="R397" s="101" t="str">
        <f t="shared" si="49"/>
        <v> </v>
      </c>
      <c r="S397" s="61" t="str">
        <f t="shared" si="22"/>
        <v> </v>
      </c>
      <c r="T397" s="101" t="str">
        <f t="shared" si="50"/>
        <v> </v>
      </c>
      <c r="U397" s="35" t="str">
        <f t="shared" si="45"/>
        <v> </v>
      </c>
      <c r="V397" s="81"/>
      <c r="W397" s="5"/>
      <c r="X397" s="5"/>
      <c r="Y397" s="6"/>
      <c r="Z397" s="5"/>
      <c r="AA397" s="5"/>
    </row>
    <row r="398" spans="1:27" ht="12.75" customHeight="1">
      <c r="A398" s="57"/>
      <c r="B398" s="35"/>
      <c r="C398" s="35"/>
      <c r="D398" s="58"/>
      <c r="E398" s="59"/>
      <c r="F398" s="58"/>
      <c r="G398" s="59"/>
      <c r="H398" s="59"/>
      <c r="I398" s="60"/>
      <c r="J398" s="61"/>
      <c r="K398" s="61"/>
      <c r="L398" s="61"/>
      <c r="M398" s="61"/>
      <c r="N398" s="58" t="str">
        <f t="shared" si="44"/>
        <v> </v>
      </c>
      <c r="O398" s="62" t="str">
        <f t="shared" si="46"/>
        <v> </v>
      </c>
      <c r="P398" s="63" t="str">
        <f t="shared" si="47"/>
        <v> </v>
      </c>
      <c r="Q398" s="101" t="str">
        <f t="shared" si="48"/>
        <v> </v>
      </c>
      <c r="R398" s="101" t="str">
        <f t="shared" si="49"/>
        <v> </v>
      </c>
      <c r="S398" s="61" t="str">
        <f t="shared" si="22"/>
        <v> </v>
      </c>
      <c r="T398" s="101" t="str">
        <f t="shared" si="50"/>
        <v> </v>
      </c>
      <c r="U398" s="35" t="str">
        <f t="shared" si="45"/>
        <v> </v>
      </c>
      <c r="V398" s="81"/>
      <c r="W398" s="5"/>
      <c r="X398" s="5"/>
      <c r="Y398" s="6"/>
      <c r="Z398" s="5"/>
      <c r="AA398" s="5"/>
    </row>
    <row r="399" spans="1:27" ht="12.75" customHeight="1">
      <c r="A399" s="57"/>
      <c r="B399" s="35"/>
      <c r="C399" s="35"/>
      <c r="D399" s="58"/>
      <c r="E399" s="59"/>
      <c r="F399" s="58"/>
      <c r="G399" s="59"/>
      <c r="H399" s="59"/>
      <c r="I399" s="60"/>
      <c r="J399" s="61"/>
      <c r="K399" s="61"/>
      <c r="L399" s="61"/>
      <c r="M399" s="61"/>
      <c r="N399" s="58" t="str">
        <f t="shared" si="44"/>
        <v> </v>
      </c>
      <c r="O399" s="62" t="str">
        <f t="shared" si="46"/>
        <v> </v>
      </c>
      <c r="P399" s="63" t="str">
        <f t="shared" si="47"/>
        <v> </v>
      </c>
      <c r="Q399" s="101" t="str">
        <f t="shared" si="48"/>
        <v> </v>
      </c>
      <c r="R399" s="101" t="str">
        <f t="shared" si="49"/>
        <v> </v>
      </c>
      <c r="S399" s="61" t="str">
        <f t="shared" si="22"/>
        <v> </v>
      </c>
      <c r="T399" s="101" t="str">
        <f t="shared" si="50"/>
        <v> </v>
      </c>
      <c r="U399" s="35" t="str">
        <f t="shared" si="45"/>
        <v> </v>
      </c>
      <c r="V399" s="81"/>
      <c r="W399" s="5"/>
      <c r="X399" s="5"/>
      <c r="Y399" s="6"/>
      <c r="Z399" s="5"/>
      <c r="AA399" s="5"/>
    </row>
    <row r="400" spans="1:27" ht="12.75" customHeight="1">
      <c r="A400" s="57"/>
      <c r="B400" s="35"/>
      <c r="C400" s="35"/>
      <c r="D400" s="58"/>
      <c r="E400" s="59"/>
      <c r="F400" s="58"/>
      <c r="G400" s="59"/>
      <c r="H400" s="59"/>
      <c r="I400" s="60"/>
      <c r="J400" s="61"/>
      <c r="K400" s="61"/>
      <c r="L400" s="61"/>
      <c r="M400" s="61"/>
      <c r="N400" s="58" t="str">
        <f t="shared" si="44"/>
        <v> </v>
      </c>
      <c r="O400" s="62" t="str">
        <f t="shared" si="46"/>
        <v> </v>
      </c>
      <c r="P400" s="63" t="str">
        <f t="shared" si="47"/>
        <v> </v>
      </c>
      <c r="Q400" s="101" t="str">
        <f t="shared" si="48"/>
        <v> </v>
      </c>
      <c r="R400" s="101" t="str">
        <f t="shared" si="49"/>
        <v> </v>
      </c>
      <c r="S400" s="61" t="str">
        <f t="shared" si="22"/>
        <v> </v>
      </c>
      <c r="T400" s="101" t="str">
        <f t="shared" si="50"/>
        <v> </v>
      </c>
      <c r="U400" s="35" t="str">
        <f t="shared" si="45"/>
        <v> </v>
      </c>
      <c r="V400" s="81"/>
      <c r="W400" s="5"/>
      <c r="X400" s="5"/>
      <c r="Y400" s="6"/>
      <c r="Z400" s="5"/>
      <c r="AA400" s="5"/>
    </row>
    <row r="401" spans="1:27" ht="12.75" customHeight="1">
      <c r="A401" s="57"/>
      <c r="B401" s="35"/>
      <c r="C401" s="35"/>
      <c r="D401" s="58"/>
      <c r="E401" s="59"/>
      <c r="F401" s="58"/>
      <c r="G401" s="59"/>
      <c r="H401" s="59"/>
      <c r="I401" s="60"/>
      <c r="J401" s="61"/>
      <c r="K401" s="61"/>
      <c r="L401" s="61"/>
      <c r="M401" s="61"/>
      <c r="N401" s="58" t="str">
        <f t="shared" si="44"/>
        <v> </v>
      </c>
      <c r="O401" s="62" t="str">
        <f t="shared" si="46"/>
        <v> </v>
      </c>
      <c r="P401" s="63" t="str">
        <f t="shared" si="47"/>
        <v> </v>
      </c>
      <c r="Q401" s="101" t="str">
        <f t="shared" si="48"/>
        <v> </v>
      </c>
      <c r="R401" s="101" t="str">
        <f t="shared" si="49"/>
        <v> </v>
      </c>
      <c r="S401" s="61" t="str">
        <f t="shared" si="22"/>
        <v> </v>
      </c>
      <c r="T401" s="101" t="str">
        <f t="shared" si="50"/>
        <v> </v>
      </c>
      <c r="U401" s="35" t="str">
        <f t="shared" si="45"/>
        <v> </v>
      </c>
      <c r="V401" s="81"/>
      <c r="W401" s="5"/>
      <c r="X401" s="5"/>
      <c r="Y401" s="6"/>
      <c r="Z401" s="5"/>
      <c r="AA401" s="5"/>
    </row>
    <row r="402" spans="1:27" ht="12.75" customHeight="1">
      <c r="A402" s="57"/>
      <c r="B402" s="35"/>
      <c r="C402" s="35"/>
      <c r="D402" s="58"/>
      <c r="E402" s="59"/>
      <c r="F402" s="58"/>
      <c r="G402" s="59"/>
      <c r="H402" s="59"/>
      <c r="I402" s="60"/>
      <c r="J402" s="61"/>
      <c r="K402" s="61"/>
      <c r="L402" s="61"/>
      <c r="M402" s="61"/>
      <c r="N402" s="58" t="str">
        <f t="shared" si="44"/>
        <v> </v>
      </c>
      <c r="O402" s="62" t="str">
        <f t="shared" si="46"/>
        <v> </v>
      </c>
      <c r="P402" s="63" t="str">
        <f t="shared" si="47"/>
        <v> </v>
      </c>
      <c r="Q402" s="101" t="str">
        <f t="shared" si="48"/>
        <v> </v>
      </c>
      <c r="R402" s="101" t="str">
        <f t="shared" si="49"/>
        <v> </v>
      </c>
      <c r="S402" s="61" t="str">
        <f t="shared" si="22"/>
        <v> </v>
      </c>
      <c r="T402" s="101" t="str">
        <f t="shared" si="50"/>
        <v> </v>
      </c>
      <c r="U402" s="35" t="str">
        <f t="shared" si="45"/>
        <v> </v>
      </c>
      <c r="V402" s="81"/>
      <c r="W402" s="5"/>
      <c r="X402" s="5"/>
      <c r="Y402" s="6"/>
      <c r="Z402" s="5"/>
      <c r="AA402" s="5"/>
    </row>
    <row r="403" spans="1:27" ht="12.75" customHeight="1">
      <c r="A403" s="57"/>
      <c r="B403" s="35"/>
      <c r="C403" s="35"/>
      <c r="D403" s="58"/>
      <c r="E403" s="59"/>
      <c r="F403" s="58"/>
      <c r="G403" s="59"/>
      <c r="H403" s="59"/>
      <c r="I403" s="60"/>
      <c r="J403" s="61"/>
      <c r="K403" s="61"/>
      <c r="L403" s="61"/>
      <c r="M403" s="61"/>
      <c r="N403" s="58" t="str">
        <f t="shared" si="44"/>
        <v> </v>
      </c>
      <c r="O403" s="62" t="str">
        <f t="shared" si="46"/>
        <v> </v>
      </c>
      <c r="P403" s="63" t="str">
        <f t="shared" si="47"/>
        <v> </v>
      </c>
      <c r="Q403" s="101" t="str">
        <f t="shared" si="48"/>
        <v> </v>
      </c>
      <c r="R403" s="101" t="str">
        <f t="shared" si="49"/>
        <v> </v>
      </c>
      <c r="S403" s="61" t="str">
        <f t="shared" si="22"/>
        <v> </v>
      </c>
      <c r="T403" s="101" t="str">
        <f t="shared" si="50"/>
        <v> </v>
      </c>
      <c r="U403" s="35" t="str">
        <f t="shared" si="45"/>
        <v> </v>
      </c>
      <c r="V403" s="81"/>
      <c r="W403" s="5"/>
      <c r="X403" s="5"/>
      <c r="Y403" s="6"/>
      <c r="Z403" s="5"/>
      <c r="AA403" s="5"/>
    </row>
    <row r="404" spans="1:27" ht="12.75" customHeight="1">
      <c r="A404" s="57"/>
      <c r="B404" s="35"/>
      <c r="C404" s="35"/>
      <c r="D404" s="58"/>
      <c r="E404" s="59"/>
      <c r="F404" s="58"/>
      <c r="G404" s="59"/>
      <c r="H404" s="59"/>
      <c r="I404" s="60"/>
      <c r="J404" s="61"/>
      <c r="K404" s="61"/>
      <c r="L404" s="61"/>
      <c r="M404" s="61"/>
      <c r="N404" s="58" t="str">
        <f t="shared" si="44"/>
        <v> </v>
      </c>
      <c r="O404" s="62" t="str">
        <f t="shared" si="46"/>
        <v> </v>
      </c>
      <c r="P404" s="63" t="str">
        <f t="shared" si="47"/>
        <v> </v>
      </c>
      <c r="Q404" s="101" t="str">
        <f t="shared" si="48"/>
        <v> </v>
      </c>
      <c r="R404" s="101" t="str">
        <f t="shared" si="49"/>
        <v> </v>
      </c>
      <c r="S404" s="61" t="str">
        <f t="shared" si="22"/>
        <v> </v>
      </c>
      <c r="T404" s="101" t="str">
        <f t="shared" si="50"/>
        <v> </v>
      </c>
      <c r="U404" s="35" t="str">
        <f t="shared" si="45"/>
        <v> </v>
      </c>
      <c r="V404" s="81"/>
      <c r="W404" s="5"/>
      <c r="X404" s="5"/>
      <c r="Y404" s="6"/>
      <c r="Z404" s="5"/>
      <c r="AA404" s="5"/>
    </row>
    <row r="405" spans="1:27" ht="12.75" customHeight="1">
      <c r="A405" s="57"/>
      <c r="B405" s="35"/>
      <c r="C405" s="35"/>
      <c r="D405" s="58"/>
      <c r="E405" s="59"/>
      <c r="F405" s="58"/>
      <c r="G405" s="59"/>
      <c r="H405" s="59"/>
      <c r="I405" s="60"/>
      <c r="J405" s="61"/>
      <c r="K405" s="61"/>
      <c r="L405" s="61"/>
      <c r="M405" s="61"/>
      <c r="N405" s="58" t="str">
        <f t="shared" si="44"/>
        <v> </v>
      </c>
      <c r="O405" s="62" t="str">
        <f t="shared" si="46"/>
        <v> </v>
      </c>
      <c r="P405" s="63" t="str">
        <f t="shared" si="47"/>
        <v> </v>
      </c>
      <c r="Q405" s="101" t="str">
        <f t="shared" si="48"/>
        <v> </v>
      </c>
      <c r="R405" s="101" t="str">
        <f t="shared" si="49"/>
        <v> </v>
      </c>
      <c r="S405" s="61" t="str">
        <f t="shared" si="22"/>
        <v> </v>
      </c>
      <c r="T405" s="101" t="str">
        <f t="shared" si="50"/>
        <v> </v>
      </c>
      <c r="U405" s="35" t="str">
        <f t="shared" si="45"/>
        <v> </v>
      </c>
      <c r="V405" s="81"/>
      <c r="W405" s="5"/>
      <c r="X405" s="5"/>
      <c r="Y405" s="6"/>
      <c r="Z405" s="5"/>
      <c r="AA405" s="5"/>
    </row>
    <row r="406" spans="1:27" ht="12.75" customHeight="1">
      <c r="A406" s="57"/>
      <c r="B406" s="35"/>
      <c r="C406" s="35"/>
      <c r="D406" s="58"/>
      <c r="E406" s="59"/>
      <c r="F406" s="58"/>
      <c r="G406" s="59"/>
      <c r="H406" s="59"/>
      <c r="I406" s="60"/>
      <c r="J406" s="61"/>
      <c r="K406" s="61"/>
      <c r="L406" s="61"/>
      <c r="M406" s="61"/>
      <c r="N406" s="58" t="str">
        <f t="shared" si="44"/>
        <v> </v>
      </c>
      <c r="O406" s="62" t="str">
        <f t="shared" si="46"/>
        <v> </v>
      </c>
      <c r="P406" s="63" t="str">
        <f t="shared" si="47"/>
        <v> </v>
      </c>
      <c r="Q406" s="101" t="str">
        <f t="shared" si="48"/>
        <v> </v>
      </c>
      <c r="R406" s="101" t="str">
        <f t="shared" si="49"/>
        <v> </v>
      </c>
      <c r="S406" s="61" t="str">
        <f t="shared" si="22"/>
        <v> </v>
      </c>
      <c r="T406" s="101" t="str">
        <f t="shared" si="50"/>
        <v> </v>
      </c>
      <c r="U406" s="35" t="str">
        <f t="shared" si="45"/>
        <v> </v>
      </c>
      <c r="V406" s="81"/>
      <c r="W406" s="5"/>
      <c r="X406" s="5"/>
      <c r="Y406" s="6"/>
      <c r="Z406" s="5"/>
      <c r="AA406" s="5"/>
    </row>
    <row r="407" spans="1:27" ht="12.75" customHeight="1">
      <c r="A407" s="57"/>
      <c r="B407" s="35"/>
      <c r="C407" s="35"/>
      <c r="D407" s="58"/>
      <c r="E407" s="59"/>
      <c r="F407" s="58"/>
      <c r="G407" s="59"/>
      <c r="H407" s="59"/>
      <c r="I407" s="60"/>
      <c r="J407" s="61"/>
      <c r="K407" s="61"/>
      <c r="L407" s="61"/>
      <c r="M407" s="61"/>
      <c r="N407" s="58" t="str">
        <f t="shared" si="44"/>
        <v> </v>
      </c>
      <c r="O407" s="62" t="str">
        <f t="shared" si="46"/>
        <v> </v>
      </c>
      <c r="P407" s="63" t="str">
        <f t="shared" si="47"/>
        <v> </v>
      </c>
      <c r="Q407" s="101" t="str">
        <f t="shared" si="48"/>
        <v> </v>
      </c>
      <c r="R407" s="101" t="str">
        <f t="shared" si="49"/>
        <v> </v>
      </c>
      <c r="S407" s="61" t="str">
        <f t="shared" si="22"/>
        <v> </v>
      </c>
      <c r="T407" s="101" t="str">
        <f t="shared" si="50"/>
        <v> </v>
      </c>
      <c r="U407" s="35" t="str">
        <f t="shared" si="45"/>
        <v> </v>
      </c>
      <c r="V407" s="81"/>
      <c r="W407" s="5"/>
      <c r="X407" s="5"/>
      <c r="Y407" s="6"/>
      <c r="Z407" s="5"/>
      <c r="AA407" s="5"/>
    </row>
    <row r="408" spans="1:27" ht="12.75" customHeight="1">
      <c r="A408" s="57"/>
      <c r="B408" s="35"/>
      <c r="C408" s="35"/>
      <c r="D408" s="58"/>
      <c r="E408" s="59"/>
      <c r="F408" s="58"/>
      <c r="G408" s="59"/>
      <c r="H408" s="59"/>
      <c r="I408" s="60"/>
      <c r="J408" s="61"/>
      <c r="K408" s="61"/>
      <c r="L408" s="61"/>
      <c r="M408" s="61"/>
      <c r="N408" s="58" t="str">
        <f t="shared" si="44"/>
        <v> </v>
      </c>
      <c r="O408" s="62" t="str">
        <f t="shared" si="46"/>
        <v> </v>
      </c>
      <c r="P408" s="63" t="str">
        <f t="shared" si="47"/>
        <v> </v>
      </c>
      <c r="Q408" s="101" t="str">
        <f t="shared" si="48"/>
        <v> </v>
      </c>
      <c r="R408" s="101" t="str">
        <f t="shared" si="49"/>
        <v> </v>
      </c>
      <c r="S408" s="61" t="str">
        <f t="shared" si="22"/>
        <v> </v>
      </c>
      <c r="T408" s="101" t="str">
        <f t="shared" si="50"/>
        <v> </v>
      </c>
      <c r="U408" s="35" t="str">
        <f t="shared" si="45"/>
        <v> </v>
      </c>
      <c r="V408" s="81"/>
      <c r="W408" s="5"/>
      <c r="X408" s="5"/>
      <c r="Y408" s="6"/>
      <c r="Z408" s="5"/>
      <c r="AA408" s="5"/>
    </row>
    <row r="409" spans="1:27" ht="12.75" customHeight="1">
      <c r="A409" s="57"/>
      <c r="B409" s="35"/>
      <c r="C409" s="35"/>
      <c r="D409" s="58"/>
      <c r="E409" s="59"/>
      <c r="F409" s="58"/>
      <c r="G409" s="59"/>
      <c r="H409" s="59"/>
      <c r="I409" s="60"/>
      <c r="J409" s="61"/>
      <c r="K409" s="61"/>
      <c r="L409" s="61"/>
      <c r="M409" s="61"/>
      <c r="N409" s="58" t="str">
        <f t="shared" si="44"/>
        <v> </v>
      </c>
      <c r="O409" s="62" t="str">
        <f t="shared" si="46"/>
        <v> </v>
      </c>
      <c r="P409" s="63" t="str">
        <f t="shared" si="47"/>
        <v> </v>
      </c>
      <c r="Q409" s="101" t="str">
        <f t="shared" si="48"/>
        <v> </v>
      </c>
      <c r="R409" s="101" t="str">
        <f t="shared" si="49"/>
        <v> </v>
      </c>
      <c r="S409" s="61" t="str">
        <f t="shared" si="22"/>
        <v> </v>
      </c>
      <c r="T409" s="101" t="str">
        <f t="shared" si="50"/>
        <v> </v>
      </c>
      <c r="U409" s="35" t="str">
        <f t="shared" si="45"/>
        <v> </v>
      </c>
      <c r="V409" s="81"/>
      <c r="W409" s="5"/>
      <c r="X409" s="5"/>
      <c r="Y409" s="6"/>
      <c r="Z409" s="5"/>
      <c r="AA409" s="5"/>
    </row>
    <row r="410" spans="1:27" ht="12.75" customHeight="1">
      <c r="A410" s="57"/>
      <c r="B410" s="35"/>
      <c r="C410" s="35"/>
      <c r="D410" s="58"/>
      <c r="E410" s="59"/>
      <c r="F410" s="58"/>
      <c r="G410" s="59"/>
      <c r="H410" s="59"/>
      <c r="I410" s="60"/>
      <c r="J410" s="61"/>
      <c r="K410" s="61"/>
      <c r="L410" s="61"/>
      <c r="M410" s="61"/>
      <c r="N410" s="58" t="str">
        <f t="shared" si="44"/>
        <v> </v>
      </c>
      <c r="O410" s="62" t="str">
        <f t="shared" si="46"/>
        <v> </v>
      </c>
      <c r="P410" s="63" t="str">
        <f t="shared" si="47"/>
        <v> </v>
      </c>
      <c r="Q410" s="101" t="str">
        <f t="shared" si="48"/>
        <v> </v>
      </c>
      <c r="R410" s="101" t="str">
        <f t="shared" si="49"/>
        <v> </v>
      </c>
      <c r="S410" s="61" t="str">
        <f t="shared" si="22"/>
        <v> </v>
      </c>
      <c r="T410" s="101" t="str">
        <f t="shared" si="50"/>
        <v> </v>
      </c>
      <c r="U410" s="35" t="str">
        <f t="shared" si="45"/>
        <v> </v>
      </c>
      <c r="V410" s="81"/>
      <c r="W410" s="5"/>
      <c r="X410" s="5"/>
      <c r="Y410" s="6"/>
      <c r="Z410" s="5"/>
      <c r="AA410" s="5"/>
    </row>
    <row r="411" spans="1:27" ht="12.75" customHeight="1">
      <c r="A411" s="57"/>
      <c r="B411" s="35"/>
      <c r="C411" s="35"/>
      <c r="D411" s="58"/>
      <c r="E411" s="59"/>
      <c r="F411" s="58"/>
      <c r="G411" s="59"/>
      <c r="H411" s="59"/>
      <c r="I411" s="60"/>
      <c r="J411" s="61"/>
      <c r="K411" s="61"/>
      <c r="L411" s="61"/>
      <c r="M411" s="61"/>
      <c r="N411" s="58" t="str">
        <f t="shared" si="44"/>
        <v> </v>
      </c>
      <c r="O411" s="62" t="str">
        <f t="shared" si="46"/>
        <v> </v>
      </c>
      <c r="P411" s="63" t="str">
        <f t="shared" si="47"/>
        <v> </v>
      </c>
      <c r="Q411" s="101" t="str">
        <f t="shared" si="48"/>
        <v> </v>
      </c>
      <c r="R411" s="101" t="str">
        <f t="shared" si="49"/>
        <v> </v>
      </c>
      <c r="S411" s="61" t="str">
        <f t="shared" si="22"/>
        <v> </v>
      </c>
      <c r="T411" s="101" t="str">
        <f t="shared" si="50"/>
        <v> </v>
      </c>
      <c r="U411" s="35" t="str">
        <f t="shared" si="45"/>
        <v> </v>
      </c>
      <c r="V411" s="81"/>
      <c r="W411" s="5"/>
      <c r="X411" s="5"/>
      <c r="Y411" s="6"/>
      <c r="Z411" s="5"/>
      <c r="AA411" s="5"/>
    </row>
    <row r="412" spans="1:27" ht="12.75" customHeight="1">
      <c r="A412" s="57"/>
      <c r="B412" s="35"/>
      <c r="C412" s="35"/>
      <c r="D412" s="58"/>
      <c r="E412" s="59"/>
      <c r="F412" s="58"/>
      <c r="G412" s="59"/>
      <c r="H412" s="59"/>
      <c r="I412" s="60"/>
      <c r="J412" s="61"/>
      <c r="K412" s="61"/>
      <c r="L412" s="61"/>
      <c r="M412" s="61"/>
      <c r="N412" s="58" t="str">
        <f t="shared" si="44"/>
        <v> </v>
      </c>
      <c r="O412" s="62" t="str">
        <f t="shared" si="46"/>
        <v> </v>
      </c>
      <c r="P412" s="63" t="str">
        <f t="shared" si="47"/>
        <v> </v>
      </c>
      <c r="Q412" s="101" t="str">
        <f t="shared" si="48"/>
        <v> </v>
      </c>
      <c r="R412" s="101" t="str">
        <f t="shared" si="49"/>
        <v> </v>
      </c>
      <c r="S412" s="61" t="str">
        <f t="shared" si="22"/>
        <v> </v>
      </c>
      <c r="T412" s="101" t="str">
        <f t="shared" si="50"/>
        <v> </v>
      </c>
      <c r="U412" s="35" t="str">
        <f t="shared" si="45"/>
        <v> </v>
      </c>
      <c r="V412" s="81"/>
      <c r="W412" s="5"/>
      <c r="X412" s="5"/>
      <c r="Y412" s="6"/>
      <c r="Z412" s="5"/>
      <c r="AA412" s="5"/>
    </row>
    <row r="413" spans="1:27" ht="12.75" customHeight="1">
      <c r="A413" s="57"/>
      <c r="B413" s="35"/>
      <c r="C413" s="35"/>
      <c r="D413" s="58"/>
      <c r="E413" s="59"/>
      <c r="F413" s="58"/>
      <c r="G413" s="59"/>
      <c r="H413" s="59"/>
      <c r="I413" s="60"/>
      <c r="J413" s="61"/>
      <c r="K413" s="61"/>
      <c r="L413" s="61"/>
      <c r="M413" s="61"/>
      <c r="N413" s="35">
        <v>407</v>
      </c>
      <c r="O413" s="62" t="str">
        <f t="shared" si="46"/>
        <v> </v>
      </c>
      <c r="P413" s="63" t="str">
        <f t="shared" si="47"/>
        <v> </v>
      </c>
      <c r="Q413" s="101" t="str">
        <f t="shared" si="48"/>
        <v> </v>
      </c>
      <c r="R413" s="101" t="str">
        <f t="shared" si="49"/>
        <v> </v>
      </c>
      <c r="S413" s="61" t="str">
        <f t="shared" si="22"/>
        <v> </v>
      </c>
      <c r="T413" s="101" t="str">
        <f t="shared" si="50"/>
        <v> </v>
      </c>
      <c r="U413" s="35">
        <f t="shared" si="45"/>
        <v>407</v>
      </c>
      <c r="V413" s="81"/>
      <c r="W413" s="5"/>
      <c r="X413" s="5"/>
      <c r="Y413" s="6"/>
      <c r="Z413" s="5"/>
      <c r="AA413" s="5"/>
    </row>
  </sheetData>
  <sheetProtection/>
  <autoFilter ref="A1:AA413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7.140625" style="0" customWidth="1"/>
    <col min="3" max="3" width="24.421875" style="0" customWidth="1"/>
    <col min="4" max="4" width="17.57421875" style="0" customWidth="1"/>
    <col min="5" max="5" width="15.7109375" style="0" customWidth="1"/>
    <col min="6" max="6" width="18.421875" style="0" customWidth="1"/>
    <col min="7" max="7" width="4.8515625" style="0" customWidth="1"/>
    <col min="8" max="8" width="28.8515625" style="106" customWidth="1"/>
    <col min="9" max="9" width="8.8515625" style="0" customWidth="1"/>
  </cols>
  <sheetData>
    <row r="1" spans="1:9" ht="18.75" customHeight="1">
      <c r="A1" s="1" t="s">
        <v>23</v>
      </c>
      <c r="B1" s="2"/>
      <c r="C1" s="4"/>
      <c r="D1" s="5"/>
      <c r="E1" s="6"/>
      <c r="F1" s="6"/>
      <c r="G1" s="6"/>
      <c r="I1" s="5"/>
    </row>
    <row r="2" spans="1:9" ht="17.25" customHeight="1">
      <c r="A2" s="7" t="s">
        <v>24</v>
      </c>
      <c r="B2" s="2"/>
      <c r="C2" s="4"/>
      <c r="D2" s="5"/>
      <c r="E2" s="6"/>
      <c r="F2" s="6"/>
      <c r="G2" s="6"/>
      <c r="I2" s="5"/>
    </row>
    <row r="3" spans="1:9" ht="21" customHeight="1">
      <c r="A3" s="8">
        <v>1</v>
      </c>
      <c r="B3" s="9" t="s">
        <v>21</v>
      </c>
      <c r="C3" s="4"/>
      <c r="D3" s="5"/>
      <c r="E3" s="6"/>
      <c r="F3" s="6"/>
      <c r="G3" s="6"/>
      <c r="I3" s="5"/>
    </row>
    <row r="4" spans="1:9" ht="20.25" customHeight="1">
      <c r="A4" s="21" t="s">
        <v>175</v>
      </c>
      <c r="B4" s="13"/>
      <c r="C4" s="15"/>
      <c r="D4" s="5"/>
      <c r="E4" s="6"/>
      <c r="F4" s="6"/>
      <c r="G4" s="6"/>
      <c r="I4" s="5"/>
    </row>
    <row r="5" spans="1:9" ht="9.75" customHeight="1">
      <c r="A5" s="20"/>
      <c r="B5" s="20"/>
      <c r="C5" s="22"/>
      <c r="D5" s="23"/>
      <c r="E5" s="20"/>
      <c r="F5" s="20"/>
      <c r="G5" s="20"/>
      <c r="H5" s="107"/>
      <c r="I5" s="23"/>
    </row>
    <row r="6" spans="1:9" ht="13.5" customHeight="1">
      <c r="A6" s="24" t="s">
        <v>2</v>
      </c>
      <c r="B6" s="24" t="s">
        <v>3</v>
      </c>
      <c r="C6" s="27" t="s">
        <v>10</v>
      </c>
      <c r="D6" s="28" t="s">
        <v>11</v>
      </c>
      <c r="E6" s="29" t="s">
        <v>12</v>
      </c>
      <c r="F6" s="29" t="s">
        <v>14</v>
      </c>
      <c r="G6" s="29" t="s">
        <v>15</v>
      </c>
      <c r="H6" s="108" t="s">
        <v>16</v>
      </c>
      <c r="I6" s="30" t="s">
        <v>17</v>
      </c>
    </row>
    <row r="7" spans="1:9" ht="16.5" customHeight="1">
      <c r="A7" s="33">
        <v>1</v>
      </c>
      <c r="B7" s="34">
        <v>38</v>
      </c>
      <c r="C7" s="43" t="s">
        <v>333</v>
      </c>
      <c r="D7" s="44">
        <v>37287</v>
      </c>
      <c r="E7" s="43" t="s">
        <v>37</v>
      </c>
      <c r="F7" s="43"/>
      <c r="G7" s="43"/>
      <c r="H7" s="109" t="s">
        <v>38</v>
      </c>
      <c r="I7" s="45">
        <v>0.002488425925925926</v>
      </c>
    </row>
    <row r="8" spans="1:9" ht="16.5" customHeight="1">
      <c r="A8" s="33">
        <v>2</v>
      </c>
      <c r="B8" s="34">
        <v>288</v>
      </c>
      <c r="C8" s="43" t="s">
        <v>335</v>
      </c>
      <c r="D8" s="44">
        <v>37794</v>
      </c>
      <c r="E8" s="43" t="s">
        <v>40</v>
      </c>
      <c r="F8" s="43" t="s">
        <v>41</v>
      </c>
      <c r="G8" s="43"/>
      <c r="H8" s="109" t="s">
        <v>121</v>
      </c>
      <c r="I8" s="45">
        <v>0.002546296296296296</v>
      </c>
    </row>
    <row r="9" spans="1:9" ht="16.5" customHeight="1">
      <c r="A9" s="33">
        <v>3</v>
      </c>
      <c r="B9" s="34">
        <v>34</v>
      </c>
      <c r="C9" s="43" t="s">
        <v>340</v>
      </c>
      <c r="D9" s="44">
        <v>37318</v>
      </c>
      <c r="E9" s="43" t="s">
        <v>37</v>
      </c>
      <c r="F9" s="43" t="s">
        <v>92</v>
      </c>
      <c r="G9" s="43"/>
      <c r="H9" s="109" t="s">
        <v>341</v>
      </c>
      <c r="I9" s="45">
        <v>0.0026620370370370374</v>
      </c>
    </row>
    <row r="10" spans="1:9" ht="16.5" customHeight="1">
      <c r="A10" s="33">
        <v>4</v>
      </c>
      <c r="B10" s="34">
        <v>52</v>
      </c>
      <c r="C10" s="43" t="s">
        <v>342</v>
      </c>
      <c r="D10" s="44">
        <v>37385</v>
      </c>
      <c r="E10" s="43" t="s">
        <v>61</v>
      </c>
      <c r="F10" s="43"/>
      <c r="G10" s="43"/>
      <c r="H10" s="109" t="s">
        <v>62</v>
      </c>
      <c r="I10" s="45">
        <v>0.0026620370370370374</v>
      </c>
    </row>
    <row r="11" spans="1:9" ht="16.5" customHeight="1">
      <c r="A11" s="33">
        <v>5</v>
      </c>
      <c r="B11" s="34">
        <v>98</v>
      </c>
      <c r="C11" s="43" t="s">
        <v>344</v>
      </c>
      <c r="D11" s="44">
        <v>37654</v>
      </c>
      <c r="E11" s="43" t="s">
        <v>102</v>
      </c>
      <c r="F11" s="43"/>
      <c r="G11" s="43"/>
      <c r="H11" s="109" t="s">
        <v>345</v>
      </c>
      <c r="I11" s="45">
        <v>0.002743055555555556</v>
      </c>
    </row>
    <row r="12" spans="1:9" ht="16.5" customHeight="1">
      <c r="A12" s="33">
        <v>6</v>
      </c>
      <c r="B12" s="34">
        <v>35</v>
      </c>
      <c r="C12" s="43" t="s">
        <v>353</v>
      </c>
      <c r="D12" s="44">
        <v>37332</v>
      </c>
      <c r="E12" s="43" t="s">
        <v>37</v>
      </c>
      <c r="F12" s="43" t="s">
        <v>92</v>
      </c>
      <c r="G12" s="43"/>
      <c r="H12" s="109" t="s">
        <v>341</v>
      </c>
      <c r="I12" s="45">
        <v>0.002800925925925926</v>
      </c>
    </row>
    <row r="13" spans="1:9" ht="16.5" customHeight="1">
      <c r="A13" s="33">
        <v>7</v>
      </c>
      <c r="B13" s="34">
        <v>83</v>
      </c>
      <c r="C13" s="43" t="s">
        <v>355</v>
      </c>
      <c r="D13" s="44">
        <v>37320</v>
      </c>
      <c r="E13" s="43" t="s">
        <v>356</v>
      </c>
      <c r="F13" s="43"/>
      <c r="G13" s="43"/>
      <c r="H13" s="109" t="s">
        <v>357</v>
      </c>
      <c r="I13" s="45">
        <v>0.0028124999999999995</v>
      </c>
    </row>
    <row r="14" spans="1:9" ht="16.5" customHeight="1">
      <c r="A14" s="33">
        <v>8</v>
      </c>
      <c r="B14" s="34">
        <v>84</v>
      </c>
      <c r="C14" s="43" t="s">
        <v>358</v>
      </c>
      <c r="D14" s="44">
        <v>37822</v>
      </c>
      <c r="E14" s="43" t="s">
        <v>44</v>
      </c>
      <c r="F14" s="43"/>
      <c r="G14" s="43"/>
      <c r="H14" s="109" t="s">
        <v>45</v>
      </c>
      <c r="I14" s="45">
        <v>0.002824074074074074</v>
      </c>
    </row>
    <row r="15" spans="1:9" ht="16.5" customHeight="1">
      <c r="A15" s="33">
        <v>9</v>
      </c>
      <c r="B15" s="34">
        <v>211</v>
      </c>
      <c r="C15" s="43" t="s">
        <v>361</v>
      </c>
      <c r="D15" s="44">
        <v>37785</v>
      </c>
      <c r="E15" s="43" t="s">
        <v>61</v>
      </c>
      <c r="F15" s="43"/>
      <c r="G15" s="43" t="s">
        <v>141</v>
      </c>
      <c r="H15" s="109" t="s">
        <v>362</v>
      </c>
      <c r="I15" s="45">
        <v>0.002835648148148148</v>
      </c>
    </row>
    <row r="16" spans="1:9" ht="16.5" customHeight="1">
      <c r="A16" s="33">
        <v>10</v>
      </c>
      <c r="B16" s="34">
        <v>50</v>
      </c>
      <c r="C16" s="43" t="s">
        <v>471</v>
      </c>
      <c r="D16" s="44">
        <v>37258</v>
      </c>
      <c r="E16" s="43" t="s">
        <v>61</v>
      </c>
      <c r="F16" s="43"/>
      <c r="G16" s="43" t="s">
        <v>77</v>
      </c>
      <c r="H16" s="109" t="s">
        <v>437</v>
      </c>
      <c r="I16" s="45">
        <v>0.002939814814814815</v>
      </c>
    </row>
    <row r="17" spans="1:9" ht="16.5" customHeight="1">
      <c r="A17" s="33">
        <v>11</v>
      </c>
      <c r="B17" s="34">
        <v>91</v>
      </c>
      <c r="C17" s="43" t="s">
        <v>472</v>
      </c>
      <c r="D17" s="44">
        <v>37699</v>
      </c>
      <c r="E17" s="43" t="s">
        <v>76</v>
      </c>
      <c r="F17" s="43" t="s">
        <v>41</v>
      </c>
      <c r="G17" s="43" t="s">
        <v>77</v>
      </c>
      <c r="H17" s="109" t="s">
        <v>78</v>
      </c>
      <c r="I17" s="45">
        <v>0.002951388888888889</v>
      </c>
    </row>
    <row r="18" spans="1:9" ht="16.5" customHeight="1">
      <c r="A18" s="33">
        <v>12</v>
      </c>
      <c r="B18" s="34">
        <v>94</v>
      </c>
      <c r="C18" s="43" t="s">
        <v>474</v>
      </c>
      <c r="D18" s="44">
        <v>38145</v>
      </c>
      <c r="E18" s="43" t="s">
        <v>76</v>
      </c>
      <c r="F18" s="43" t="s">
        <v>41</v>
      </c>
      <c r="G18" s="43" t="s">
        <v>475</v>
      </c>
      <c r="H18" s="109" t="s">
        <v>78</v>
      </c>
      <c r="I18" s="45">
        <v>0.003009259259259259</v>
      </c>
    </row>
    <row r="19" spans="1:9" ht="16.5" customHeight="1">
      <c r="A19" s="33">
        <v>13</v>
      </c>
      <c r="B19" s="34">
        <v>139</v>
      </c>
      <c r="C19" s="43" t="s">
        <v>478</v>
      </c>
      <c r="D19" s="44">
        <v>37372</v>
      </c>
      <c r="E19" s="43" t="s">
        <v>138</v>
      </c>
      <c r="F19" s="43"/>
      <c r="G19" s="43"/>
      <c r="H19" s="109" t="s">
        <v>139</v>
      </c>
      <c r="I19" s="45">
        <v>0.0030324074074074073</v>
      </c>
    </row>
    <row r="20" spans="1:9" ht="16.5" customHeight="1">
      <c r="A20" s="33">
        <v>14</v>
      </c>
      <c r="B20" s="34">
        <v>142</v>
      </c>
      <c r="C20" s="43" t="s">
        <v>484</v>
      </c>
      <c r="D20" s="44">
        <v>37999</v>
      </c>
      <c r="E20" s="43" t="s">
        <v>138</v>
      </c>
      <c r="F20" s="43"/>
      <c r="G20" s="43" t="s">
        <v>141</v>
      </c>
      <c r="H20" s="109" t="s">
        <v>142</v>
      </c>
      <c r="I20" s="45">
        <v>0.003148148148148148</v>
      </c>
    </row>
    <row r="21" spans="1:9" ht="16.5" customHeight="1">
      <c r="A21" s="33">
        <v>15</v>
      </c>
      <c r="B21" s="34">
        <v>103</v>
      </c>
      <c r="C21" s="43" t="s">
        <v>507</v>
      </c>
      <c r="D21" s="44">
        <v>37845</v>
      </c>
      <c r="E21" s="43" t="s">
        <v>66</v>
      </c>
      <c r="F21" s="43"/>
      <c r="G21" s="43" t="s">
        <v>77</v>
      </c>
      <c r="H21" s="109" t="s">
        <v>67</v>
      </c>
      <c r="I21" s="45">
        <v>0.0035416666666666665</v>
      </c>
    </row>
    <row r="22" spans="1:9" ht="16.5" customHeight="1">
      <c r="A22" s="33">
        <v>16</v>
      </c>
      <c r="B22" s="34">
        <v>146</v>
      </c>
      <c r="C22" s="43" t="s">
        <v>511</v>
      </c>
      <c r="D22" s="44">
        <v>38098</v>
      </c>
      <c r="E22" s="43" t="s">
        <v>138</v>
      </c>
      <c r="F22" s="43"/>
      <c r="G22" s="43" t="s">
        <v>141</v>
      </c>
      <c r="H22" s="109" t="s">
        <v>142</v>
      </c>
      <c r="I22" s="45">
        <v>0.0037268518518518514</v>
      </c>
    </row>
    <row r="23" spans="1:9" ht="16.5" customHeight="1">
      <c r="A23" s="33">
        <v>17</v>
      </c>
      <c r="B23" s="34">
        <v>143</v>
      </c>
      <c r="C23" s="43" t="s">
        <v>512</v>
      </c>
      <c r="D23" s="44">
        <v>37620</v>
      </c>
      <c r="E23" s="43" t="s">
        <v>138</v>
      </c>
      <c r="F23" s="43"/>
      <c r="G23" s="43"/>
      <c r="H23" s="109" t="s">
        <v>142</v>
      </c>
      <c r="I23" s="45">
        <v>0.0038888888888888883</v>
      </c>
    </row>
    <row r="24" spans="1:9" ht="16.5" customHeight="1">
      <c r="A24" s="33">
        <v>18</v>
      </c>
      <c r="B24" s="34">
        <v>29</v>
      </c>
      <c r="C24" s="43" t="s">
        <v>513</v>
      </c>
      <c r="D24" s="44">
        <v>37943</v>
      </c>
      <c r="E24" s="43" t="s">
        <v>89</v>
      </c>
      <c r="F24" s="43" t="s">
        <v>41</v>
      </c>
      <c r="G24" s="43"/>
      <c r="H24" s="109" t="s">
        <v>99</v>
      </c>
      <c r="I24" s="45">
        <v>0.00400462962962963</v>
      </c>
    </row>
    <row r="25" spans="1:9" ht="16.5" customHeight="1">
      <c r="A25" s="33">
        <v>19</v>
      </c>
      <c r="B25" s="34">
        <v>17</v>
      </c>
      <c r="C25" s="43" t="s">
        <v>516</v>
      </c>
      <c r="D25" s="44">
        <v>37782</v>
      </c>
      <c r="E25" s="43" t="s">
        <v>89</v>
      </c>
      <c r="F25" s="43" t="s">
        <v>41</v>
      </c>
      <c r="G25" s="43"/>
      <c r="H25" s="109" t="s">
        <v>99</v>
      </c>
      <c r="I25" s="45">
        <v>0.004432870370370371</v>
      </c>
    </row>
    <row r="26" spans="1:9" ht="16.5" customHeight="1">
      <c r="A26" s="33">
        <v>20</v>
      </c>
      <c r="B26" s="34">
        <v>16</v>
      </c>
      <c r="C26" s="43" t="s">
        <v>517</v>
      </c>
      <c r="D26" s="44">
        <v>37592</v>
      </c>
      <c r="E26" s="43" t="s">
        <v>89</v>
      </c>
      <c r="F26" s="43" t="s">
        <v>41</v>
      </c>
      <c r="G26" s="43"/>
      <c r="H26" s="109" t="s">
        <v>99</v>
      </c>
      <c r="I26" s="45">
        <v>0.004456018518518519</v>
      </c>
    </row>
  </sheetData>
  <sheetProtection/>
  <printOptions/>
  <pageMargins left="0.7" right="0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7.140625" style="0" customWidth="1"/>
    <col min="3" max="3" width="24.421875" style="0" customWidth="1"/>
    <col min="4" max="4" width="17.57421875" style="0" customWidth="1"/>
    <col min="5" max="5" width="15.7109375" style="0" customWidth="1"/>
    <col min="6" max="6" width="18.421875" style="0" customWidth="1"/>
    <col min="7" max="7" width="4.8515625" style="0" customWidth="1"/>
    <col min="8" max="8" width="21.7109375" style="0" customWidth="1"/>
    <col min="9" max="9" width="8.8515625" style="0" customWidth="1"/>
  </cols>
  <sheetData>
    <row r="1" spans="1:9" ht="18.75" customHeight="1">
      <c r="A1" s="1" t="s">
        <v>23</v>
      </c>
      <c r="B1" s="2"/>
      <c r="C1" s="4"/>
      <c r="D1" s="5"/>
      <c r="E1" s="6"/>
      <c r="F1" s="6"/>
      <c r="G1" s="6"/>
      <c r="H1" s="6"/>
      <c r="I1" s="5"/>
    </row>
    <row r="2" spans="1:9" ht="17.25" customHeight="1">
      <c r="A2" s="7" t="s">
        <v>24</v>
      </c>
      <c r="B2" s="2"/>
      <c r="C2" s="4"/>
      <c r="D2" s="5"/>
      <c r="E2" s="6"/>
      <c r="F2" s="6"/>
      <c r="G2" s="6"/>
      <c r="H2" s="6"/>
      <c r="I2" s="5"/>
    </row>
    <row r="3" spans="1:9" ht="21" customHeight="1">
      <c r="A3" s="8">
        <v>2</v>
      </c>
      <c r="B3" s="9" t="s">
        <v>21</v>
      </c>
      <c r="C3" s="4"/>
      <c r="D3" s="5"/>
      <c r="E3" s="6"/>
      <c r="F3" s="6"/>
      <c r="G3" s="6"/>
      <c r="H3" s="6"/>
      <c r="I3" s="5"/>
    </row>
    <row r="4" spans="1:9" ht="20.25" customHeight="1">
      <c r="A4" s="21" t="s">
        <v>184</v>
      </c>
      <c r="B4" s="13"/>
      <c r="C4" s="15"/>
      <c r="D4" s="5"/>
      <c r="E4" s="6"/>
      <c r="F4" s="6"/>
      <c r="G4" s="6"/>
      <c r="H4" s="6"/>
      <c r="I4" s="5"/>
    </row>
    <row r="5" spans="1:9" ht="9.75" customHeight="1">
      <c r="A5" s="20"/>
      <c r="B5" s="20"/>
      <c r="C5" s="22"/>
      <c r="D5" s="23"/>
      <c r="E5" s="20"/>
      <c r="F5" s="20"/>
      <c r="G5" s="20"/>
      <c r="H5" s="20"/>
      <c r="I5" s="23"/>
    </row>
    <row r="6" spans="1:9" ht="13.5" customHeight="1">
      <c r="A6" s="24" t="s">
        <v>2</v>
      </c>
      <c r="B6" s="24" t="s">
        <v>3</v>
      </c>
      <c r="C6" s="27" t="s">
        <v>10</v>
      </c>
      <c r="D6" s="28" t="s">
        <v>11</v>
      </c>
      <c r="E6" s="29" t="s">
        <v>12</v>
      </c>
      <c r="F6" s="29" t="s">
        <v>14</v>
      </c>
      <c r="G6" s="29" t="s">
        <v>15</v>
      </c>
      <c r="H6" s="29" t="s">
        <v>16</v>
      </c>
      <c r="I6" s="30" t="s">
        <v>17</v>
      </c>
    </row>
    <row r="7" spans="1:9" ht="16.5" customHeight="1">
      <c r="A7" s="33">
        <v>1</v>
      </c>
      <c r="B7" s="34">
        <v>32</v>
      </c>
      <c r="C7" s="43" t="s">
        <v>334</v>
      </c>
      <c r="D7" s="44">
        <v>37273</v>
      </c>
      <c r="E7" s="43" t="s">
        <v>37</v>
      </c>
      <c r="F7" s="43" t="s">
        <v>92</v>
      </c>
      <c r="G7" s="43"/>
      <c r="H7" s="43" t="s">
        <v>93</v>
      </c>
      <c r="I7" s="45">
        <v>0.002546296296296296</v>
      </c>
    </row>
    <row r="8" spans="1:9" ht="16.5" customHeight="1">
      <c r="A8" s="33">
        <v>2</v>
      </c>
      <c r="B8" s="34">
        <v>291</v>
      </c>
      <c r="C8" s="43" t="s">
        <v>336</v>
      </c>
      <c r="D8" s="44">
        <v>37345</v>
      </c>
      <c r="E8" s="43" t="s">
        <v>57</v>
      </c>
      <c r="F8" s="43"/>
      <c r="G8" s="43"/>
      <c r="H8" s="43" t="s">
        <v>58</v>
      </c>
      <c r="I8" s="45">
        <v>0.0025810185185185185</v>
      </c>
    </row>
    <row r="9" spans="1:9" ht="16.5" customHeight="1">
      <c r="A9" s="33">
        <v>3</v>
      </c>
      <c r="B9" s="34">
        <v>31</v>
      </c>
      <c r="C9" s="43" t="s">
        <v>337</v>
      </c>
      <c r="D9" s="44">
        <v>37858</v>
      </c>
      <c r="E9" s="43" t="s">
        <v>37</v>
      </c>
      <c r="F9" s="43" t="s">
        <v>92</v>
      </c>
      <c r="G9" s="43"/>
      <c r="H9" s="43" t="s">
        <v>93</v>
      </c>
      <c r="I9" s="45">
        <v>0.0025810185185185185</v>
      </c>
    </row>
    <row r="10" spans="1:9" ht="16.5" customHeight="1">
      <c r="A10" s="33">
        <v>4</v>
      </c>
      <c r="B10" s="34">
        <v>1</v>
      </c>
      <c r="C10" s="43" t="s">
        <v>338</v>
      </c>
      <c r="D10" s="44">
        <v>37453</v>
      </c>
      <c r="E10" s="43" t="s">
        <v>51</v>
      </c>
      <c r="F10" s="43" t="s">
        <v>41</v>
      </c>
      <c r="G10" s="43"/>
      <c r="H10" s="43" t="s">
        <v>99</v>
      </c>
      <c r="I10" s="45">
        <v>0.0026504629629629625</v>
      </c>
    </row>
    <row r="11" spans="1:9" ht="16.5" customHeight="1">
      <c r="A11" s="33">
        <v>5</v>
      </c>
      <c r="B11" s="34">
        <v>47</v>
      </c>
      <c r="C11" s="43" t="s">
        <v>343</v>
      </c>
      <c r="D11" s="44">
        <v>37395</v>
      </c>
      <c r="E11" s="43" t="s">
        <v>61</v>
      </c>
      <c r="F11" s="43"/>
      <c r="G11" s="43"/>
      <c r="H11" s="43" t="s">
        <v>82</v>
      </c>
      <c r="I11" s="45">
        <v>0.0027083333333333334</v>
      </c>
    </row>
    <row r="12" spans="1:9" ht="16.5" customHeight="1">
      <c r="A12" s="33">
        <v>6</v>
      </c>
      <c r="B12" s="34">
        <v>86</v>
      </c>
      <c r="C12" s="43" t="s">
        <v>346</v>
      </c>
      <c r="D12" s="44">
        <v>37417</v>
      </c>
      <c r="E12" s="43" t="s">
        <v>44</v>
      </c>
      <c r="F12" s="43"/>
      <c r="G12" s="43"/>
      <c r="H12" s="43" t="s">
        <v>45</v>
      </c>
      <c r="I12" s="45">
        <v>0.002743055555555556</v>
      </c>
    </row>
    <row r="13" spans="1:9" ht="16.5" customHeight="1">
      <c r="A13" s="33">
        <v>7</v>
      </c>
      <c r="B13" s="34">
        <v>45</v>
      </c>
      <c r="C13" s="43" t="s">
        <v>347</v>
      </c>
      <c r="D13" s="44">
        <v>37485</v>
      </c>
      <c r="E13" s="43" t="s">
        <v>61</v>
      </c>
      <c r="F13" s="43"/>
      <c r="G13" s="43"/>
      <c r="H13" s="43" t="s">
        <v>62</v>
      </c>
      <c r="I13" s="45">
        <v>0.0027662037037037034</v>
      </c>
    </row>
    <row r="14" spans="1:9" ht="16.5" customHeight="1">
      <c r="A14" s="33">
        <v>8</v>
      </c>
      <c r="B14" s="34">
        <v>152</v>
      </c>
      <c r="C14" s="43" t="s">
        <v>348</v>
      </c>
      <c r="D14" s="44">
        <v>37932</v>
      </c>
      <c r="E14" s="43" t="s">
        <v>223</v>
      </c>
      <c r="F14" s="43" t="s">
        <v>349</v>
      </c>
      <c r="G14" s="43"/>
      <c r="H14" s="43" t="s">
        <v>350</v>
      </c>
      <c r="I14" s="45">
        <v>0.0027662037037037034</v>
      </c>
    </row>
    <row r="15" spans="1:9" ht="16.5" customHeight="1">
      <c r="A15" s="33">
        <v>9</v>
      </c>
      <c r="B15" s="34">
        <v>123</v>
      </c>
      <c r="C15" s="43" t="s">
        <v>351</v>
      </c>
      <c r="D15" s="44">
        <v>37406</v>
      </c>
      <c r="E15" s="43" t="s">
        <v>72</v>
      </c>
      <c r="F15" s="43" t="s">
        <v>73</v>
      </c>
      <c r="G15" s="43"/>
      <c r="H15" s="43" t="s">
        <v>74</v>
      </c>
      <c r="I15" s="45">
        <v>0.0027662037037037034</v>
      </c>
    </row>
    <row r="16" spans="1:9" ht="16.5" customHeight="1">
      <c r="A16" s="33">
        <v>10</v>
      </c>
      <c r="B16" s="34">
        <v>151</v>
      </c>
      <c r="C16" s="43" t="s">
        <v>352</v>
      </c>
      <c r="D16" s="44">
        <v>37932</v>
      </c>
      <c r="E16" s="43" t="s">
        <v>223</v>
      </c>
      <c r="F16" s="43" t="s">
        <v>349</v>
      </c>
      <c r="G16" s="43"/>
      <c r="H16" s="43" t="s">
        <v>350</v>
      </c>
      <c r="I16" s="45">
        <v>0.002789351851851852</v>
      </c>
    </row>
    <row r="17" spans="1:9" ht="16.5" customHeight="1">
      <c r="A17" s="33">
        <v>11</v>
      </c>
      <c r="B17" s="34">
        <v>33</v>
      </c>
      <c r="C17" s="43" t="s">
        <v>354</v>
      </c>
      <c r="D17" s="44">
        <v>37536</v>
      </c>
      <c r="E17" s="43" t="s">
        <v>37</v>
      </c>
      <c r="F17" s="43" t="s">
        <v>92</v>
      </c>
      <c r="G17" s="43"/>
      <c r="H17" s="43" t="s">
        <v>341</v>
      </c>
      <c r="I17" s="45">
        <v>0.002800925925925926</v>
      </c>
    </row>
    <row r="18" spans="1:9" ht="16.5" customHeight="1">
      <c r="A18" s="33">
        <v>12</v>
      </c>
      <c r="B18" s="34">
        <v>42</v>
      </c>
      <c r="C18" s="43" t="s">
        <v>359</v>
      </c>
      <c r="D18" s="44">
        <v>37318</v>
      </c>
      <c r="E18" s="43" t="s">
        <v>61</v>
      </c>
      <c r="F18" s="43"/>
      <c r="G18" s="43"/>
      <c r="H18" s="43" t="s">
        <v>82</v>
      </c>
      <c r="I18" s="45">
        <v>0.002824074074074074</v>
      </c>
    </row>
    <row r="19" spans="1:9" ht="16.5" customHeight="1">
      <c r="A19" s="33">
        <v>13</v>
      </c>
      <c r="B19" s="34">
        <v>60</v>
      </c>
      <c r="C19" s="43" t="s">
        <v>466</v>
      </c>
      <c r="D19" s="44">
        <v>37338</v>
      </c>
      <c r="E19" s="43" t="s">
        <v>226</v>
      </c>
      <c r="F19" s="43" t="s">
        <v>370</v>
      </c>
      <c r="G19" s="43"/>
      <c r="H19" s="43" t="s">
        <v>393</v>
      </c>
      <c r="I19" s="45">
        <v>0.0028587962962962963</v>
      </c>
    </row>
    <row r="20" spans="1:9" ht="16.5" customHeight="1">
      <c r="A20" s="33">
        <v>14</v>
      </c>
      <c r="B20" s="34">
        <v>95</v>
      </c>
      <c r="C20" s="43" t="s">
        <v>467</v>
      </c>
      <c r="D20" s="44">
        <v>37722</v>
      </c>
      <c r="E20" s="43" t="s">
        <v>102</v>
      </c>
      <c r="F20" s="43" t="s">
        <v>103</v>
      </c>
      <c r="G20" s="43"/>
      <c r="H20" s="43" t="s">
        <v>104</v>
      </c>
      <c r="I20" s="45">
        <v>0.002893518518518519</v>
      </c>
    </row>
    <row r="21" spans="1:9" ht="16.5" customHeight="1">
      <c r="A21" s="33">
        <v>15</v>
      </c>
      <c r="B21" s="34">
        <v>292</v>
      </c>
      <c r="C21" s="43" t="s">
        <v>468</v>
      </c>
      <c r="D21" s="44">
        <v>37637</v>
      </c>
      <c r="E21" s="43" t="s">
        <v>57</v>
      </c>
      <c r="F21" s="43"/>
      <c r="G21" s="43"/>
      <c r="H21" s="43" t="s">
        <v>58</v>
      </c>
      <c r="I21" s="45">
        <v>0.002905092592592593</v>
      </c>
    </row>
    <row r="22" spans="1:9" ht="16.5" customHeight="1">
      <c r="A22" s="33">
        <v>16</v>
      </c>
      <c r="B22" s="34">
        <v>283</v>
      </c>
      <c r="C22" s="43" t="s">
        <v>470</v>
      </c>
      <c r="D22" s="44">
        <v>37384</v>
      </c>
      <c r="E22" s="43" t="s">
        <v>47</v>
      </c>
      <c r="F22" s="43" t="s">
        <v>48</v>
      </c>
      <c r="G22" s="43"/>
      <c r="H22" s="43" t="s">
        <v>49</v>
      </c>
      <c r="I22" s="45">
        <v>0.0029282407407407412</v>
      </c>
    </row>
    <row r="23" spans="1:9" ht="16.5" customHeight="1">
      <c r="A23" s="33">
        <v>17</v>
      </c>
      <c r="B23" s="34">
        <v>119</v>
      </c>
      <c r="C23" s="43" t="s">
        <v>479</v>
      </c>
      <c r="D23" s="44">
        <v>37800</v>
      </c>
      <c r="E23" s="43" t="s">
        <v>402</v>
      </c>
      <c r="F23" s="43"/>
      <c r="G23" s="43"/>
      <c r="H23" s="43" t="s">
        <v>403</v>
      </c>
      <c r="I23" s="45">
        <v>0.003043981481481482</v>
      </c>
    </row>
    <row r="24" spans="1:9" ht="16.5" customHeight="1">
      <c r="A24" s="33">
        <v>18</v>
      </c>
      <c r="B24" s="34">
        <v>267</v>
      </c>
      <c r="C24" s="43" t="s">
        <v>481</v>
      </c>
      <c r="D24" s="44">
        <v>37363</v>
      </c>
      <c r="E24" s="43" t="s">
        <v>69</v>
      </c>
      <c r="F24" s="43"/>
      <c r="G24" s="43"/>
      <c r="H24" s="43" t="s">
        <v>482</v>
      </c>
      <c r="I24" s="45">
        <v>0.0030787037037037037</v>
      </c>
    </row>
    <row r="25" spans="1:9" ht="16.5" customHeight="1">
      <c r="A25" s="33">
        <v>19</v>
      </c>
      <c r="B25" s="34">
        <v>137</v>
      </c>
      <c r="C25" s="43" t="s">
        <v>485</v>
      </c>
      <c r="D25" s="44">
        <v>37270</v>
      </c>
      <c r="E25" s="43" t="s">
        <v>138</v>
      </c>
      <c r="F25" s="43"/>
      <c r="G25" s="43"/>
      <c r="H25" s="43" t="s">
        <v>139</v>
      </c>
      <c r="I25" s="45">
        <v>0.003194444444444444</v>
      </c>
    </row>
    <row r="26" spans="1:9" ht="16.5" customHeight="1">
      <c r="A26" s="33">
        <v>20</v>
      </c>
      <c r="B26" s="34">
        <v>65</v>
      </c>
      <c r="C26" s="43" t="s">
        <v>488</v>
      </c>
      <c r="D26" s="44">
        <v>38152</v>
      </c>
      <c r="E26" s="43" t="s">
        <v>226</v>
      </c>
      <c r="F26" s="43" t="s">
        <v>370</v>
      </c>
      <c r="G26" s="43"/>
      <c r="H26" s="43" t="s">
        <v>490</v>
      </c>
      <c r="I26" s="45">
        <v>0.0032175925925925926</v>
      </c>
    </row>
    <row r="27" spans="1:9" ht="16.5" customHeight="1">
      <c r="A27" s="33">
        <v>21</v>
      </c>
      <c r="B27" s="34">
        <v>144</v>
      </c>
      <c r="C27" s="43" t="s">
        <v>493</v>
      </c>
      <c r="D27" s="44">
        <v>37485</v>
      </c>
      <c r="E27" s="43" t="s">
        <v>138</v>
      </c>
      <c r="F27" s="43"/>
      <c r="G27" s="43"/>
      <c r="H27" s="43" t="s">
        <v>142</v>
      </c>
      <c r="I27" s="45">
        <v>0.003414351851851852</v>
      </c>
    </row>
    <row r="28" spans="1:9" ht="16.5" customHeight="1">
      <c r="A28" s="33">
        <v>22</v>
      </c>
      <c r="B28" s="34">
        <v>140</v>
      </c>
      <c r="C28" s="43" t="s">
        <v>501</v>
      </c>
      <c r="D28" s="44">
        <v>37593</v>
      </c>
      <c r="E28" s="43" t="s">
        <v>138</v>
      </c>
      <c r="F28" s="43"/>
      <c r="G28" s="43"/>
      <c r="H28" s="43" t="s">
        <v>139</v>
      </c>
      <c r="I28" s="45">
        <v>0.003425925925925926</v>
      </c>
    </row>
    <row r="29" spans="1:9" ht="16.5" customHeight="1">
      <c r="A29" s="33">
        <v>23</v>
      </c>
      <c r="B29" s="34">
        <v>282</v>
      </c>
      <c r="C29" s="43" t="s">
        <v>518</v>
      </c>
      <c r="D29" s="44">
        <v>37268</v>
      </c>
      <c r="E29" s="43" t="s">
        <v>47</v>
      </c>
      <c r="F29" s="43" t="s">
        <v>48</v>
      </c>
      <c r="G29" s="43"/>
      <c r="H29" s="43" t="s">
        <v>49</v>
      </c>
      <c r="I29" s="45">
        <v>0.0051736111111111115</v>
      </c>
    </row>
  </sheetData>
  <sheetProtection/>
  <printOptions/>
  <pageMargins left="0.7" right="0" top="0.7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7.140625" style="0" customWidth="1"/>
    <col min="3" max="3" width="23.140625" style="0" customWidth="1"/>
    <col min="4" max="4" width="15.28125" style="0" customWidth="1"/>
    <col min="5" max="5" width="15.7109375" style="106" customWidth="1"/>
    <col min="6" max="6" width="16.00390625" style="106" customWidth="1"/>
    <col min="7" max="7" width="4.8515625" style="0" customWidth="1"/>
    <col min="8" max="8" width="28.140625" style="106" customWidth="1"/>
    <col min="9" max="9" width="8.8515625" style="0" customWidth="1"/>
  </cols>
  <sheetData>
    <row r="1" spans="1:9" ht="18.75" customHeight="1">
      <c r="A1" s="1" t="s">
        <v>23</v>
      </c>
      <c r="B1" s="7"/>
      <c r="C1" s="4"/>
      <c r="D1" s="86"/>
      <c r="G1" s="6"/>
      <c r="I1" s="86"/>
    </row>
    <row r="2" spans="1:9" ht="17.25" customHeight="1">
      <c r="A2" s="7" t="s">
        <v>24</v>
      </c>
      <c r="B2" s="7"/>
      <c r="C2" s="4"/>
      <c r="D2" s="86"/>
      <c r="G2" s="6"/>
      <c r="I2" s="86"/>
    </row>
    <row r="3" spans="1:9" ht="21" customHeight="1">
      <c r="A3" s="8">
        <v>3</v>
      </c>
      <c r="B3" s="10" t="s">
        <v>143</v>
      </c>
      <c r="C3" s="4"/>
      <c r="D3" s="86"/>
      <c r="G3" s="6"/>
      <c r="I3" s="86"/>
    </row>
    <row r="4" spans="1:9" ht="20.25" customHeight="1">
      <c r="A4" s="21" t="s">
        <v>1111</v>
      </c>
      <c r="B4" s="13"/>
      <c r="C4" s="15"/>
      <c r="D4" s="86"/>
      <c r="G4" s="6"/>
      <c r="I4" s="86"/>
    </row>
    <row r="5" spans="1:9" ht="9.75" customHeight="1">
      <c r="A5" s="20"/>
      <c r="B5" s="20"/>
      <c r="C5" s="22"/>
      <c r="D5" s="23"/>
      <c r="E5" s="107"/>
      <c r="F5" s="107"/>
      <c r="G5" s="20"/>
      <c r="H5" s="107"/>
      <c r="I5" s="23"/>
    </row>
    <row r="6" spans="1:9" ht="13.5" customHeight="1">
      <c r="A6" s="99" t="s">
        <v>2</v>
      </c>
      <c r="B6" s="99" t="s">
        <v>3</v>
      </c>
      <c r="C6" s="27" t="s">
        <v>10</v>
      </c>
      <c r="D6" s="28" t="s">
        <v>11</v>
      </c>
      <c r="E6" s="108" t="s">
        <v>12</v>
      </c>
      <c r="F6" s="108" t="s">
        <v>14</v>
      </c>
      <c r="G6" s="29" t="s">
        <v>15</v>
      </c>
      <c r="H6" s="108" t="s">
        <v>16</v>
      </c>
      <c r="I6" s="30" t="s">
        <v>17</v>
      </c>
    </row>
    <row r="7" spans="1:9" ht="16.5" customHeight="1">
      <c r="A7" s="46">
        <v>1</v>
      </c>
      <c r="B7" s="35">
        <v>33</v>
      </c>
      <c r="C7" s="43" t="s">
        <v>33</v>
      </c>
      <c r="D7" s="44">
        <v>37523</v>
      </c>
      <c r="E7" s="109" t="s">
        <v>37</v>
      </c>
      <c r="F7" s="109"/>
      <c r="G7" s="43"/>
      <c r="H7" s="109" t="s">
        <v>38</v>
      </c>
      <c r="I7" s="45">
        <v>0.0021874999999999998</v>
      </c>
    </row>
    <row r="8" spans="1:9" ht="16.5" customHeight="1">
      <c r="A8" s="46">
        <v>2</v>
      </c>
      <c r="B8" s="35">
        <v>238</v>
      </c>
      <c r="C8" s="43" t="s">
        <v>39</v>
      </c>
      <c r="D8" s="44">
        <v>37340</v>
      </c>
      <c r="E8" s="109" t="s">
        <v>40</v>
      </c>
      <c r="F8" s="109" t="s">
        <v>41</v>
      </c>
      <c r="G8" s="43"/>
      <c r="H8" s="109" t="s">
        <v>42</v>
      </c>
      <c r="I8" s="45">
        <v>0.0022800925925925927</v>
      </c>
    </row>
    <row r="9" spans="1:9" ht="16.5" customHeight="1">
      <c r="A9" s="46">
        <v>3</v>
      </c>
      <c r="B9" s="35">
        <v>76</v>
      </c>
      <c r="C9" s="43" t="s">
        <v>43</v>
      </c>
      <c r="D9" s="44">
        <v>37350</v>
      </c>
      <c r="E9" s="109" t="s">
        <v>44</v>
      </c>
      <c r="F9" s="109"/>
      <c r="G9" s="43"/>
      <c r="H9" s="109" t="s">
        <v>45</v>
      </c>
      <c r="I9" s="45">
        <v>0.0022800925925925927</v>
      </c>
    </row>
    <row r="10" spans="1:9" ht="16.5" customHeight="1">
      <c r="A10" s="46">
        <v>4</v>
      </c>
      <c r="B10" s="35">
        <v>148</v>
      </c>
      <c r="C10" s="43" t="s">
        <v>46</v>
      </c>
      <c r="D10" s="44">
        <v>37385</v>
      </c>
      <c r="E10" s="109" t="s">
        <v>47</v>
      </c>
      <c r="F10" s="109" t="s">
        <v>48</v>
      </c>
      <c r="G10" s="43"/>
      <c r="H10" s="109" t="s">
        <v>49</v>
      </c>
      <c r="I10" s="45">
        <v>0.0023032407407407407</v>
      </c>
    </row>
    <row r="11" spans="1:9" ht="16.5" customHeight="1">
      <c r="A11" s="46">
        <v>5</v>
      </c>
      <c r="B11" s="35">
        <v>1</v>
      </c>
      <c r="C11" s="43" t="s">
        <v>50</v>
      </c>
      <c r="D11" s="44">
        <v>37410</v>
      </c>
      <c r="E11" s="109" t="s">
        <v>51</v>
      </c>
      <c r="F11" s="109" t="s">
        <v>41</v>
      </c>
      <c r="G11" s="43"/>
      <c r="H11" s="109" t="s">
        <v>52</v>
      </c>
      <c r="I11" s="45">
        <v>0.002314814814814815</v>
      </c>
    </row>
    <row r="12" spans="1:9" ht="16.5" customHeight="1">
      <c r="A12" s="46">
        <v>6</v>
      </c>
      <c r="B12" s="35">
        <v>116</v>
      </c>
      <c r="C12" s="43" t="s">
        <v>53</v>
      </c>
      <c r="D12" s="44">
        <v>37286</v>
      </c>
      <c r="E12" s="109" t="s">
        <v>54</v>
      </c>
      <c r="F12" s="109"/>
      <c r="G12" s="43"/>
      <c r="H12" s="109" t="s">
        <v>55</v>
      </c>
      <c r="I12" s="45">
        <v>0.002361111111111111</v>
      </c>
    </row>
    <row r="13" spans="1:9" ht="16.5" customHeight="1">
      <c r="A13" s="46">
        <v>7</v>
      </c>
      <c r="B13" s="35">
        <v>239</v>
      </c>
      <c r="C13" s="43" t="s">
        <v>56</v>
      </c>
      <c r="D13" s="44">
        <v>37313</v>
      </c>
      <c r="E13" s="109" t="s">
        <v>57</v>
      </c>
      <c r="F13" s="109"/>
      <c r="G13" s="43"/>
      <c r="H13" s="109" t="s">
        <v>58</v>
      </c>
      <c r="I13" s="45">
        <v>0.002384259259259259</v>
      </c>
    </row>
    <row r="14" spans="1:9" ht="16.5" customHeight="1">
      <c r="A14" s="46">
        <v>8</v>
      </c>
      <c r="B14" s="35">
        <v>35</v>
      </c>
      <c r="C14" s="43" t="s">
        <v>59</v>
      </c>
      <c r="D14" s="44">
        <v>37270</v>
      </c>
      <c r="E14" s="109" t="s">
        <v>37</v>
      </c>
      <c r="F14" s="109"/>
      <c r="G14" s="43"/>
      <c r="H14" s="109" t="s">
        <v>38</v>
      </c>
      <c r="I14" s="45">
        <v>0.0024074074074074076</v>
      </c>
    </row>
    <row r="15" spans="1:9" ht="16.5" customHeight="1">
      <c r="A15" s="46">
        <v>9</v>
      </c>
      <c r="B15" s="35">
        <v>44</v>
      </c>
      <c r="C15" s="43" t="s">
        <v>60</v>
      </c>
      <c r="D15" s="44">
        <v>37535</v>
      </c>
      <c r="E15" s="109" t="s">
        <v>61</v>
      </c>
      <c r="F15" s="109"/>
      <c r="G15" s="43"/>
      <c r="H15" s="109" t="s">
        <v>62</v>
      </c>
      <c r="I15" s="45">
        <v>0.0024074074074074076</v>
      </c>
    </row>
    <row r="16" spans="1:9" ht="16.5" customHeight="1">
      <c r="A16" s="46">
        <v>10</v>
      </c>
      <c r="B16" s="35">
        <v>2</v>
      </c>
      <c r="C16" s="43" t="s">
        <v>63</v>
      </c>
      <c r="D16" s="44">
        <v>37267</v>
      </c>
      <c r="E16" s="109" t="s">
        <v>51</v>
      </c>
      <c r="F16" s="109" t="s">
        <v>41</v>
      </c>
      <c r="G16" s="43"/>
      <c r="H16" s="109" t="s">
        <v>64</v>
      </c>
      <c r="I16" s="45">
        <v>0.0024421296296296296</v>
      </c>
    </row>
    <row r="17" spans="1:9" ht="16.5" customHeight="1">
      <c r="A17" s="46">
        <v>11</v>
      </c>
      <c r="B17" s="35">
        <v>102</v>
      </c>
      <c r="C17" s="43" t="s">
        <v>65</v>
      </c>
      <c r="D17" s="44">
        <v>37571</v>
      </c>
      <c r="E17" s="109" t="s">
        <v>66</v>
      </c>
      <c r="F17" s="109"/>
      <c r="G17" s="43"/>
      <c r="H17" s="109" t="s">
        <v>67</v>
      </c>
      <c r="I17" s="45">
        <v>0.0025</v>
      </c>
    </row>
    <row r="18" spans="1:9" ht="16.5" customHeight="1">
      <c r="A18" s="46">
        <v>12</v>
      </c>
      <c r="B18" s="35">
        <v>92</v>
      </c>
      <c r="C18" s="43" t="s">
        <v>68</v>
      </c>
      <c r="D18" s="44">
        <v>37257</v>
      </c>
      <c r="E18" s="109" t="s">
        <v>69</v>
      </c>
      <c r="F18" s="109"/>
      <c r="G18" s="43"/>
      <c r="H18" s="109" t="s">
        <v>70</v>
      </c>
      <c r="I18" s="45">
        <v>0.002511574074074074</v>
      </c>
    </row>
    <row r="19" spans="1:9" ht="16.5" customHeight="1">
      <c r="A19" s="46">
        <v>13</v>
      </c>
      <c r="B19" s="35">
        <v>132</v>
      </c>
      <c r="C19" s="43" t="s">
        <v>71</v>
      </c>
      <c r="D19" s="44">
        <v>37794</v>
      </c>
      <c r="E19" s="109" t="s">
        <v>72</v>
      </c>
      <c r="F19" s="109" t="s">
        <v>73</v>
      </c>
      <c r="G19" s="43"/>
      <c r="H19" s="109" t="s">
        <v>74</v>
      </c>
      <c r="I19" s="45">
        <v>0.002511574074074074</v>
      </c>
    </row>
    <row r="20" spans="1:9" ht="16.5" customHeight="1">
      <c r="A20" s="46">
        <v>14</v>
      </c>
      <c r="B20" s="35">
        <v>83</v>
      </c>
      <c r="C20" s="43" t="s">
        <v>75</v>
      </c>
      <c r="D20" s="44">
        <v>37392</v>
      </c>
      <c r="E20" s="109" t="s">
        <v>76</v>
      </c>
      <c r="F20" s="109" t="s">
        <v>41</v>
      </c>
      <c r="G20" s="43" t="s">
        <v>77</v>
      </c>
      <c r="H20" s="109" t="s">
        <v>78</v>
      </c>
      <c r="I20" s="45">
        <v>0.002523148148148148</v>
      </c>
    </row>
    <row r="21" spans="1:9" ht="16.5" customHeight="1">
      <c r="A21" s="46">
        <v>15</v>
      </c>
      <c r="B21" s="35">
        <v>34</v>
      </c>
      <c r="C21" s="43" t="s">
        <v>80</v>
      </c>
      <c r="D21" s="44">
        <v>37345</v>
      </c>
      <c r="E21" s="109" t="s">
        <v>37</v>
      </c>
      <c r="F21" s="109"/>
      <c r="G21" s="43"/>
      <c r="H21" s="109" t="s">
        <v>38</v>
      </c>
      <c r="I21" s="45">
        <v>0.002523148148148148</v>
      </c>
    </row>
    <row r="22" spans="1:9" ht="16.5" customHeight="1">
      <c r="A22" s="46">
        <v>16</v>
      </c>
      <c r="B22" s="35">
        <v>41</v>
      </c>
      <c r="C22" s="43" t="s">
        <v>81</v>
      </c>
      <c r="D22" s="44">
        <v>37346</v>
      </c>
      <c r="E22" s="109" t="s">
        <v>61</v>
      </c>
      <c r="F22" s="109"/>
      <c r="G22" s="43"/>
      <c r="H22" s="109" t="s">
        <v>82</v>
      </c>
      <c r="I22" s="45">
        <v>0.002546296296296296</v>
      </c>
    </row>
    <row r="23" spans="1:9" ht="16.5" customHeight="1">
      <c r="A23" s="46">
        <v>17</v>
      </c>
      <c r="B23" s="35">
        <v>133</v>
      </c>
      <c r="C23" s="43" t="s">
        <v>83</v>
      </c>
      <c r="D23" s="44">
        <v>37597</v>
      </c>
      <c r="E23" s="109" t="s">
        <v>72</v>
      </c>
      <c r="F23" s="109" t="s">
        <v>84</v>
      </c>
      <c r="G23" s="43"/>
      <c r="H23" s="109" t="s">
        <v>85</v>
      </c>
      <c r="I23" s="45">
        <v>0.0025578703703703705</v>
      </c>
    </row>
    <row r="24" spans="1:9" ht="16.5" customHeight="1">
      <c r="A24" s="46">
        <v>18</v>
      </c>
      <c r="B24" s="35">
        <v>103</v>
      </c>
      <c r="C24" s="43" t="s">
        <v>86</v>
      </c>
      <c r="D24" s="44">
        <v>37759</v>
      </c>
      <c r="E24" s="109" t="s">
        <v>66</v>
      </c>
      <c r="F24" s="109"/>
      <c r="G24" s="43"/>
      <c r="H24" s="109" t="s">
        <v>87</v>
      </c>
      <c r="I24" s="45">
        <v>0.0025810185185185185</v>
      </c>
    </row>
    <row r="25" spans="1:9" ht="16.5" customHeight="1">
      <c r="A25" s="46">
        <v>19</v>
      </c>
      <c r="B25" s="35">
        <v>13</v>
      </c>
      <c r="C25" s="43" t="s">
        <v>88</v>
      </c>
      <c r="D25" s="44">
        <v>37679</v>
      </c>
      <c r="E25" s="109" t="s">
        <v>89</v>
      </c>
      <c r="F25" s="109" t="s">
        <v>41</v>
      </c>
      <c r="G25" s="43"/>
      <c r="H25" s="109" t="s">
        <v>52</v>
      </c>
      <c r="I25" s="45">
        <v>0.0025925925925925925</v>
      </c>
    </row>
    <row r="26" spans="1:9" ht="16.5" customHeight="1">
      <c r="A26" s="46">
        <v>20</v>
      </c>
      <c r="B26" s="35">
        <v>131</v>
      </c>
      <c r="C26" s="43" t="s">
        <v>90</v>
      </c>
      <c r="D26" s="44">
        <v>37892</v>
      </c>
      <c r="E26" s="109" t="s">
        <v>72</v>
      </c>
      <c r="F26" s="109" t="s">
        <v>73</v>
      </c>
      <c r="G26" s="43"/>
      <c r="H26" s="109" t="s">
        <v>74</v>
      </c>
      <c r="I26" s="45">
        <v>0.0025925925925925925</v>
      </c>
    </row>
    <row r="27" spans="1:9" ht="16.5" customHeight="1">
      <c r="A27" s="46">
        <v>21</v>
      </c>
      <c r="B27" s="35">
        <v>28</v>
      </c>
      <c r="C27" s="43" t="s">
        <v>91</v>
      </c>
      <c r="D27" s="44">
        <v>37801</v>
      </c>
      <c r="E27" s="109" t="s">
        <v>37</v>
      </c>
      <c r="F27" s="109" t="s">
        <v>92</v>
      </c>
      <c r="G27" s="43"/>
      <c r="H27" s="109" t="s">
        <v>93</v>
      </c>
      <c r="I27" s="45">
        <v>0.0025925925925925925</v>
      </c>
    </row>
    <row r="28" spans="1:9" ht="16.5" customHeight="1">
      <c r="A28" s="46">
        <v>22</v>
      </c>
      <c r="B28" s="35">
        <v>75</v>
      </c>
      <c r="C28" s="43" t="s">
        <v>94</v>
      </c>
      <c r="D28" s="44">
        <v>37541</v>
      </c>
      <c r="E28" s="109" t="s">
        <v>44</v>
      </c>
      <c r="F28" s="109"/>
      <c r="G28" s="43"/>
      <c r="H28" s="109" t="s">
        <v>45</v>
      </c>
      <c r="I28" s="45">
        <v>0.0026041666666666665</v>
      </c>
    </row>
    <row r="29" spans="1:9" ht="16.5" customHeight="1">
      <c r="A29" s="46">
        <v>23</v>
      </c>
      <c r="B29" s="35">
        <v>14</v>
      </c>
      <c r="C29" s="43" t="s">
        <v>95</v>
      </c>
      <c r="D29" s="44">
        <v>37764</v>
      </c>
      <c r="E29" s="109" t="s">
        <v>89</v>
      </c>
      <c r="F29" s="109" t="s">
        <v>41</v>
      </c>
      <c r="G29" s="43"/>
      <c r="H29" s="109" t="s">
        <v>52</v>
      </c>
      <c r="I29" s="45">
        <v>0.002615740740740741</v>
      </c>
    </row>
    <row r="30" spans="1:9" ht="15" customHeight="1">
      <c r="A30" s="46">
        <v>24</v>
      </c>
      <c r="B30" s="35">
        <v>96</v>
      </c>
      <c r="C30" s="43" t="s">
        <v>96</v>
      </c>
      <c r="D30" s="44">
        <v>37787</v>
      </c>
      <c r="E30" s="109" t="s">
        <v>66</v>
      </c>
      <c r="F30" s="109"/>
      <c r="G30" s="43"/>
      <c r="H30" s="109" t="s">
        <v>67</v>
      </c>
      <c r="I30" s="45">
        <v>0.002615740740740741</v>
      </c>
    </row>
    <row r="31" spans="1:9" ht="15" customHeight="1">
      <c r="A31" s="46">
        <v>25</v>
      </c>
      <c r="B31" s="35">
        <v>93</v>
      </c>
      <c r="C31" s="43" t="s">
        <v>97</v>
      </c>
      <c r="D31" s="44">
        <v>37257</v>
      </c>
      <c r="E31" s="109" t="s">
        <v>69</v>
      </c>
      <c r="F31" s="109"/>
      <c r="G31" s="43"/>
      <c r="H31" s="109" t="s">
        <v>70</v>
      </c>
      <c r="I31" s="45">
        <v>0.002627314814814815</v>
      </c>
    </row>
    <row r="32" spans="1:9" ht="15" customHeight="1">
      <c r="A32" s="46">
        <v>26</v>
      </c>
      <c r="B32" s="35">
        <v>16</v>
      </c>
      <c r="C32" s="43" t="s">
        <v>98</v>
      </c>
      <c r="D32" s="44">
        <v>37810</v>
      </c>
      <c r="E32" s="109" t="s">
        <v>89</v>
      </c>
      <c r="F32" s="109" t="s">
        <v>41</v>
      </c>
      <c r="G32" s="43"/>
      <c r="H32" s="109" t="s">
        <v>99</v>
      </c>
      <c r="I32" s="45">
        <v>0.0026504629629629625</v>
      </c>
    </row>
    <row r="33" spans="1:9" ht="15" customHeight="1">
      <c r="A33" s="46">
        <v>27</v>
      </c>
      <c r="B33" s="35">
        <v>87</v>
      </c>
      <c r="C33" s="43" t="s">
        <v>101</v>
      </c>
      <c r="D33" s="44">
        <v>38027</v>
      </c>
      <c r="E33" s="109" t="s">
        <v>102</v>
      </c>
      <c r="F33" s="109" t="s">
        <v>103</v>
      </c>
      <c r="G33" s="43"/>
      <c r="H33" s="109" t="s">
        <v>104</v>
      </c>
      <c r="I33" s="45">
        <v>0.0026620370370370374</v>
      </c>
    </row>
    <row r="34" spans="1:9" ht="15" customHeight="1">
      <c r="A34" s="46">
        <v>28</v>
      </c>
      <c r="B34" s="35">
        <v>11</v>
      </c>
      <c r="C34" s="43" t="s">
        <v>107</v>
      </c>
      <c r="D34" s="44">
        <v>37482</v>
      </c>
      <c r="E34" s="109" t="s">
        <v>89</v>
      </c>
      <c r="F34" s="109" t="s">
        <v>41</v>
      </c>
      <c r="G34" s="43"/>
      <c r="H34" s="109" t="s">
        <v>52</v>
      </c>
      <c r="I34" s="45">
        <v>0.002673611111111111</v>
      </c>
    </row>
    <row r="35" spans="1:9" ht="15" customHeight="1">
      <c r="A35" s="46">
        <v>29</v>
      </c>
      <c r="B35" s="35">
        <v>104</v>
      </c>
      <c r="C35" s="43" t="s">
        <v>110</v>
      </c>
      <c r="D35" s="44">
        <v>37689</v>
      </c>
      <c r="E35" s="109" t="s">
        <v>66</v>
      </c>
      <c r="F35" s="109"/>
      <c r="G35" s="43"/>
      <c r="H35" s="109" t="s">
        <v>87</v>
      </c>
      <c r="I35" s="45">
        <v>0.002685185185185185</v>
      </c>
    </row>
    <row r="36" spans="1:9" ht="15" customHeight="1">
      <c r="A36" s="46">
        <v>30</v>
      </c>
      <c r="B36" s="35">
        <v>18</v>
      </c>
      <c r="C36" s="43" t="s">
        <v>114</v>
      </c>
      <c r="D36" s="44">
        <v>37305</v>
      </c>
      <c r="E36" s="109" t="s">
        <v>89</v>
      </c>
      <c r="F36" s="109" t="s">
        <v>41</v>
      </c>
      <c r="G36" s="43"/>
      <c r="H36" s="109" t="s">
        <v>64</v>
      </c>
      <c r="I36" s="45">
        <v>0.0026967592592592594</v>
      </c>
    </row>
    <row r="37" spans="1:9" ht="15" customHeight="1">
      <c r="A37" s="46">
        <v>31</v>
      </c>
      <c r="B37" s="35">
        <v>85</v>
      </c>
      <c r="C37" s="43" t="s">
        <v>117</v>
      </c>
      <c r="D37" s="44">
        <v>38104</v>
      </c>
      <c r="E37" s="109" t="s">
        <v>102</v>
      </c>
      <c r="F37" s="109" t="s">
        <v>103</v>
      </c>
      <c r="G37" s="43"/>
      <c r="H37" s="109" t="s">
        <v>104</v>
      </c>
      <c r="I37" s="45">
        <v>0.0026967592592592594</v>
      </c>
    </row>
    <row r="38" spans="1:9" ht="15" customHeight="1">
      <c r="A38" s="46">
        <v>32</v>
      </c>
      <c r="B38" s="35">
        <v>152</v>
      </c>
      <c r="C38" s="43" t="s">
        <v>120</v>
      </c>
      <c r="D38" s="44">
        <v>37531</v>
      </c>
      <c r="E38" s="109" t="s">
        <v>40</v>
      </c>
      <c r="F38" s="109" t="s">
        <v>41</v>
      </c>
      <c r="G38" s="43"/>
      <c r="H38" s="109" t="s">
        <v>121</v>
      </c>
      <c r="I38" s="45">
        <v>0.0027083333333333334</v>
      </c>
    </row>
    <row r="39" spans="1:9" ht="15" customHeight="1">
      <c r="A39" s="46">
        <v>33</v>
      </c>
      <c r="B39" s="35">
        <v>100</v>
      </c>
      <c r="C39" s="43" t="s">
        <v>122</v>
      </c>
      <c r="D39" s="44">
        <v>37496</v>
      </c>
      <c r="E39" s="109" t="s">
        <v>66</v>
      </c>
      <c r="F39" s="109"/>
      <c r="G39" s="43"/>
      <c r="H39" s="109" t="s">
        <v>67</v>
      </c>
      <c r="I39" s="45">
        <v>0.002800925925925926</v>
      </c>
    </row>
    <row r="40" spans="1:9" ht="15" customHeight="1">
      <c r="A40" s="46">
        <v>34</v>
      </c>
      <c r="B40" s="35">
        <v>101</v>
      </c>
      <c r="C40" s="43" t="s">
        <v>124</v>
      </c>
      <c r="D40" s="44">
        <v>37395</v>
      </c>
      <c r="E40" s="109" t="s">
        <v>66</v>
      </c>
      <c r="F40" s="109"/>
      <c r="G40" s="43"/>
      <c r="H40" s="109" t="s">
        <v>67</v>
      </c>
      <c r="I40" s="45">
        <v>0.002847222222222222</v>
      </c>
    </row>
    <row r="41" spans="1:9" ht="15" customHeight="1">
      <c r="A41" s="46">
        <v>35</v>
      </c>
      <c r="B41" s="35">
        <v>46</v>
      </c>
      <c r="C41" s="43" t="s">
        <v>125</v>
      </c>
      <c r="D41" s="44">
        <v>37995</v>
      </c>
      <c r="E41" s="109" t="s">
        <v>61</v>
      </c>
      <c r="F41" s="109"/>
      <c r="G41" s="43"/>
      <c r="H41" s="109" t="s">
        <v>82</v>
      </c>
      <c r="I41" s="45">
        <v>0.002847222222222222</v>
      </c>
    </row>
    <row r="42" spans="1:9" ht="15" customHeight="1">
      <c r="A42" s="46">
        <v>36</v>
      </c>
      <c r="B42" s="35">
        <v>99</v>
      </c>
      <c r="C42" s="43" t="s">
        <v>129</v>
      </c>
      <c r="D42" s="44">
        <v>37787</v>
      </c>
      <c r="E42" s="109" t="s">
        <v>66</v>
      </c>
      <c r="F42" s="109"/>
      <c r="G42" s="43"/>
      <c r="H42" s="109" t="s">
        <v>67</v>
      </c>
      <c r="I42" s="45">
        <v>0.002870370370370371</v>
      </c>
    </row>
    <row r="43" spans="1:9" ht="15" customHeight="1">
      <c r="A43" s="46">
        <v>37</v>
      </c>
      <c r="B43" s="35">
        <v>27</v>
      </c>
      <c r="C43" s="43" t="s">
        <v>130</v>
      </c>
      <c r="D43" s="44">
        <v>37519</v>
      </c>
      <c r="E43" s="109" t="s">
        <v>89</v>
      </c>
      <c r="F43" s="109" t="s">
        <v>41</v>
      </c>
      <c r="G43" s="43"/>
      <c r="H43" s="109" t="s">
        <v>99</v>
      </c>
      <c r="I43" s="45">
        <v>0.002870370370370371</v>
      </c>
    </row>
    <row r="44" spans="1:9" ht="15" customHeight="1">
      <c r="A44" s="46">
        <v>38</v>
      </c>
      <c r="B44" s="35">
        <v>17</v>
      </c>
      <c r="C44" s="43" t="s">
        <v>131</v>
      </c>
      <c r="D44" s="44">
        <v>37658</v>
      </c>
      <c r="E44" s="109" t="s">
        <v>89</v>
      </c>
      <c r="F44" s="109" t="s">
        <v>41</v>
      </c>
      <c r="G44" s="43"/>
      <c r="H44" s="109" t="s">
        <v>99</v>
      </c>
      <c r="I44" s="45">
        <v>0.0028819444444444444</v>
      </c>
    </row>
    <row r="45" spans="1:9" ht="15" customHeight="1">
      <c r="A45" s="46">
        <v>39</v>
      </c>
      <c r="B45" s="35">
        <v>129</v>
      </c>
      <c r="C45" s="43" t="s">
        <v>132</v>
      </c>
      <c r="D45" s="44">
        <v>37357</v>
      </c>
      <c r="E45" s="109" t="s">
        <v>133</v>
      </c>
      <c r="F45" s="109"/>
      <c r="G45" s="43"/>
      <c r="H45" s="109" t="s">
        <v>134</v>
      </c>
      <c r="I45" s="45">
        <v>0.0028819444444444444</v>
      </c>
    </row>
    <row r="46" spans="1:9" ht="15" customHeight="1">
      <c r="A46" s="46">
        <v>40</v>
      </c>
      <c r="B46" s="35">
        <v>124</v>
      </c>
      <c r="C46" s="43" t="s">
        <v>135</v>
      </c>
      <c r="D46" s="44">
        <v>37589</v>
      </c>
      <c r="E46" s="109" t="s">
        <v>133</v>
      </c>
      <c r="F46" s="109"/>
      <c r="G46" s="43"/>
      <c r="H46" s="109" t="s">
        <v>134</v>
      </c>
      <c r="I46" s="45">
        <v>0.0029282407407407412</v>
      </c>
    </row>
    <row r="47" spans="1:9" ht="15" customHeight="1">
      <c r="A47" s="46">
        <v>41</v>
      </c>
      <c r="B47" s="35">
        <v>19</v>
      </c>
      <c r="C47" s="43" t="s">
        <v>136</v>
      </c>
      <c r="D47" s="44">
        <v>37493</v>
      </c>
      <c r="E47" s="109" t="s">
        <v>89</v>
      </c>
      <c r="F47" s="109" t="s">
        <v>41</v>
      </c>
      <c r="G47" s="43"/>
      <c r="H47" s="109" t="s">
        <v>64</v>
      </c>
      <c r="I47" s="45">
        <v>0.0029861111111111113</v>
      </c>
    </row>
    <row r="48" spans="1:9" ht="15" customHeight="1">
      <c r="A48" s="46">
        <v>42</v>
      </c>
      <c r="B48" s="35">
        <v>143</v>
      </c>
      <c r="C48" s="43" t="s">
        <v>137</v>
      </c>
      <c r="D48" s="44">
        <v>37851</v>
      </c>
      <c r="E48" s="109" t="s">
        <v>138</v>
      </c>
      <c r="F48" s="109"/>
      <c r="G48" s="43"/>
      <c r="H48" s="109" t="s">
        <v>139</v>
      </c>
      <c r="I48" s="45">
        <v>0.0033333333333333335</v>
      </c>
    </row>
    <row r="49" spans="1:9" ht="15" customHeight="1">
      <c r="A49" s="46">
        <v>43</v>
      </c>
      <c r="B49" s="35">
        <v>145</v>
      </c>
      <c r="C49" s="43" t="s">
        <v>140</v>
      </c>
      <c r="D49" s="44">
        <v>37285</v>
      </c>
      <c r="E49" s="109" t="s">
        <v>138</v>
      </c>
      <c r="F49" s="109"/>
      <c r="G49" s="43" t="s">
        <v>141</v>
      </c>
      <c r="H49" s="109" t="s">
        <v>142</v>
      </c>
      <c r="I49" s="45">
        <v>0.003599537037037037</v>
      </c>
    </row>
  </sheetData>
  <sheetProtection/>
  <autoFilter ref="A6:I6">
    <sortState ref="A7:I49">
      <sortCondition sortBy="value" ref="I7:I49"/>
    </sortState>
  </autoFilter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7.140625" style="0" customWidth="1"/>
    <col min="3" max="3" width="23.140625" style="0" customWidth="1"/>
    <col min="4" max="4" width="15.28125" style="0" customWidth="1"/>
    <col min="5" max="5" width="15.7109375" style="106" customWidth="1"/>
    <col min="6" max="6" width="16.00390625" style="106" customWidth="1"/>
    <col min="7" max="7" width="4.8515625" style="0" customWidth="1"/>
    <col min="8" max="8" width="28.140625" style="106" customWidth="1"/>
    <col min="9" max="9" width="8.8515625" style="0" customWidth="1"/>
  </cols>
  <sheetData>
    <row r="1" spans="1:9" ht="18.75" customHeight="1">
      <c r="A1" s="1" t="s">
        <v>23</v>
      </c>
      <c r="B1" s="2"/>
      <c r="C1" s="4"/>
      <c r="D1" s="5"/>
      <c r="G1" s="6"/>
      <c r="I1" s="5"/>
    </row>
    <row r="2" spans="1:9" ht="17.25" customHeight="1">
      <c r="A2" s="7" t="s">
        <v>24</v>
      </c>
      <c r="B2" s="2"/>
      <c r="C2" s="4"/>
      <c r="D2" s="5"/>
      <c r="G2" s="6"/>
      <c r="I2" s="5"/>
    </row>
    <row r="3" spans="1:9" ht="21" customHeight="1">
      <c r="A3" s="8">
        <v>3</v>
      </c>
      <c r="B3" s="9" t="s">
        <v>143</v>
      </c>
      <c r="C3" s="4"/>
      <c r="D3" s="5"/>
      <c r="G3" s="6"/>
      <c r="I3" s="5"/>
    </row>
    <row r="4" spans="1:9" ht="20.25" customHeight="1">
      <c r="A4" s="21" t="s">
        <v>187</v>
      </c>
      <c r="B4" s="13"/>
      <c r="C4" s="15"/>
      <c r="D4" s="5"/>
      <c r="G4" s="6"/>
      <c r="I4" s="5"/>
    </row>
    <row r="5" spans="1:9" ht="9.75" customHeight="1">
      <c r="A5" s="20"/>
      <c r="B5" s="20"/>
      <c r="C5" s="22"/>
      <c r="D5" s="23"/>
      <c r="E5" s="107"/>
      <c r="F5" s="107"/>
      <c r="G5" s="20"/>
      <c r="H5" s="107"/>
      <c r="I5" s="23"/>
    </row>
    <row r="6" spans="1:9" ht="13.5" customHeight="1">
      <c r="A6" s="24" t="s">
        <v>2</v>
      </c>
      <c r="B6" s="24" t="s">
        <v>3</v>
      </c>
      <c r="C6" s="27" t="s">
        <v>10</v>
      </c>
      <c r="D6" s="28" t="s">
        <v>11</v>
      </c>
      <c r="E6" s="108" t="s">
        <v>12</v>
      </c>
      <c r="F6" s="108" t="s">
        <v>14</v>
      </c>
      <c r="G6" s="29" t="s">
        <v>15</v>
      </c>
      <c r="H6" s="108" t="s">
        <v>16</v>
      </c>
      <c r="I6" s="30" t="s">
        <v>17</v>
      </c>
    </row>
    <row r="7" spans="1:9" ht="16.5" customHeight="1">
      <c r="A7" s="33">
        <v>1</v>
      </c>
      <c r="B7" s="34">
        <v>148</v>
      </c>
      <c r="C7" s="43" t="s">
        <v>46</v>
      </c>
      <c r="D7" s="44">
        <v>37385</v>
      </c>
      <c r="E7" s="109" t="s">
        <v>47</v>
      </c>
      <c r="F7" s="109" t="s">
        <v>48</v>
      </c>
      <c r="G7" s="43"/>
      <c r="H7" s="109" t="s">
        <v>49</v>
      </c>
      <c r="I7" s="45">
        <v>0.0023032407407407407</v>
      </c>
    </row>
    <row r="8" spans="1:9" ht="16.5" customHeight="1">
      <c r="A8" s="33">
        <v>2</v>
      </c>
      <c r="B8" s="34">
        <v>239</v>
      </c>
      <c r="C8" s="43" t="s">
        <v>56</v>
      </c>
      <c r="D8" s="44">
        <v>37313</v>
      </c>
      <c r="E8" s="109" t="s">
        <v>57</v>
      </c>
      <c r="F8" s="109"/>
      <c r="G8" s="43"/>
      <c r="H8" s="109" t="s">
        <v>58</v>
      </c>
      <c r="I8" s="45">
        <v>0.002384259259259259</v>
      </c>
    </row>
    <row r="9" spans="1:9" ht="16.5" customHeight="1">
      <c r="A9" s="33">
        <v>3</v>
      </c>
      <c r="B9" s="34">
        <v>35</v>
      </c>
      <c r="C9" s="43" t="s">
        <v>59</v>
      </c>
      <c r="D9" s="44">
        <v>37270</v>
      </c>
      <c r="E9" s="109" t="s">
        <v>37</v>
      </c>
      <c r="F9" s="109"/>
      <c r="G9" s="43"/>
      <c r="H9" s="109" t="s">
        <v>38</v>
      </c>
      <c r="I9" s="45">
        <v>0.0024074074074074076</v>
      </c>
    </row>
    <row r="10" spans="1:9" ht="16.5" customHeight="1">
      <c r="A10" s="33">
        <v>4</v>
      </c>
      <c r="B10" s="34">
        <v>92</v>
      </c>
      <c r="C10" s="43" t="s">
        <v>68</v>
      </c>
      <c r="D10" s="44">
        <v>37257</v>
      </c>
      <c r="E10" s="109" t="s">
        <v>69</v>
      </c>
      <c r="F10" s="109"/>
      <c r="G10" s="43"/>
      <c r="H10" s="109" t="s">
        <v>70</v>
      </c>
      <c r="I10" s="45">
        <v>0.002511574074074074</v>
      </c>
    </row>
    <row r="11" spans="1:9" ht="16.5" customHeight="1">
      <c r="A11" s="33">
        <v>5</v>
      </c>
      <c r="B11" s="34">
        <v>83</v>
      </c>
      <c r="C11" s="43" t="s">
        <v>75</v>
      </c>
      <c r="D11" s="44">
        <v>37392</v>
      </c>
      <c r="E11" s="109" t="s">
        <v>76</v>
      </c>
      <c r="F11" s="109" t="s">
        <v>41</v>
      </c>
      <c r="G11" s="43" t="s">
        <v>77</v>
      </c>
      <c r="H11" s="109" t="s">
        <v>78</v>
      </c>
      <c r="I11" s="45">
        <v>0.002523148148148148</v>
      </c>
    </row>
    <row r="12" spans="1:9" ht="16.5" customHeight="1">
      <c r="A12" s="33">
        <v>6</v>
      </c>
      <c r="B12" s="34">
        <v>133</v>
      </c>
      <c r="C12" s="43" t="s">
        <v>83</v>
      </c>
      <c r="D12" s="44">
        <v>37597</v>
      </c>
      <c r="E12" s="109" t="s">
        <v>72</v>
      </c>
      <c r="F12" s="109" t="s">
        <v>84</v>
      </c>
      <c r="G12" s="43"/>
      <c r="H12" s="109" t="s">
        <v>85</v>
      </c>
      <c r="I12" s="45">
        <v>0.0025578703703703705</v>
      </c>
    </row>
    <row r="13" spans="1:9" ht="16.5" customHeight="1">
      <c r="A13" s="33">
        <v>7</v>
      </c>
      <c r="B13" s="34">
        <v>103</v>
      </c>
      <c r="C13" s="43" t="s">
        <v>86</v>
      </c>
      <c r="D13" s="44">
        <v>37759</v>
      </c>
      <c r="E13" s="109" t="s">
        <v>66</v>
      </c>
      <c r="F13" s="109"/>
      <c r="G13" s="43"/>
      <c r="H13" s="109" t="s">
        <v>87</v>
      </c>
      <c r="I13" s="45">
        <v>0.0025810185185185185</v>
      </c>
    </row>
    <row r="14" spans="1:9" ht="16.5" customHeight="1">
      <c r="A14" s="33">
        <v>8</v>
      </c>
      <c r="B14" s="34">
        <v>13</v>
      </c>
      <c r="C14" s="43" t="s">
        <v>88</v>
      </c>
      <c r="D14" s="44">
        <v>37679</v>
      </c>
      <c r="E14" s="109" t="s">
        <v>89</v>
      </c>
      <c r="F14" s="109" t="s">
        <v>41</v>
      </c>
      <c r="G14" s="43"/>
      <c r="H14" s="109" t="s">
        <v>52</v>
      </c>
      <c r="I14" s="45">
        <v>0.0025925925925925925</v>
      </c>
    </row>
    <row r="15" spans="1:9" ht="16.5" customHeight="1">
      <c r="A15" s="33">
        <v>9</v>
      </c>
      <c r="B15" s="34">
        <v>131</v>
      </c>
      <c r="C15" s="43" t="s">
        <v>90</v>
      </c>
      <c r="D15" s="44">
        <v>37892</v>
      </c>
      <c r="E15" s="109" t="s">
        <v>72</v>
      </c>
      <c r="F15" s="109" t="s">
        <v>73</v>
      </c>
      <c r="G15" s="43"/>
      <c r="H15" s="109" t="s">
        <v>74</v>
      </c>
      <c r="I15" s="45">
        <v>0.0025925925925925925</v>
      </c>
    </row>
    <row r="16" spans="1:9" ht="16.5" customHeight="1">
      <c r="A16" s="33">
        <v>10</v>
      </c>
      <c r="B16" s="34">
        <v>75</v>
      </c>
      <c r="C16" s="43" t="s">
        <v>94</v>
      </c>
      <c r="D16" s="44">
        <v>37541</v>
      </c>
      <c r="E16" s="109" t="s">
        <v>44</v>
      </c>
      <c r="F16" s="109"/>
      <c r="G16" s="43"/>
      <c r="H16" s="109" t="s">
        <v>45</v>
      </c>
      <c r="I16" s="45">
        <v>0.0026041666666666665</v>
      </c>
    </row>
    <row r="17" spans="1:9" ht="16.5" customHeight="1">
      <c r="A17" s="33">
        <v>11</v>
      </c>
      <c r="B17" s="34">
        <v>14</v>
      </c>
      <c r="C17" s="43" t="s">
        <v>95</v>
      </c>
      <c r="D17" s="44">
        <v>37764</v>
      </c>
      <c r="E17" s="109" t="s">
        <v>89</v>
      </c>
      <c r="F17" s="109" t="s">
        <v>41</v>
      </c>
      <c r="G17" s="43"/>
      <c r="H17" s="109" t="s">
        <v>52</v>
      </c>
      <c r="I17" s="45">
        <v>0.002615740740740741</v>
      </c>
    </row>
    <row r="18" spans="1:9" ht="16.5" customHeight="1">
      <c r="A18" s="33">
        <v>12</v>
      </c>
      <c r="B18" s="34">
        <v>16</v>
      </c>
      <c r="C18" s="43" t="s">
        <v>98</v>
      </c>
      <c r="D18" s="44">
        <v>37810</v>
      </c>
      <c r="E18" s="109" t="s">
        <v>89</v>
      </c>
      <c r="F18" s="109" t="s">
        <v>41</v>
      </c>
      <c r="G18" s="43"/>
      <c r="H18" s="109" t="s">
        <v>99</v>
      </c>
      <c r="I18" s="45">
        <v>0.0026504629629629625</v>
      </c>
    </row>
    <row r="19" spans="1:9" ht="16.5" customHeight="1">
      <c r="A19" s="33">
        <v>13</v>
      </c>
      <c r="B19" s="34">
        <v>87</v>
      </c>
      <c r="C19" s="43" t="s">
        <v>101</v>
      </c>
      <c r="D19" s="44">
        <v>38027</v>
      </c>
      <c r="E19" s="109" t="s">
        <v>102</v>
      </c>
      <c r="F19" s="109" t="s">
        <v>103</v>
      </c>
      <c r="G19" s="43"/>
      <c r="H19" s="109" t="s">
        <v>104</v>
      </c>
      <c r="I19" s="45">
        <v>0.0026620370370370374</v>
      </c>
    </row>
    <row r="20" spans="1:9" ht="16.5" customHeight="1">
      <c r="A20" s="33">
        <v>14</v>
      </c>
      <c r="B20" s="34">
        <v>11</v>
      </c>
      <c r="C20" s="43" t="s">
        <v>107</v>
      </c>
      <c r="D20" s="44">
        <v>37482</v>
      </c>
      <c r="E20" s="109" t="s">
        <v>89</v>
      </c>
      <c r="F20" s="109" t="s">
        <v>41</v>
      </c>
      <c r="G20" s="43"/>
      <c r="H20" s="109" t="s">
        <v>52</v>
      </c>
      <c r="I20" s="45">
        <v>0.002673611111111111</v>
      </c>
    </row>
    <row r="21" spans="1:9" ht="16.5" customHeight="1">
      <c r="A21" s="33">
        <v>15</v>
      </c>
      <c r="B21" s="34">
        <v>18</v>
      </c>
      <c r="C21" s="43" t="s">
        <v>114</v>
      </c>
      <c r="D21" s="44">
        <v>37305</v>
      </c>
      <c r="E21" s="109" t="s">
        <v>89</v>
      </c>
      <c r="F21" s="109" t="s">
        <v>41</v>
      </c>
      <c r="G21" s="43"/>
      <c r="H21" s="109" t="s">
        <v>64</v>
      </c>
      <c r="I21" s="45">
        <v>0.0026967592592592594</v>
      </c>
    </row>
    <row r="22" spans="1:9" ht="16.5" customHeight="1">
      <c r="A22" s="33">
        <v>16</v>
      </c>
      <c r="B22" s="34">
        <v>152</v>
      </c>
      <c r="C22" s="43" t="s">
        <v>120</v>
      </c>
      <c r="D22" s="44">
        <v>37531</v>
      </c>
      <c r="E22" s="109" t="s">
        <v>40</v>
      </c>
      <c r="F22" s="109" t="s">
        <v>41</v>
      </c>
      <c r="G22" s="43"/>
      <c r="H22" s="109" t="s">
        <v>121</v>
      </c>
      <c r="I22" s="45">
        <v>0.0027083333333333334</v>
      </c>
    </row>
    <row r="23" spans="1:9" ht="16.5" customHeight="1">
      <c r="A23" s="33">
        <v>17</v>
      </c>
      <c r="B23" s="34">
        <v>101</v>
      </c>
      <c r="C23" s="43" t="s">
        <v>124</v>
      </c>
      <c r="D23" s="44">
        <v>37395</v>
      </c>
      <c r="E23" s="109" t="s">
        <v>66</v>
      </c>
      <c r="F23" s="109"/>
      <c r="G23" s="43"/>
      <c r="H23" s="109" t="s">
        <v>67</v>
      </c>
      <c r="I23" s="45">
        <v>0.002847222222222222</v>
      </c>
    </row>
    <row r="24" spans="1:9" ht="16.5" customHeight="1">
      <c r="A24" s="33">
        <v>18</v>
      </c>
      <c r="B24" s="34">
        <v>99</v>
      </c>
      <c r="C24" s="43" t="s">
        <v>129</v>
      </c>
      <c r="D24" s="44">
        <v>37787</v>
      </c>
      <c r="E24" s="109" t="s">
        <v>66</v>
      </c>
      <c r="F24" s="109"/>
      <c r="G24" s="43"/>
      <c r="H24" s="109" t="s">
        <v>67</v>
      </c>
      <c r="I24" s="45">
        <v>0.002870370370370371</v>
      </c>
    </row>
    <row r="25" spans="1:9" ht="16.5" customHeight="1">
      <c r="A25" s="33">
        <v>19</v>
      </c>
      <c r="B25" s="34">
        <v>27</v>
      </c>
      <c r="C25" s="43" t="s">
        <v>130</v>
      </c>
      <c r="D25" s="44">
        <v>37519</v>
      </c>
      <c r="E25" s="109" t="s">
        <v>89</v>
      </c>
      <c r="F25" s="109" t="s">
        <v>41</v>
      </c>
      <c r="G25" s="43"/>
      <c r="H25" s="109" t="s">
        <v>99</v>
      </c>
      <c r="I25" s="45">
        <v>0.002870370370370371</v>
      </c>
    </row>
    <row r="26" spans="1:9" ht="16.5" customHeight="1">
      <c r="A26" s="33">
        <v>20</v>
      </c>
      <c r="B26" s="34">
        <v>17</v>
      </c>
      <c r="C26" s="43" t="s">
        <v>131</v>
      </c>
      <c r="D26" s="44">
        <v>37658</v>
      </c>
      <c r="E26" s="109" t="s">
        <v>89</v>
      </c>
      <c r="F26" s="109" t="s">
        <v>41</v>
      </c>
      <c r="G26" s="43"/>
      <c r="H26" s="109" t="s">
        <v>99</v>
      </c>
      <c r="I26" s="45">
        <v>0.0028819444444444444</v>
      </c>
    </row>
    <row r="27" spans="1:9" ht="16.5" customHeight="1">
      <c r="A27" s="33">
        <v>21</v>
      </c>
      <c r="B27" s="34">
        <v>124</v>
      </c>
      <c r="C27" s="43" t="s">
        <v>135</v>
      </c>
      <c r="D27" s="44">
        <v>37589</v>
      </c>
      <c r="E27" s="109" t="s">
        <v>133</v>
      </c>
      <c r="F27" s="109"/>
      <c r="G27" s="43"/>
      <c r="H27" s="109" t="s">
        <v>134</v>
      </c>
      <c r="I27" s="45">
        <v>0.0029282407407407412</v>
      </c>
    </row>
    <row r="28" spans="1:9" ht="16.5" customHeight="1">
      <c r="A28" s="33">
        <v>22</v>
      </c>
      <c r="B28" s="34">
        <v>19</v>
      </c>
      <c r="C28" s="43" t="s">
        <v>136</v>
      </c>
      <c r="D28" s="44">
        <v>37493</v>
      </c>
      <c r="E28" s="109" t="s">
        <v>89</v>
      </c>
      <c r="F28" s="109" t="s">
        <v>41</v>
      </c>
      <c r="G28" s="43"/>
      <c r="H28" s="109" t="s">
        <v>64</v>
      </c>
      <c r="I28" s="45">
        <v>0.0029861111111111113</v>
      </c>
    </row>
    <row r="29" spans="1:9" ht="16.5" customHeight="1">
      <c r="A29" s="33">
        <v>23</v>
      </c>
      <c r="B29" s="34">
        <v>145</v>
      </c>
      <c r="C29" s="43" t="s">
        <v>140</v>
      </c>
      <c r="D29" s="44">
        <v>37285</v>
      </c>
      <c r="E29" s="109" t="s">
        <v>138</v>
      </c>
      <c r="F29" s="109"/>
      <c r="G29" s="43" t="s">
        <v>141</v>
      </c>
      <c r="H29" s="109" t="s">
        <v>142</v>
      </c>
      <c r="I29" s="45">
        <v>0.003599537037037037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7.140625" style="0" customWidth="1"/>
    <col min="3" max="3" width="24.421875" style="0" customWidth="1"/>
    <col min="4" max="4" width="14.00390625" style="0" customWidth="1"/>
    <col min="5" max="5" width="13.421875" style="106" customWidth="1"/>
    <col min="6" max="6" width="16.28125" style="106" customWidth="1"/>
    <col min="7" max="7" width="4.8515625" style="0" customWidth="1"/>
    <col min="8" max="8" width="31.421875" style="106" customWidth="1"/>
    <col min="9" max="9" width="8.8515625" style="0" customWidth="1"/>
  </cols>
  <sheetData>
    <row r="1" spans="1:9" ht="18.75" customHeight="1">
      <c r="A1" s="1" t="s">
        <v>23</v>
      </c>
      <c r="B1" s="2"/>
      <c r="C1" s="4"/>
      <c r="D1" s="5"/>
      <c r="G1" s="6"/>
      <c r="I1" s="5"/>
    </row>
    <row r="2" spans="1:9" ht="17.25" customHeight="1">
      <c r="A2" s="7" t="s">
        <v>24</v>
      </c>
      <c r="B2" s="2"/>
      <c r="C2" s="4"/>
      <c r="D2" s="5"/>
      <c r="G2" s="6"/>
      <c r="I2" s="5"/>
    </row>
    <row r="3" spans="1:9" ht="21" customHeight="1">
      <c r="A3" s="8">
        <v>4</v>
      </c>
      <c r="B3" s="9" t="s">
        <v>143</v>
      </c>
      <c r="C3" s="4"/>
      <c r="D3" s="5"/>
      <c r="G3" s="6"/>
      <c r="I3" s="5"/>
    </row>
    <row r="4" spans="1:9" ht="20.25" customHeight="1">
      <c r="A4" s="21" t="s">
        <v>190</v>
      </c>
      <c r="B4" s="13"/>
      <c r="C4" s="15"/>
      <c r="D4" s="5"/>
      <c r="G4" s="6"/>
      <c r="I4" s="5"/>
    </row>
    <row r="5" spans="1:9" ht="9.75" customHeight="1">
      <c r="A5" s="20"/>
      <c r="B5" s="20"/>
      <c r="C5" s="22"/>
      <c r="D5" s="23"/>
      <c r="E5" s="107"/>
      <c r="F5" s="107"/>
      <c r="G5" s="20"/>
      <c r="H5" s="107"/>
      <c r="I5" s="23"/>
    </row>
    <row r="6" spans="1:9" ht="13.5" customHeight="1">
      <c r="A6" s="24" t="s">
        <v>2</v>
      </c>
      <c r="B6" s="24" t="s">
        <v>3</v>
      </c>
      <c r="C6" s="27" t="s">
        <v>10</v>
      </c>
      <c r="D6" s="28" t="s">
        <v>11</v>
      </c>
      <c r="E6" s="108" t="s">
        <v>12</v>
      </c>
      <c r="F6" s="108" t="s">
        <v>14</v>
      </c>
      <c r="G6" s="29" t="s">
        <v>15</v>
      </c>
      <c r="H6" s="108" t="s">
        <v>16</v>
      </c>
      <c r="I6" s="30" t="s">
        <v>17</v>
      </c>
    </row>
    <row r="7" spans="1:9" ht="16.5" customHeight="1">
      <c r="A7" s="33">
        <v>1</v>
      </c>
      <c r="B7" s="34">
        <v>33</v>
      </c>
      <c r="C7" s="43" t="s">
        <v>33</v>
      </c>
      <c r="D7" s="44">
        <v>37523</v>
      </c>
      <c r="E7" s="109" t="s">
        <v>37</v>
      </c>
      <c r="F7" s="109"/>
      <c r="G7" s="43"/>
      <c r="H7" s="109" t="s">
        <v>38</v>
      </c>
      <c r="I7" s="45">
        <v>0.0021874999999999998</v>
      </c>
    </row>
    <row r="8" spans="1:9" ht="16.5" customHeight="1">
      <c r="A8" s="33">
        <v>2</v>
      </c>
      <c r="B8" s="34">
        <v>238</v>
      </c>
      <c r="C8" s="43" t="s">
        <v>39</v>
      </c>
      <c r="D8" s="44">
        <v>37340</v>
      </c>
      <c r="E8" s="109" t="s">
        <v>40</v>
      </c>
      <c r="F8" s="109" t="s">
        <v>41</v>
      </c>
      <c r="G8" s="43"/>
      <c r="H8" s="109" t="s">
        <v>42</v>
      </c>
      <c r="I8" s="45">
        <v>0.0022800925925925927</v>
      </c>
    </row>
    <row r="9" spans="1:9" ht="16.5" customHeight="1">
      <c r="A9" s="33">
        <v>3</v>
      </c>
      <c r="B9" s="34">
        <v>76</v>
      </c>
      <c r="C9" s="43" t="s">
        <v>43</v>
      </c>
      <c r="D9" s="44">
        <v>37350</v>
      </c>
      <c r="E9" s="109" t="s">
        <v>44</v>
      </c>
      <c r="F9" s="109"/>
      <c r="G9" s="43"/>
      <c r="H9" s="109" t="s">
        <v>45</v>
      </c>
      <c r="I9" s="45">
        <v>0.0022800925925925927</v>
      </c>
    </row>
    <row r="10" spans="1:9" ht="16.5" customHeight="1">
      <c r="A10" s="33">
        <v>4</v>
      </c>
      <c r="B10" s="34">
        <v>1</v>
      </c>
      <c r="C10" s="43" t="s">
        <v>50</v>
      </c>
      <c r="D10" s="44">
        <v>37410</v>
      </c>
      <c r="E10" s="109" t="s">
        <v>51</v>
      </c>
      <c r="F10" s="109" t="s">
        <v>41</v>
      </c>
      <c r="G10" s="43"/>
      <c r="H10" s="109" t="s">
        <v>52</v>
      </c>
      <c r="I10" s="45">
        <v>0.002314814814814815</v>
      </c>
    </row>
    <row r="11" spans="1:9" ht="16.5" customHeight="1">
      <c r="A11" s="33">
        <v>5</v>
      </c>
      <c r="B11" s="34">
        <v>116</v>
      </c>
      <c r="C11" s="43" t="s">
        <v>53</v>
      </c>
      <c r="D11" s="44">
        <v>37286</v>
      </c>
      <c r="E11" s="109" t="s">
        <v>54</v>
      </c>
      <c r="F11" s="109"/>
      <c r="G11" s="43"/>
      <c r="H11" s="109" t="s">
        <v>55</v>
      </c>
      <c r="I11" s="45">
        <v>0.002361111111111111</v>
      </c>
    </row>
    <row r="12" spans="1:9" ht="16.5" customHeight="1">
      <c r="A12" s="33">
        <v>6</v>
      </c>
      <c r="B12" s="34">
        <v>44</v>
      </c>
      <c r="C12" s="43" t="s">
        <v>60</v>
      </c>
      <c r="D12" s="44">
        <v>37535</v>
      </c>
      <c r="E12" s="109" t="s">
        <v>61</v>
      </c>
      <c r="F12" s="109"/>
      <c r="G12" s="43"/>
      <c r="H12" s="109" t="s">
        <v>62</v>
      </c>
      <c r="I12" s="45">
        <v>0.0024074074074074076</v>
      </c>
    </row>
    <row r="13" spans="1:9" ht="16.5" customHeight="1">
      <c r="A13" s="33">
        <v>7</v>
      </c>
      <c r="B13" s="34">
        <v>2</v>
      </c>
      <c r="C13" s="43" t="s">
        <v>63</v>
      </c>
      <c r="D13" s="44">
        <v>37267</v>
      </c>
      <c r="E13" s="109" t="s">
        <v>51</v>
      </c>
      <c r="F13" s="109" t="s">
        <v>41</v>
      </c>
      <c r="G13" s="43"/>
      <c r="H13" s="109" t="s">
        <v>64</v>
      </c>
      <c r="I13" s="45">
        <v>0.0024421296296296296</v>
      </c>
    </row>
    <row r="14" spans="1:9" ht="16.5" customHeight="1">
      <c r="A14" s="33">
        <v>8</v>
      </c>
      <c r="B14" s="34">
        <v>102</v>
      </c>
      <c r="C14" s="43" t="s">
        <v>65</v>
      </c>
      <c r="D14" s="44">
        <v>37571</v>
      </c>
      <c r="E14" s="109" t="s">
        <v>66</v>
      </c>
      <c r="F14" s="109"/>
      <c r="G14" s="43"/>
      <c r="H14" s="109" t="s">
        <v>67</v>
      </c>
      <c r="I14" s="45">
        <v>0.0025</v>
      </c>
    </row>
    <row r="15" spans="1:9" ht="16.5" customHeight="1">
      <c r="A15" s="33">
        <v>9</v>
      </c>
      <c r="B15" s="34">
        <v>132</v>
      </c>
      <c r="C15" s="43" t="s">
        <v>71</v>
      </c>
      <c r="D15" s="44">
        <v>37794</v>
      </c>
      <c r="E15" s="109" t="s">
        <v>72</v>
      </c>
      <c r="F15" s="109" t="s">
        <v>73</v>
      </c>
      <c r="G15" s="43"/>
      <c r="H15" s="109" t="s">
        <v>74</v>
      </c>
      <c r="I15" s="45">
        <v>0.002511574074074074</v>
      </c>
    </row>
    <row r="16" spans="1:9" ht="16.5" customHeight="1">
      <c r="A16" s="33">
        <v>10</v>
      </c>
      <c r="B16" s="34">
        <v>34</v>
      </c>
      <c r="C16" s="43" t="s">
        <v>80</v>
      </c>
      <c r="D16" s="44">
        <v>37345</v>
      </c>
      <c r="E16" s="109" t="s">
        <v>37</v>
      </c>
      <c r="F16" s="109"/>
      <c r="G16" s="43"/>
      <c r="H16" s="109" t="s">
        <v>38</v>
      </c>
      <c r="I16" s="45">
        <v>0.002523148148148148</v>
      </c>
    </row>
    <row r="17" spans="1:9" ht="16.5" customHeight="1">
      <c r="A17" s="33">
        <v>11</v>
      </c>
      <c r="B17" s="34">
        <v>41</v>
      </c>
      <c r="C17" s="43" t="s">
        <v>81</v>
      </c>
      <c r="D17" s="44">
        <v>37346</v>
      </c>
      <c r="E17" s="109" t="s">
        <v>61</v>
      </c>
      <c r="F17" s="109"/>
      <c r="G17" s="43"/>
      <c r="H17" s="109" t="s">
        <v>82</v>
      </c>
      <c r="I17" s="45">
        <v>0.002546296296296296</v>
      </c>
    </row>
    <row r="18" spans="1:9" ht="16.5" customHeight="1">
      <c r="A18" s="33">
        <v>12</v>
      </c>
      <c r="B18" s="34">
        <v>28</v>
      </c>
      <c r="C18" s="43" t="s">
        <v>91</v>
      </c>
      <c r="D18" s="44">
        <v>37801</v>
      </c>
      <c r="E18" s="109" t="s">
        <v>37</v>
      </c>
      <c r="F18" s="109" t="s">
        <v>92</v>
      </c>
      <c r="G18" s="43"/>
      <c r="H18" s="109" t="s">
        <v>93</v>
      </c>
      <c r="I18" s="45">
        <v>0.0025925925925925925</v>
      </c>
    </row>
    <row r="19" spans="1:9" ht="16.5" customHeight="1">
      <c r="A19" s="33">
        <v>13</v>
      </c>
      <c r="B19" s="34">
        <v>96</v>
      </c>
      <c r="C19" s="43" t="s">
        <v>96</v>
      </c>
      <c r="D19" s="44">
        <v>37787</v>
      </c>
      <c r="E19" s="109" t="s">
        <v>66</v>
      </c>
      <c r="F19" s="109"/>
      <c r="G19" s="43"/>
      <c r="H19" s="109" t="s">
        <v>67</v>
      </c>
      <c r="I19" s="45">
        <v>0.002615740740740741</v>
      </c>
    </row>
    <row r="20" spans="1:9" ht="16.5" customHeight="1">
      <c r="A20" s="33">
        <v>14</v>
      </c>
      <c r="B20" s="34">
        <v>93</v>
      </c>
      <c r="C20" s="43" t="s">
        <v>97</v>
      </c>
      <c r="D20" s="44">
        <v>37257</v>
      </c>
      <c r="E20" s="109" t="s">
        <v>69</v>
      </c>
      <c r="F20" s="109"/>
      <c r="G20" s="43"/>
      <c r="H20" s="109" t="s">
        <v>70</v>
      </c>
      <c r="I20" s="45">
        <v>0.002627314814814815</v>
      </c>
    </row>
    <row r="21" spans="1:9" ht="16.5" customHeight="1">
      <c r="A21" s="33">
        <v>15</v>
      </c>
      <c r="B21" s="34">
        <v>104</v>
      </c>
      <c r="C21" s="43" t="s">
        <v>110</v>
      </c>
      <c r="D21" s="44">
        <v>37689</v>
      </c>
      <c r="E21" s="109" t="s">
        <v>66</v>
      </c>
      <c r="F21" s="109"/>
      <c r="G21" s="43"/>
      <c r="H21" s="109" t="s">
        <v>87</v>
      </c>
      <c r="I21" s="45">
        <v>0.002685185185185185</v>
      </c>
    </row>
    <row r="22" spans="1:9" ht="16.5" customHeight="1">
      <c r="A22" s="33">
        <v>16</v>
      </c>
      <c r="B22" s="34">
        <v>85</v>
      </c>
      <c r="C22" s="43" t="s">
        <v>117</v>
      </c>
      <c r="D22" s="44">
        <v>38104</v>
      </c>
      <c r="E22" s="109" t="s">
        <v>102</v>
      </c>
      <c r="F22" s="109" t="s">
        <v>103</v>
      </c>
      <c r="G22" s="43"/>
      <c r="H22" s="109" t="s">
        <v>104</v>
      </c>
      <c r="I22" s="45">
        <v>0.0026967592592592594</v>
      </c>
    </row>
    <row r="23" spans="1:9" ht="16.5" customHeight="1">
      <c r="A23" s="33">
        <v>17</v>
      </c>
      <c r="B23" s="34">
        <v>100</v>
      </c>
      <c r="C23" s="43" t="s">
        <v>122</v>
      </c>
      <c r="D23" s="44">
        <v>37496</v>
      </c>
      <c r="E23" s="109" t="s">
        <v>66</v>
      </c>
      <c r="F23" s="109"/>
      <c r="G23" s="43"/>
      <c r="H23" s="109" t="s">
        <v>67</v>
      </c>
      <c r="I23" s="45">
        <v>0.002800925925925926</v>
      </c>
    </row>
    <row r="24" spans="1:9" ht="16.5" customHeight="1">
      <c r="A24" s="33">
        <v>18</v>
      </c>
      <c r="B24" s="34">
        <v>46</v>
      </c>
      <c r="C24" s="43" t="s">
        <v>125</v>
      </c>
      <c r="D24" s="44">
        <v>37995</v>
      </c>
      <c r="E24" s="109" t="s">
        <v>61</v>
      </c>
      <c r="F24" s="109"/>
      <c r="G24" s="43"/>
      <c r="H24" s="109" t="s">
        <v>82</v>
      </c>
      <c r="I24" s="45">
        <v>0.002847222222222222</v>
      </c>
    </row>
    <row r="25" spans="1:9" ht="16.5" customHeight="1">
      <c r="A25" s="33">
        <v>19</v>
      </c>
      <c r="B25" s="34">
        <v>129</v>
      </c>
      <c r="C25" s="43" t="s">
        <v>132</v>
      </c>
      <c r="D25" s="44">
        <v>37357</v>
      </c>
      <c r="E25" s="109" t="s">
        <v>133</v>
      </c>
      <c r="F25" s="109"/>
      <c r="G25" s="43"/>
      <c r="H25" s="109" t="s">
        <v>134</v>
      </c>
      <c r="I25" s="45">
        <v>0.0028819444444444444</v>
      </c>
    </row>
    <row r="26" spans="1:9" ht="16.5" customHeight="1">
      <c r="A26" s="33">
        <v>20</v>
      </c>
      <c r="B26" s="34">
        <v>143</v>
      </c>
      <c r="C26" s="43" t="s">
        <v>137</v>
      </c>
      <c r="D26" s="44">
        <v>37851</v>
      </c>
      <c r="E26" s="109" t="s">
        <v>138</v>
      </c>
      <c r="F26" s="109"/>
      <c r="G26" s="43"/>
      <c r="H26" s="109" t="s">
        <v>139</v>
      </c>
      <c r="I26" s="45">
        <v>0.0033333333333333335</v>
      </c>
    </row>
  </sheetData>
  <sheetProtection/>
  <printOptions/>
  <pageMargins left="0.7" right="0" top="0.75" bottom="0.2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" width="5.7109375" style="0" customWidth="1"/>
    <col min="3" max="3" width="23.8515625" style="0" customWidth="1"/>
    <col min="4" max="4" width="13.140625" style="0" customWidth="1"/>
    <col min="5" max="5" width="20.00390625" style="106" customWidth="1"/>
    <col min="6" max="6" width="17.8515625" style="106" customWidth="1"/>
    <col min="7" max="7" width="4.8515625" style="0" customWidth="1"/>
    <col min="8" max="8" width="25.57421875" style="106" customWidth="1"/>
    <col min="9" max="9" width="8.421875" style="0" customWidth="1"/>
    <col min="10" max="10" width="6.28125" style="0" customWidth="1"/>
  </cols>
  <sheetData>
    <row r="1" spans="1:10" ht="18.75" customHeight="1">
      <c r="A1" s="1" t="str">
        <f>nbox!A1</f>
        <v>Lietuvos pavasario kroso čempionatas</v>
      </c>
      <c r="B1" s="2"/>
      <c r="C1" s="4"/>
      <c r="D1" s="5"/>
      <c r="G1" s="6"/>
      <c r="I1" s="5"/>
      <c r="J1" s="5"/>
    </row>
    <row r="2" spans="1:10" ht="17.25" customHeight="1">
      <c r="A2" s="7" t="str">
        <f>nbox!A2</f>
        <v>2015 m.gegužės 8 d., Palanga</v>
      </c>
      <c r="B2" s="2"/>
      <c r="C2" s="4"/>
      <c r="D2" s="5"/>
      <c r="G2" s="6"/>
      <c r="I2" s="5"/>
      <c r="J2" s="5"/>
    </row>
    <row r="3" spans="1:10" ht="21" customHeight="1">
      <c r="A3" s="8">
        <v>5</v>
      </c>
      <c r="B3" s="9" t="e">
        <f>IF(ISBLANK(A3)," ",VLOOKUP(A3,progr,4,FALSE))</f>
        <v>#NAME?</v>
      </c>
      <c r="C3" s="4"/>
      <c r="D3" s="5"/>
      <c r="G3" s="6"/>
      <c r="I3" s="5"/>
      <c r="J3" s="5"/>
    </row>
    <row r="4" spans="1:10" ht="20.25" customHeight="1">
      <c r="A4" s="1" t="s">
        <v>1</v>
      </c>
      <c r="B4" s="13"/>
      <c r="C4" s="15"/>
      <c r="D4" s="5"/>
      <c r="G4" s="6"/>
      <c r="I4" s="5"/>
      <c r="J4" s="5"/>
    </row>
    <row r="5" spans="1:10" ht="9.75" customHeight="1">
      <c r="A5" s="20"/>
      <c r="B5" s="20"/>
      <c r="C5" s="22"/>
      <c r="D5" s="23"/>
      <c r="E5" s="107"/>
      <c r="F5" s="107"/>
      <c r="G5" s="20"/>
      <c r="H5" s="107"/>
      <c r="I5" s="23"/>
      <c r="J5" s="23"/>
    </row>
    <row r="6" spans="1:10" ht="22.5" customHeight="1">
      <c r="A6" s="24" t="s">
        <v>2</v>
      </c>
      <c r="B6" s="24" t="s">
        <v>3</v>
      </c>
      <c r="C6" s="27" t="s">
        <v>10</v>
      </c>
      <c r="D6" s="28" t="s">
        <v>11</v>
      </c>
      <c r="E6" s="108" t="s">
        <v>12</v>
      </c>
      <c r="F6" s="108" t="s">
        <v>14</v>
      </c>
      <c r="G6" s="29" t="s">
        <v>15</v>
      </c>
      <c r="H6" s="108" t="s">
        <v>16</v>
      </c>
      <c r="I6" s="145" t="s">
        <v>17</v>
      </c>
      <c r="J6" s="147" t="s">
        <v>18</v>
      </c>
    </row>
    <row r="7" spans="1:10" ht="16.5" customHeight="1">
      <c r="A7" s="33">
        <v>1</v>
      </c>
      <c r="B7" s="34">
        <v>148</v>
      </c>
      <c r="C7" s="37" t="s">
        <v>411</v>
      </c>
      <c r="D7" s="44">
        <v>36542</v>
      </c>
      <c r="E7" s="109" t="s">
        <v>412</v>
      </c>
      <c r="F7" s="109" t="s">
        <v>349</v>
      </c>
      <c r="G7" s="37"/>
      <c r="H7" s="109" t="s">
        <v>413</v>
      </c>
      <c r="I7" s="45">
        <v>0.005023148148148148</v>
      </c>
      <c r="J7" s="46">
        <v>22</v>
      </c>
    </row>
    <row r="8" spans="1:10" ht="16.5" customHeight="1">
      <c r="A8" s="33">
        <v>2</v>
      </c>
      <c r="B8" s="34">
        <v>3</v>
      </c>
      <c r="C8" s="37" t="s">
        <v>414</v>
      </c>
      <c r="D8" s="44">
        <v>36993</v>
      </c>
      <c r="E8" s="109" t="s">
        <v>51</v>
      </c>
      <c r="F8" s="109" t="s">
        <v>151</v>
      </c>
      <c r="G8" s="37"/>
      <c r="H8" s="109" t="s">
        <v>155</v>
      </c>
      <c r="I8" s="45">
        <v>0.005104166666666667</v>
      </c>
      <c r="J8" s="46">
        <v>18</v>
      </c>
    </row>
    <row r="9" spans="1:10" ht="16.5" customHeight="1">
      <c r="A9" s="33">
        <v>3</v>
      </c>
      <c r="B9" s="34">
        <v>2</v>
      </c>
      <c r="C9" s="37" t="s">
        <v>415</v>
      </c>
      <c r="D9" s="44">
        <v>36861</v>
      </c>
      <c r="E9" s="109" t="s">
        <v>51</v>
      </c>
      <c r="F9" s="109" t="s">
        <v>151</v>
      </c>
      <c r="G9" s="37"/>
      <c r="H9" s="109" t="s">
        <v>152</v>
      </c>
      <c r="I9" s="45">
        <v>0.0051736111111111115</v>
      </c>
      <c r="J9" s="46">
        <v>15</v>
      </c>
    </row>
    <row r="10" spans="1:10" ht="16.5" customHeight="1">
      <c r="A10" s="33">
        <v>4</v>
      </c>
      <c r="B10" s="34">
        <v>30</v>
      </c>
      <c r="C10" s="37" t="s">
        <v>416</v>
      </c>
      <c r="D10" s="44">
        <v>36616</v>
      </c>
      <c r="E10" s="109" t="s">
        <v>37</v>
      </c>
      <c r="F10" s="109" t="s">
        <v>92</v>
      </c>
      <c r="G10" s="37"/>
      <c r="H10" s="109" t="s">
        <v>93</v>
      </c>
      <c r="I10" s="45">
        <v>0.00525462962962963</v>
      </c>
      <c r="J10" s="46">
        <v>13</v>
      </c>
    </row>
    <row r="11" spans="1:10" ht="16.5" customHeight="1">
      <c r="A11" s="33">
        <v>5</v>
      </c>
      <c r="B11" s="34">
        <v>105</v>
      </c>
      <c r="C11" s="37" t="s">
        <v>417</v>
      </c>
      <c r="D11" s="44">
        <v>36649</v>
      </c>
      <c r="E11" s="109" t="s">
        <v>376</v>
      </c>
      <c r="F11" s="109"/>
      <c r="G11" s="37"/>
      <c r="H11" s="109" t="s">
        <v>418</v>
      </c>
      <c r="I11" s="45">
        <v>0.005300925925925926</v>
      </c>
      <c r="J11" s="46">
        <v>12</v>
      </c>
    </row>
    <row r="12" spans="1:10" ht="16.5" customHeight="1">
      <c r="A12" s="33">
        <v>6</v>
      </c>
      <c r="B12" s="34">
        <v>92</v>
      </c>
      <c r="C12" s="37" t="s">
        <v>419</v>
      </c>
      <c r="D12" s="44">
        <v>36775</v>
      </c>
      <c r="E12" s="109" t="s">
        <v>76</v>
      </c>
      <c r="F12" s="109" t="s">
        <v>41</v>
      </c>
      <c r="G12" s="37" t="s">
        <v>77</v>
      </c>
      <c r="H12" s="109" t="s">
        <v>78</v>
      </c>
      <c r="I12" s="45">
        <v>0.0053125</v>
      </c>
      <c r="J12" s="46" t="s">
        <v>79</v>
      </c>
    </row>
    <row r="13" spans="1:10" ht="16.5" customHeight="1">
      <c r="A13" s="33">
        <v>7</v>
      </c>
      <c r="B13" s="34">
        <v>106</v>
      </c>
      <c r="C13" s="37" t="s">
        <v>420</v>
      </c>
      <c r="D13" s="44">
        <v>36526</v>
      </c>
      <c r="E13" s="109" t="s">
        <v>54</v>
      </c>
      <c r="F13" s="109"/>
      <c r="G13" s="37"/>
      <c r="H13" s="109" t="s">
        <v>55</v>
      </c>
      <c r="I13" s="45">
        <v>0.005393518518518519</v>
      </c>
      <c r="J13" s="46">
        <v>11</v>
      </c>
    </row>
    <row r="14" spans="1:10" ht="16.5" customHeight="1">
      <c r="A14" s="33">
        <v>8</v>
      </c>
      <c r="B14" s="34">
        <v>81</v>
      </c>
      <c r="C14" s="37" t="s">
        <v>421</v>
      </c>
      <c r="D14" s="44">
        <v>37044</v>
      </c>
      <c r="E14" s="109" t="s">
        <v>356</v>
      </c>
      <c r="F14" s="109"/>
      <c r="G14" s="37"/>
      <c r="H14" s="109" t="s">
        <v>422</v>
      </c>
      <c r="I14" s="45">
        <v>0.005405092592592592</v>
      </c>
      <c r="J14" s="46">
        <v>10</v>
      </c>
    </row>
    <row r="15" spans="1:10" ht="16.5" customHeight="1">
      <c r="A15" s="33">
        <v>9</v>
      </c>
      <c r="B15" s="34">
        <v>149</v>
      </c>
      <c r="C15" s="37" t="s">
        <v>423</v>
      </c>
      <c r="D15" s="44">
        <v>36550</v>
      </c>
      <c r="E15" s="109" t="s">
        <v>412</v>
      </c>
      <c r="F15" s="109" t="s">
        <v>349</v>
      </c>
      <c r="G15" s="37"/>
      <c r="H15" s="109" t="s">
        <v>413</v>
      </c>
      <c r="I15" s="45">
        <v>0.005543981481481481</v>
      </c>
      <c r="J15" s="46">
        <v>9</v>
      </c>
    </row>
    <row r="16" spans="1:10" ht="16.5" customHeight="1">
      <c r="A16" s="33">
        <v>10</v>
      </c>
      <c r="B16" s="34">
        <v>4</v>
      </c>
      <c r="C16" s="37" t="s">
        <v>424</v>
      </c>
      <c r="D16" s="44">
        <v>36892</v>
      </c>
      <c r="E16" s="109" t="s">
        <v>51</v>
      </c>
      <c r="F16" s="109" t="s">
        <v>151</v>
      </c>
      <c r="G16" s="37"/>
      <c r="H16" s="109" t="s">
        <v>152</v>
      </c>
      <c r="I16" s="45">
        <v>0.00556712962962963</v>
      </c>
      <c r="J16" s="46">
        <v>8</v>
      </c>
    </row>
    <row r="17" spans="1:10" ht="16.5" customHeight="1">
      <c r="A17" s="33">
        <v>11</v>
      </c>
      <c r="B17" s="34">
        <v>125</v>
      </c>
      <c r="C17" s="37" t="s">
        <v>425</v>
      </c>
      <c r="D17" s="44">
        <v>36537</v>
      </c>
      <c r="E17" s="109" t="s">
        <v>72</v>
      </c>
      <c r="F17" s="109" t="s">
        <v>426</v>
      </c>
      <c r="G17" s="37"/>
      <c r="H17" s="109" t="s">
        <v>427</v>
      </c>
      <c r="I17" s="45">
        <v>0.005590277777777778</v>
      </c>
      <c r="J17" s="46">
        <v>7</v>
      </c>
    </row>
    <row r="18" spans="1:10" ht="16.5" customHeight="1">
      <c r="A18" s="33">
        <v>12</v>
      </c>
      <c r="B18" s="34">
        <v>150</v>
      </c>
      <c r="C18" s="37" t="s">
        <v>428</v>
      </c>
      <c r="D18" s="44">
        <v>37237</v>
      </c>
      <c r="E18" s="109" t="s">
        <v>223</v>
      </c>
      <c r="F18" s="109" t="s">
        <v>349</v>
      </c>
      <c r="G18" s="37"/>
      <c r="H18" s="109" t="s">
        <v>429</v>
      </c>
      <c r="I18" s="45">
        <v>0.005601851851851852</v>
      </c>
      <c r="J18" s="46">
        <v>6</v>
      </c>
    </row>
    <row r="19" spans="1:10" ht="16.5" customHeight="1">
      <c r="A19" s="33">
        <v>13</v>
      </c>
      <c r="B19" s="34">
        <v>80</v>
      </c>
      <c r="C19" s="37" t="s">
        <v>430</v>
      </c>
      <c r="D19" s="44">
        <v>37044</v>
      </c>
      <c r="E19" s="109" t="s">
        <v>356</v>
      </c>
      <c r="F19" s="109"/>
      <c r="G19" s="37"/>
      <c r="H19" s="109" t="s">
        <v>422</v>
      </c>
      <c r="I19" s="45">
        <v>0.005625</v>
      </c>
      <c r="J19" s="46">
        <v>5</v>
      </c>
    </row>
    <row r="20" spans="1:10" ht="16.5" customHeight="1">
      <c r="A20" s="33">
        <v>14</v>
      </c>
      <c r="B20" s="34">
        <v>115</v>
      </c>
      <c r="C20" s="37" t="s">
        <v>431</v>
      </c>
      <c r="D20" s="44">
        <v>36739</v>
      </c>
      <c r="E20" s="109" t="s">
        <v>133</v>
      </c>
      <c r="F20" s="109"/>
      <c r="G20" s="37"/>
      <c r="H20" s="109" t="s">
        <v>134</v>
      </c>
      <c r="I20" s="45">
        <v>0.005659722222222222</v>
      </c>
      <c r="J20" s="46">
        <v>4</v>
      </c>
    </row>
    <row r="21" spans="1:10" ht="16.5" customHeight="1">
      <c r="A21" s="33">
        <v>16</v>
      </c>
      <c r="B21" s="34">
        <v>107</v>
      </c>
      <c r="C21" s="37" t="s">
        <v>432</v>
      </c>
      <c r="D21" s="44">
        <v>37074</v>
      </c>
      <c r="E21" s="109" t="s">
        <v>54</v>
      </c>
      <c r="F21" s="109"/>
      <c r="G21" s="37"/>
      <c r="H21" s="109" t="s">
        <v>55</v>
      </c>
      <c r="I21" s="45">
        <v>0.005671296296296297</v>
      </c>
      <c r="J21" s="46">
        <v>3</v>
      </c>
    </row>
    <row r="22" spans="1:10" ht="16.5" customHeight="1">
      <c r="A22" s="33">
        <v>15</v>
      </c>
      <c r="B22" s="34">
        <v>273</v>
      </c>
      <c r="C22" s="37" t="s">
        <v>433</v>
      </c>
      <c r="D22" s="44">
        <v>37137</v>
      </c>
      <c r="E22" s="109" t="s">
        <v>47</v>
      </c>
      <c r="F22" s="109" t="s">
        <v>48</v>
      </c>
      <c r="G22" s="37"/>
      <c r="H22" s="109" t="s">
        <v>434</v>
      </c>
      <c r="I22" s="45">
        <v>0.005671296296296297</v>
      </c>
      <c r="J22" s="46">
        <v>2</v>
      </c>
    </row>
    <row r="23" spans="1:10" ht="16.5" customHeight="1">
      <c r="A23" s="33">
        <v>17</v>
      </c>
      <c r="B23" s="34">
        <v>289</v>
      </c>
      <c r="C23" s="37" t="s">
        <v>435</v>
      </c>
      <c r="D23" s="44">
        <v>36641</v>
      </c>
      <c r="E23" s="109" t="s">
        <v>40</v>
      </c>
      <c r="F23" s="109" t="s">
        <v>41</v>
      </c>
      <c r="G23" s="37"/>
      <c r="H23" s="109" t="s">
        <v>121</v>
      </c>
      <c r="I23" s="45">
        <v>0.00568287037037037</v>
      </c>
      <c r="J23" s="46">
        <v>1</v>
      </c>
    </row>
    <row r="24" spans="1:10" ht="16.5" customHeight="1">
      <c r="A24" s="33">
        <v>18</v>
      </c>
      <c r="B24" s="34">
        <v>48</v>
      </c>
      <c r="C24" s="37" t="s">
        <v>436</v>
      </c>
      <c r="D24" s="44">
        <v>36745</v>
      </c>
      <c r="E24" s="109" t="s">
        <v>61</v>
      </c>
      <c r="F24" s="109"/>
      <c r="G24" s="37"/>
      <c r="H24" s="109" t="s">
        <v>437</v>
      </c>
      <c r="I24" s="45">
        <v>0.005694444444444445</v>
      </c>
      <c r="J24" s="46"/>
    </row>
    <row r="25" spans="1:10" ht="16.5" customHeight="1">
      <c r="A25" s="33">
        <v>19</v>
      </c>
      <c r="B25" s="34">
        <v>44</v>
      </c>
      <c r="C25" s="37" t="s">
        <v>438</v>
      </c>
      <c r="D25" s="44">
        <v>37252</v>
      </c>
      <c r="E25" s="109" t="s">
        <v>61</v>
      </c>
      <c r="F25" s="109"/>
      <c r="G25" s="37"/>
      <c r="H25" s="109" t="s">
        <v>439</v>
      </c>
      <c r="I25" s="45">
        <v>0.005706018518518519</v>
      </c>
      <c r="J25" s="33" t="e">
        <f>IF(ISBLANK(#REF!)," ",VLOOKUP(I25,kvjc,2))</f>
        <v>#NAME?</v>
      </c>
    </row>
    <row r="26" spans="1:10" ht="16.5" customHeight="1">
      <c r="A26" s="33">
        <v>20</v>
      </c>
      <c r="B26" s="34">
        <v>124</v>
      </c>
      <c r="C26" s="37" t="s">
        <v>440</v>
      </c>
      <c r="D26" s="44">
        <v>36682</v>
      </c>
      <c r="E26" s="109" t="s">
        <v>72</v>
      </c>
      <c r="F26" s="109" t="s">
        <v>426</v>
      </c>
      <c r="G26" s="37"/>
      <c r="H26" s="109" t="s">
        <v>427</v>
      </c>
      <c r="I26" s="45">
        <v>0.005740740740740741</v>
      </c>
      <c r="J26" s="33" t="e">
        <f>IF(ISBLANK(#REF!)," ",VLOOKUP(I26,kvjc,2))</f>
        <v>#NAME?</v>
      </c>
    </row>
    <row r="27" spans="1:10" ht="16.5" customHeight="1">
      <c r="A27" s="33">
        <v>21</v>
      </c>
      <c r="B27" s="34">
        <v>108</v>
      </c>
      <c r="C27" s="37" t="s">
        <v>441</v>
      </c>
      <c r="D27" s="44">
        <v>37055</v>
      </c>
      <c r="E27" s="109" t="s">
        <v>54</v>
      </c>
      <c r="F27" s="109"/>
      <c r="G27" s="37"/>
      <c r="H27" s="109" t="s">
        <v>55</v>
      </c>
      <c r="I27" s="45">
        <v>0.005775462962962963</v>
      </c>
      <c r="J27" s="33" t="e">
        <f>IF(ISBLANK(#REF!)," ",VLOOKUP(I27,kvjc,2))</f>
        <v>#NAME?</v>
      </c>
    </row>
    <row r="28" spans="1:10" ht="16.5" customHeight="1">
      <c r="A28" s="33">
        <v>22</v>
      </c>
      <c r="B28" s="34">
        <v>24</v>
      </c>
      <c r="C28" s="37" t="s">
        <v>442</v>
      </c>
      <c r="D28" s="44">
        <v>36787</v>
      </c>
      <c r="E28" s="109" t="s">
        <v>89</v>
      </c>
      <c r="F28" s="109" t="s">
        <v>41</v>
      </c>
      <c r="G28" s="37"/>
      <c r="H28" s="109" t="s">
        <v>64</v>
      </c>
      <c r="I28" s="45">
        <v>0.005810185185185186</v>
      </c>
      <c r="J28" s="33" t="s">
        <v>32</v>
      </c>
    </row>
    <row r="29" spans="1:10" ht="16.5" customHeight="1">
      <c r="A29" s="33">
        <v>23</v>
      </c>
      <c r="B29" s="34">
        <v>87</v>
      </c>
      <c r="C29" s="37" t="s">
        <v>443</v>
      </c>
      <c r="D29" s="44">
        <v>36788</v>
      </c>
      <c r="E29" s="109" t="s">
        <v>44</v>
      </c>
      <c r="F29" s="109"/>
      <c r="G29" s="37"/>
      <c r="H29" s="109" t="s">
        <v>45</v>
      </c>
      <c r="I29" s="45">
        <v>0.005821759259259259</v>
      </c>
      <c r="J29" s="33" t="s">
        <v>32</v>
      </c>
    </row>
    <row r="30" spans="1:10" ht="16.5" customHeight="1">
      <c r="A30" s="33">
        <v>24</v>
      </c>
      <c r="B30" s="34">
        <v>114</v>
      </c>
      <c r="C30" s="37" t="s">
        <v>444</v>
      </c>
      <c r="D30" s="44">
        <v>36948</v>
      </c>
      <c r="E30" s="109" t="s">
        <v>133</v>
      </c>
      <c r="F30" s="109"/>
      <c r="G30" s="37"/>
      <c r="H30" s="109" t="s">
        <v>134</v>
      </c>
      <c r="I30" s="45">
        <v>0.005856481481481482</v>
      </c>
      <c r="J30" s="33" t="s">
        <v>32</v>
      </c>
    </row>
    <row r="31" spans="1:10" ht="16.5" customHeight="1">
      <c r="A31" s="33">
        <v>25</v>
      </c>
      <c r="B31" s="34">
        <v>112</v>
      </c>
      <c r="C31" s="37" t="s">
        <v>445</v>
      </c>
      <c r="D31" s="44">
        <v>36895</v>
      </c>
      <c r="E31" s="109" t="s">
        <v>133</v>
      </c>
      <c r="F31" s="109"/>
      <c r="G31" s="37"/>
      <c r="H31" s="109" t="s">
        <v>134</v>
      </c>
      <c r="I31" s="45">
        <v>0.00587962962962963</v>
      </c>
      <c r="J31" s="33" t="s">
        <v>32</v>
      </c>
    </row>
    <row r="32" spans="1:10" ht="16.5" customHeight="1">
      <c r="A32" s="33">
        <v>26</v>
      </c>
      <c r="B32" s="34">
        <v>23</v>
      </c>
      <c r="C32" s="37" t="s">
        <v>446</v>
      </c>
      <c r="D32" s="44">
        <v>36861</v>
      </c>
      <c r="E32" s="109" t="s">
        <v>89</v>
      </c>
      <c r="F32" s="109" t="s">
        <v>151</v>
      </c>
      <c r="G32" s="37"/>
      <c r="H32" s="109" t="s">
        <v>152</v>
      </c>
      <c r="I32" s="45">
        <v>0.005902777777777778</v>
      </c>
      <c r="J32" s="33" t="s">
        <v>32</v>
      </c>
    </row>
    <row r="33" spans="1:10" ht="16.5" customHeight="1">
      <c r="A33" s="33">
        <v>27</v>
      </c>
      <c r="B33" s="34">
        <v>100</v>
      </c>
      <c r="C33" s="37" t="s">
        <v>447</v>
      </c>
      <c r="D33" s="44">
        <v>37117</v>
      </c>
      <c r="E33" s="109" t="s">
        <v>102</v>
      </c>
      <c r="F33" s="109"/>
      <c r="G33" s="37"/>
      <c r="H33" s="109" t="s">
        <v>345</v>
      </c>
      <c r="I33" s="45">
        <v>0.0059259259259259265</v>
      </c>
      <c r="J33" s="33" t="s">
        <v>32</v>
      </c>
    </row>
    <row r="34" spans="1:10" ht="16.5" customHeight="1">
      <c r="A34" s="33">
        <v>28</v>
      </c>
      <c r="B34" s="34">
        <v>93</v>
      </c>
      <c r="C34" s="37" t="s">
        <v>448</v>
      </c>
      <c r="D34" s="44">
        <v>37088</v>
      </c>
      <c r="E34" s="109" t="s">
        <v>76</v>
      </c>
      <c r="F34" s="109" t="s">
        <v>41</v>
      </c>
      <c r="G34" s="37" t="s">
        <v>77</v>
      </c>
      <c r="H34" s="109" t="s">
        <v>78</v>
      </c>
      <c r="I34" s="45">
        <v>0.0059375</v>
      </c>
      <c r="J34" s="33" t="s">
        <v>32</v>
      </c>
    </row>
    <row r="35" spans="1:10" ht="16.5" customHeight="1">
      <c r="A35" s="33">
        <v>29</v>
      </c>
      <c r="B35" s="34">
        <v>46</v>
      </c>
      <c r="C35" s="37" t="s">
        <v>449</v>
      </c>
      <c r="D35" s="44">
        <v>37252</v>
      </c>
      <c r="E35" s="109" t="s">
        <v>61</v>
      </c>
      <c r="F35" s="109"/>
      <c r="G35" s="37"/>
      <c r="H35" s="109" t="s">
        <v>437</v>
      </c>
      <c r="I35" s="45">
        <v>0.0059490740740740745</v>
      </c>
      <c r="J35" s="33" t="s">
        <v>32</v>
      </c>
    </row>
    <row r="36" spans="1:10" ht="16.5" customHeight="1">
      <c r="A36" s="33">
        <v>30</v>
      </c>
      <c r="B36" s="34">
        <v>113</v>
      </c>
      <c r="C36" s="37" t="s">
        <v>450</v>
      </c>
      <c r="D36" s="44">
        <v>36689</v>
      </c>
      <c r="E36" s="109" t="s">
        <v>133</v>
      </c>
      <c r="F36" s="109"/>
      <c r="G36" s="37"/>
      <c r="H36" s="109" t="s">
        <v>134</v>
      </c>
      <c r="I36" s="45">
        <v>0.005960648148148148</v>
      </c>
      <c r="J36" s="33" t="s">
        <v>32</v>
      </c>
    </row>
    <row r="37" spans="1:10" ht="16.5" customHeight="1">
      <c r="A37" s="33">
        <v>31</v>
      </c>
      <c r="B37" s="34">
        <v>59</v>
      </c>
      <c r="C37" s="37" t="s">
        <v>451</v>
      </c>
      <c r="D37" s="44">
        <v>37177</v>
      </c>
      <c r="E37" s="109" t="s">
        <v>226</v>
      </c>
      <c r="F37" s="109" t="s">
        <v>370</v>
      </c>
      <c r="G37" s="37"/>
      <c r="H37" s="109" t="s">
        <v>452</v>
      </c>
      <c r="I37" s="45">
        <v>0.005960648148148148</v>
      </c>
      <c r="J37" s="33" t="s">
        <v>32</v>
      </c>
    </row>
    <row r="38" spans="1:10" ht="16.5" customHeight="1">
      <c r="A38" s="33">
        <v>32</v>
      </c>
      <c r="B38" s="34">
        <v>122</v>
      </c>
      <c r="C38" s="37" t="s">
        <v>453</v>
      </c>
      <c r="D38" s="44">
        <v>36686</v>
      </c>
      <c r="E38" s="109" t="s">
        <v>402</v>
      </c>
      <c r="F38" s="109"/>
      <c r="G38" s="37"/>
      <c r="H38" s="109" t="s">
        <v>403</v>
      </c>
      <c r="I38" s="45">
        <v>0.0059953703703703705</v>
      </c>
      <c r="J38" s="33" t="s">
        <v>32</v>
      </c>
    </row>
    <row r="39" spans="1:10" ht="16.5" customHeight="1">
      <c r="A39" s="33">
        <v>33</v>
      </c>
      <c r="B39" s="34">
        <v>293</v>
      </c>
      <c r="C39" s="37" t="s">
        <v>454</v>
      </c>
      <c r="D39" s="44">
        <v>37118</v>
      </c>
      <c r="E39" s="109" t="s">
        <v>57</v>
      </c>
      <c r="F39" s="109"/>
      <c r="G39" s="37"/>
      <c r="H39" s="109" t="s">
        <v>58</v>
      </c>
      <c r="I39" s="45">
        <v>0.0059953703703703705</v>
      </c>
      <c r="J39" s="33" t="s">
        <v>32</v>
      </c>
    </row>
    <row r="40" spans="1:10" ht="16.5" customHeight="1">
      <c r="A40" s="33">
        <v>34</v>
      </c>
      <c r="B40" s="34">
        <v>18</v>
      </c>
      <c r="C40" s="37" t="s">
        <v>455</v>
      </c>
      <c r="D40" s="44">
        <v>37159</v>
      </c>
      <c r="E40" s="109" t="s">
        <v>89</v>
      </c>
      <c r="F40" s="109" t="s">
        <v>41</v>
      </c>
      <c r="G40" s="37"/>
      <c r="H40" s="109" t="s">
        <v>64</v>
      </c>
      <c r="I40" s="45">
        <v>0.0061805555555555555</v>
      </c>
      <c r="J40" s="33" t="s">
        <v>32</v>
      </c>
    </row>
    <row r="41" spans="1:10" ht="16.5" customHeight="1">
      <c r="A41" s="33">
        <v>35</v>
      </c>
      <c r="B41" s="34">
        <v>19</v>
      </c>
      <c r="C41" s="37" t="s">
        <v>456</v>
      </c>
      <c r="D41" s="44">
        <v>37004</v>
      </c>
      <c r="E41" s="109" t="s">
        <v>89</v>
      </c>
      <c r="F41" s="109" t="s">
        <v>41</v>
      </c>
      <c r="G41" s="37"/>
      <c r="H41" s="109" t="s">
        <v>64</v>
      </c>
      <c r="I41" s="45">
        <v>0.006203703703703704</v>
      </c>
      <c r="J41" s="33" t="s">
        <v>32</v>
      </c>
    </row>
    <row r="42" spans="1:10" ht="16.5" customHeight="1">
      <c r="A42" s="33">
        <v>36</v>
      </c>
      <c r="B42" s="34">
        <v>55</v>
      </c>
      <c r="C42" s="37" t="s">
        <v>457</v>
      </c>
      <c r="D42" s="44">
        <v>37179</v>
      </c>
      <c r="E42" s="109" t="s">
        <v>61</v>
      </c>
      <c r="F42" s="109"/>
      <c r="G42" s="37" t="s">
        <v>141</v>
      </c>
      <c r="H42" s="109" t="s">
        <v>437</v>
      </c>
      <c r="I42" s="45">
        <v>0.006261574074074075</v>
      </c>
      <c r="J42" s="33" t="s">
        <v>32</v>
      </c>
    </row>
    <row r="43" spans="1:10" ht="16.5" customHeight="1">
      <c r="A43" s="33">
        <v>37</v>
      </c>
      <c r="B43" s="34">
        <v>101</v>
      </c>
      <c r="C43" s="37" t="s">
        <v>458</v>
      </c>
      <c r="D43" s="44">
        <v>36868</v>
      </c>
      <c r="E43" s="109" t="s">
        <v>102</v>
      </c>
      <c r="F43" s="109"/>
      <c r="G43" s="37"/>
      <c r="H43" s="109" t="s">
        <v>459</v>
      </c>
      <c r="I43" s="45">
        <v>0.006354166666666667</v>
      </c>
      <c r="J43" s="33" t="s">
        <v>32</v>
      </c>
    </row>
    <row r="44" spans="1:10" ht="16.5" customHeight="1">
      <c r="A44" s="33">
        <v>38</v>
      </c>
      <c r="B44" s="34">
        <v>76</v>
      </c>
      <c r="C44" s="37" t="s">
        <v>460</v>
      </c>
      <c r="D44" s="44">
        <v>37230</v>
      </c>
      <c r="E44" s="109" t="s">
        <v>226</v>
      </c>
      <c r="F44" s="109"/>
      <c r="G44" s="37" t="s">
        <v>141</v>
      </c>
      <c r="H44" s="109" t="s">
        <v>461</v>
      </c>
      <c r="I44" s="45">
        <v>0.006597222222222222</v>
      </c>
      <c r="J44" s="33" t="s">
        <v>32</v>
      </c>
    </row>
    <row r="45" spans="1:10" ht="16.5" customHeight="1">
      <c r="A45" s="33">
        <v>39</v>
      </c>
      <c r="B45" s="34">
        <v>88</v>
      </c>
      <c r="C45" s="37" t="s">
        <v>462</v>
      </c>
      <c r="D45" s="44">
        <v>37097</v>
      </c>
      <c r="E45" s="109" t="s">
        <v>44</v>
      </c>
      <c r="F45" s="109"/>
      <c r="G45" s="37"/>
      <c r="H45" s="109" t="s">
        <v>45</v>
      </c>
      <c r="I45" s="45">
        <v>0.006620370370370371</v>
      </c>
      <c r="J45" s="33" t="s">
        <v>32</v>
      </c>
    </row>
    <row r="46" spans="1:10" ht="16.5" customHeight="1">
      <c r="A46" s="33">
        <v>40</v>
      </c>
      <c r="B46" s="34">
        <v>118</v>
      </c>
      <c r="C46" s="37" t="s">
        <v>463</v>
      </c>
      <c r="D46" s="44">
        <v>36526</v>
      </c>
      <c r="E46" s="109" t="s">
        <v>133</v>
      </c>
      <c r="F46" s="109"/>
      <c r="G46" s="37"/>
      <c r="H46" s="109" t="s">
        <v>45</v>
      </c>
      <c r="I46" s="45">
        <v>0.00681712962962963</v>
      </c>
      <c r="J46" s="33" t="s">
        <v>32</v>
      </c>
    </row>
    <row r="47" spans="1:10" ht="16.5" customHeight="1">
      <c r="A47" s="33">
        <v>41</v>
      </c>
      <c r="B47" s="34">
        <v>262</v>
      </c>
      <c r="C47" s="37" t="s">
        <v>464</v>
      </c>
      <c r="D47" s="44">
        <v>36574</v>
      </c>
      <c r="E47" s="109" t="s">
        <v>226</v>
      </c>
      <c r="F47" s="109"/>
      <c r="G47" s="37"/>
      <c r="H47" s="109" t="s">
        <v>45</v>
      </c>
      <c r="I47" s="45">
        <v>0.007060185185185185</v>
      </c>
      <c r="J47" s="33" t="s">
        <v>32</v>
      </c>
    </row>
  </sheetData>
  <sheetProtection/>
  <printOptions/>
  <pageMargins left="0.7" right="0" top="0.7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7.140625" style="0" customWidth="1"/>
    <col min="3" max="3" width="24.421875" style="0" customWidth="1"/>
    <col min="4" max="4" width="15.00390625" style="0" customWidth="1"/>
    <col min="5" max="5" width="15.7109375" style="0" customWidth="1"/>
    <col min="6" max="6" width="18.421875" style="0" customWidth="1"/>
    <col min="7" max="7" width="4.8515625" style="0" customWidth="1"/>
    <col min="8" max="8" width="21.7109375" style="0" customWidth="1"/>
    <col min="9" max="9" width="8.8515625" style="0" customWidth="1"/>
  </cols>
  <sheetData>
    <row r="1" spans="1:9" ht="18.75" customHeight="1">
      <c r="A1" s="1" t="s">
        <v>23</v>
      </c>
      <c r="B1" s="2"/>
      <c r="C1" s="4"/>
      <c r="D1" s="5"/>
      <c r="E1" s="6"/>
      <c r="F1" s="6"/>
      <c r="G1" s="6"/>
      <c r="H1" s="6"/>
      <c r="I1" s="5"/>
    </row>
    <row r="2" spans="1:9" ht="17.25" customHeight="1">
      <c r="A2" s="7" t="s">
        <v>24</v>
      </c>
      <c r="B2" s="2"/>
      <c r="C2" s="4"/>
      <c r="D2" s="5"/>
      <c r="E2" s="6"/>
      <c r="F2" s="6"/>
      <c r="G2" s="6"/>
      <c r="H2" s="6"/>
      <c r="I2" s="5"/>
    </row>
    <row r="3" spans="1:9" ht="21" customHeight="1">
      <c r="A3" s="8">
        <v>5</v>
      </c>
      <c r="B3" s="9" t="s">
        <v>21</v>
      </c>
      <c r="C3" s="4"/>
      <c r="D3" s="5"/>
      <c r="E3" s="6"/>
      <c r="F3" s="6"/>
      <c r="G3" s="6"/>
      <c r="H3" s="6"/>
      <c r="I3" s="5"/>
    </row>
    <row r="4" spans="1:9" ht="20.25" customHeight="1">
      <c r="A4" s="21" t="s">
        <v>195</v>
      </c>
      <c r="B4" s="13"/>
      <c r="C4" s="15"/>
      <c r="D4" s="5"/>
      <c r="E4" s="6"/>
      <c r="F4" s="6"/>
      <c r="G4" s="6"/>
      <c r="H4" s="6"/>
      <c r="I4" s="5"/>
    </row>
    <row r="5" spans="1:9" ht="9.75" customHeight="1">
      <c r="A5" s="20"/>
      <c r="B5" s="20"/>
      <c r="C5" s="22"/>
      <c r="D5" s="23"/>
      <c r="E5" s="20"/>
      <c r="F5" s="20"/>
      <c r="G5" s="20"/>
      <c r="H5" s="20"/>
      <c r="I5" s="23"/>
    </row>
    <row r="6" spans="1:9" ht="13.5" customHeight="1">
      <c r="A6" s="24" t="s">
        <v>2</v>
      </c>
      <c r="B6" s="24" t="s">
        <v>3</v>
      </c>
      <c r="C6" s="27" t="s">
        <v>10</v>
      </c>
      <c r="D6" s="28" t="s">
        <v>11</v>
      </c>
      <c r="E6" s="29" t="s">
        <v>12</v>
      </c>
      <c r="F6" s="29" t="s">
        <v>14</v>
      </c>
      <c r="G6" s="29" t="s">
        <v>15</v>
      </c>
      <c r="H6" s="29" t="s">
        <v>16</v>
      </c>
      <c r="I6" s="30" t="s">
        <v>17</v>
      </c>
    </row>
    <row r="7" spans="1:9" ht="16.5" customHeight="1">
      <c r="A7" s="33">
        <v>1</v>
      </c>
      <c r="B7" s="34">
        <v>125</v>
      </c>
      <c r="C7" s="43" t="s">
        <v>425</v>
      </c>
      <c r="D7" s="44">
        <v>36537</v>
      </c>
      <c r="E7" s="43" t="s">
        <v>72</v>
      </c>
      <c r="F7" s="43" t="s">
        <v>426</v>
      </c>
      <c r="G7" s="43"/>
      <c r="H7" s="43" t="s">
        <v>427</v>
      </c>
      <c r="I7" s="45">
        <v>0.005590277777777778</v>
      </c>
    </row>
    <row r="8" spans="1:9" ht="16.5" customHeight="1">
      <c r="A8" s="33">
        <v>2</v>
      </c>
      <c r="B8" s="34">
        <v>115</v>
      </c>
      <c r="C8" s="43" t="s">
        <v>431</v>
      </c>
      <c r="D8" s="44">
        <v>36739</v>
      </c>
      <c r="E8" s="43" t="s">
        <v>133</v>
      </c>
      <c r="F8" s="43"/>
      <c r="G8" s="43"/>
      <c r="H8" s="43" t="s">
        <v>134</v>
      </c>
      <c r="I8" s="45">
        <v>0.005659722222222222</v>
      </c>
    </row>
    <row r="9" spans="1:9" ht="16.5" customHeight="1">
      <c r="A9" s="33">
        <v>3</v>
      </c>
      <c r="B9" s="34">
        <v>107</v>
      </c>
      <c r="C9" s="43" t="s">
        <v>432</v>
      </c>
      <c r="D9" s="44">
        <v>37074</v>
      </c>
      <c r="E9" s="43" t="s">
        <v>54</v>
      </c>
      <c r="F9" s="43"/>
      <c r="G9" s="43"/>
      <c r="H9" s="43" t="s">
        <v>55</v>
      </c>
      <c r="I9" s="45">
        <v>0.005671296296296296</v>
      </c>
    </row>
    <row r="10" spans="1:9" ht="16.5" customHeight="1">
      <c r="A10" s="33">
        <v>4</v>
      </c>
      <c r="B10" s="34">
        <v>124</v>
      </c>
      <c r="C10" s="43" t="s">
        <v>440</v>
      </c>
      <c r="D10" s="44">
        <v>36682</v>
      </c>
      <c r="E10" s="43" t="s">
        <v>72</v>
      </c>
      <c r="F10" s="43" t="s">
        <v>426</v>
      </c>
      <c r="G10" s="43"/>
      <c r="H10" s="43" t="s">
        <v>427</v>
      </c>
      <c r="I10" s="45">
        <v>0.005740740740740742</v>
      </c>
    </row>
    <row r="11" spans="1:9" ht="16.5" customHeight="1">
      <c r="A11" s="33">
        <v>5</v>
      </c>
      <c r="B11" s="34">
        <v>108</v>
      </c>
      <c r="C11" s="43" t="s">
        <v>441</v>
      </c>
      <c r="D11" s="44">
        <v>37055</v>
      </c>
      <c r="E11" s="43" t="s">
        <v>54</v>
      </c>
      <c r="F11" s="43"/>
      <c r="G11" s="43"/>
      <c r="H11" s="43" t="s">
        <v>55</v>
      </c>
      <c r="I11" s="45">
        <v>0.005775462962962962</v>
      </c>
    </row>
    <row r="12" spans="1:9" ht="16.5" customHeight="1">
      <c r="A12" s="33">
        <v>6</v>
      </c>
      <c r="B12" s="34">
        <v>114</v>
      </c>
      <c r="C12" s="43" t="s">
        <v>444</v>
      </c>
      <c r="D12" s="44">
        <v>36948</v>
      </c>
      <c r="E12" s="43" t="s">
        <v>133</v>
      </c>
      <c r="F12" s="43"/>
      <c r="G12" s="43"/>
      <c r="H12" s="43" t="s">
        <v>134</v>
      </c>
      <c r="I12" s="45">
        <v>0.0058564814814814825</v>
      </c>
    </row>
    <row r="13" spans="1:9" ht="16.5" customHeight="1">
      <c r="A13" s="33">
        <v>7</v>
      </c>
      <c r="B13" s="34">
        <v>112</v>
      </c>
      <c r="C13" s="43" t="s">
        <v>445</v>
      </c>
      <c r="D13" s="44">
        <v>36895</v>
      </c>
      <c r="E13" s="43" t="s">
        <v>133</v>
      </c>
      <c r="F13" s="43"/>
      <c r="G13" s="43"/>
      <c r="H13" s="43" t="s">
        <v>134</v>
      </c>
      <c r="I13" s="45">
        <v>0.00587962962962963</v>
      </c>
    </row>
    <row r="14" spans="1:9" ht="16.5" customHeight="1">
      <c r="A14" s="33">
        <v>8</v>
      </c>
      <c r="B14" s="34">
        <v>23</v>
      </c>
      <c r="C14" s="43" t="s">
        <v>446</v>
      </c>
      <c r="D14" s="44">
        <v>36861</v>
      </c>
      <c r="E14" s="43" t="s">
        <v>89</v>
      </c>
      <c r="F14" s="43" t="s">
        <v>151</v>
      </c>
      <c r="G14" s="43"/>
      <c r="H14" s="43" t="s">
        <v>152</v>
      </c>
      <c r="I14" s="45">
        <v>0.005902777777777778</v>
      </c>
    </row>
    <row r="15" spans="1:9" ht="16.5" customHeight="1">
      <c r="A15" s="33">
        <v>9</v>
      </c>
      <c r="B15" s="34">
        <v>93</v>
      </c>
      <c r="C15" s="43" t="s">
        <v>448</v>
      </c>
      <c r="D15" s="44">
        <v>37088</v>
      </c>
      <c r="E15" s="43" t="s">
        <v>76</v>
      </c>
      <c r="F15" s="43" t="s">
        <v>41</v>
      </c>
      <c r="G15" s="43" t="s">
        <v>77</v>
      </c>
      <c r="H15" s="43" t="s">
        <v>78</v>
      </c>
      <c r="I15" s="45">
        <v>0.005937500000000001</v>
      </c>
    </row>
    <row r="16" spans="1:9" ht="16.5" customHeight="1">
      <c r="A16" s="33">
        <v>10</v>
      </c>
      <c r="B16" s="34">
        <v>46</v>
      </c>
      <c r="C16" s="43" t="s">
        <v>449</v>
      </c>
      <c r="D16" s="44">
        <v>37252</v>
      </c>
      <c r="E16" s="43" t="s">
        <v>61</v>
      </c>
      <c r="F16" s="43"/>
      <c r="G16" s="43"/>
      <c r="H16" s="43" t="s">
        <v>437</v>
      </c>
      <c r="I16" s="45">
        <v>0.0059490740740740745</v>
      </c>
    </row>
    <row r="17" spans="1:9" ht="16.5" customHeight="1">
      <c r="A17" s="33">
        <v>11</v>
      </c>
      <c r="B17" s="34">
        <v>113</v>
      </c>
      <c r="C17" s="43" t="s">
        <v>450</v>
      </c>
      <c r="D17" s="44">
        <v>36689</v>
      </c>
      <c r="E17" s="43" t="s">
        <v>133</v>
      </c>
      <c r="F17" s="43"/>
      <c r="G17" s="43"/>
      <c r="H17" s="43" t="s">
        <v>134</v>
      </c>
      <c r="I17" s="45">
        <v>0.005960648148148149</v>
      </c>
    </row>
    <row r="18" spans="1:9" ht="16.5" customHeight="1">
      <c r="A18" s="33">
        <v>12</v>
      </c>
      <c r="B18" s="34">
        <v>122</v>
      </c>
      <c r="C18" s="43" t="s">
        <v>453</v>
      </c>
      <c r="D18" s="44">
        <v>36686</v>
      </c>
      <c r="E18" s="43" t="s">
        <v>402</v>
      </c>
      <c r="F18" s="43"/>
      <c r="G18" s="43"/>
      <c r="H18" s="43" t="s">
        <v>403</v>
      </c>
      <c r="I18" s="45">
        <v>0.00599537037037037</v>
      </c>
    </row>
    <row r="19" spans="1:9" ht="16.5" customHeight="1">
      <c r="A19" s="33">
        <v>13</v>
      </c>
      <c r="B19" s="34">
        <v>293</v>
      </c>
      <c r="C19" s="43" t="s">
        <v>454</v>
      </c>
      <c r="D19" s="44">
        <v>37118</v>
      </c>
      <c r="E19" s="43" t="s">
        <v>57</v>
      </c>
      <c r="F19" s="43"/>
      <c r="G19" s="43"/>
      <c r="H19" s="43" t="s">
        <v>58</v>
      </c>
      <c r="I19" s="45">
        <v>0.00599537037037037</v>
      </c>
    </row>
    <row r="20" spans="1:9" ht="16.5" customHeight="1">
      <c r="A20" s="33">
        <v>14</v>
      </c>
      <c r="B20" s="34">
        <v>18</v>
      </c>
      <c r="C20" s="43" t="s">
        <v>455</v>
      </c>
      <c r="D20" s="44">
        <v>37159</v>
      </c>
      <c r="E20" s="43" t="s">
        <v>89</v>
      </c>
      <c r="F20" s="43" t="s">
        <v>41</v>
      </c>
      <c r="G20" s="43"/>
      <c r="H20" s="43" t="s">
        <v>64</v>
      </c>
      <c r="I20" s="45">
        <v>0.006180555555555556</v>
      </c>
    </row>
    <row r="21" spans="1:9" ht="16.5" customHeight="1">
      <c r="A21" s="33">
        <v>15</v>
      </c>
      <c r="B21" s="34">
        <v>19</v>
      </c>
      <c r="C21" s="43" t="s">
        <v>456</v>
      </c>
      <c r="D21" s="44">
        <v>37004</v>
      </c>
      <c r="E21" s="43" t="s">
        <v>89</v>
      </c>
      <c r="F21" s="43" t="s">
        <v>41</v>
      </c>
      <c r="G21" s="43"/>
      <c r="H21" s="43" t="s">
        <v>64</v>
      </c>
      <c r="I21" s="45">
        <v>0.006203703703703704</v>
      </c>
    </row>
    <row r="22" spans="1:9" ht="16.5" customHeight="1">
      <c r="A22" s="33">
        <v>16</v>
      </c>
      <c r="B22" s="34">
        <v>55</v>
      </c>
      <c r="C22" s="43" t="s">
        <v>457</v>
      </c>
      <c r="D22" s="44">
        <v>37179</v>
      </c>
      <c r="E22" s="43" t="s">
        <v>61</v>
      </c>
      <c r="F22" s="43"/>
      <c r="G22" s="43" t="s">
        <v>141</v>
      </c>
      <c r="H22" s="43" t="s">
        <v>437</v>
      </c>
      <c r="I22" s="45">
        <v>0.006261574074074075</v>
      </c>
    </row>
    <row r="23" spans="1:9" ht="16.5" customHeight="1">
      <c r="A23" s="33">
        <v>17</v>
      </c>
      <c r="B23" s="34">
        <v>101</v>
      </c>
      <c r="C23" s="43" t="s">
        <v>458</v>
      </c>
      <c r="D23" s="44">
        <v>36868</v>
      </c>
      <c r="E23" s="43" t="s">
        <v>102</v>
      </c>
      <c r="F23" s="43"/>
      <c r="G23" s="43"/>
      <c r="H23" s="43" t="s">
        <v>459</v>
      </c>
      <c r="I23" s="45">
        <v>0.006354166666666667</v>
      </c>
    </row>
    <row r="24" spans="1:9" ht="16.5" customHeight="1">
      <c r="A24" s="33">
        <v>18</v>
      </c>
      <c r="B24" s="34">
        <v>76</v>
      </c>
      <c r="C24" s="43" t="s">
        <v>460</v>
      </c>
      <c r="D24" s="44">
        <v>37230</v>
      </c>
      <c r="E24" s="43" t="s">
        <v>226</v>
      </c>
      <c r="F24" s="43"/>
      <c r="G24" s="43" t="s">
        <v>141</v>
      </c>
      <c r="H24" s="43" t="s">
        <v>461</v>
      </c>
      <c r="I24" s="45">
        <v>0.006597222222222222</v>
      </c>
    </row>
    <row r="25" spans="1:9" ht="16.5" customHeight="1">
      <c r="A25" s="33">
        <v>19</v>
      </c>
      <c r="B25" s="34">
        <v>88</v>
      </c>
      <c r="C25" s="43" t="s">
        <v>462</v>
      </c>
      <c r="D25" s="44">
        <v>37097</v>
      </c>
      <c r="E25" s="43" t="s">
        <v>44</v>
      </c>
      <c r="F25" s="43"/>
      <c r="G25" s="43"/>
      <c r="H25" s="43" t="s">
        <v>45</v>
      </c>
      <c r="I25" s="45">
        <v>0.00662037037037037</v>
      </c>
    </row>
    <row r="26" spans="1:9" ht="16.5" customHeight="1">
      <c r="A26" s="33">
        <v>20</v>
      </c>
      <c r="B26" s="34">
        <v>118</v>
      </c>
      <c r="C26" s="43" t="s">
        <v>463</v>
      </c>
      <c r="D26" s="44">
        <v>36526</v>
      </c>
      <c r="E26" s="43" t="s">
        <v>133</v>
      </c>
      <c r="F26" s="43"/>
      <c r="G26" s="43"/>
      <c r="H26" s="43">
        <v>0</v>
      </c>
      <c r="I26" s="45">
        <v>0.006817129629629629</v>
      </c>
    </row>
    <row r="27" spans="1:9" ht="16.5" customHeight="1">
      <c r="A27" s="33">
        <v>21</v>
      </c>
      <c r="B27" s="34">
        <v>262</v>
      </c>
      <c r="C27" s="43" t="s">
        <v>464</v>
      </c>
      <c r="D27" s="44">
        <v>36574</v>
      </c>
      <c r="E27" s="43" t="s">
        <v>226</v>
      </c>
      <c r="F27" s="43"/>
      <c r="G27" s="43"/>
      <c r="H27" s="43" t="s">
        <v>912</v>
      </c>
      <c r="I27" s="45">
        <v>0.007060185185185184</v>
      </c>
    </row>
  </sheetData>
  <sheetProtection/>
  <printOptions/>
  <pageMargins left="0.7" right="0" top="0.7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Berzas</dc:creator>
  <cp:keywords/>
  <dc:description/>
  <cp:lastModifiedBy>Steponas</cp:lastModifiedBy>
  <cp:lastPrinted>2015-05-09T08:13:28Z</cp:lastPrinted>
  <dcterms:created xsi:type="dcterms:W3CDTF">2015-05-09T08:14:57Z</dcterms:created>
  <dcterms:modified xsi:type="dcterms:W3CDTF">2015-05-16T09:30:26Z</dcterms:modified>
  <cp:category/>
  <cp:version/>
  <cp:contentType/>
  <cp:contentStatus/>
</cp:coreProperties>
</file>