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70" tabRatio="771" activeTab="0"/>
  </bookViews>
  <sheets>
    <sheet name="200M" sheetId="1" r:id="rId1"/>
    <sheet name="200V" sheetId="2" r:id="rId2"/>
    <sheet name="1000M" sheetId="3" r:id="rId3"/>
    <sheet name="1000V" sheetId="4" r:id="rId4"/>
    <sheet name="AukštisM" sheetId="5" r:id="rId5"/>
    <sheet name="AukštisV" sheetId="6" r:id="rId6"/>
    <sheet name="TolisM" sheetId="7" r:id="rId7"/>
    <sheet name="TolisV" sheetId="8" r:id="rId8"/>
    <sheet name="RutulysM" sheetId="9" r:id="rId9"/>
    <sheet name="RutulysV" sheetId="10" r:id="rId10"/>
    <sheet name="Papildomi" sheetId="11" r:id="rId11"/>
  </sheets>
  <definedNames/>
  <calcPr fullCalcOnLoad="1"/>
</workbook>
</file>

<file path=xl/sharedStrings.xml><?xml version="1.0" encoding="utf-8"?>
<sst xmlns="http://schemas.openxmlformats.org/spreadsheetml/2006/main" count="712" uniqueCount="316">
  <si>
    <t>Vieta</t>
  </si>
  <si>
    <t>Vardas</t>
  </si>
  <si>
    <t>Pavardė</t>
  </si>
  <si>
    <t>Rezultatas</t>
  </si>
  <si>
    <t>Treneris</t>
  </si>
  <si>
    <t>60 m</t>
  </si>
  <si>
    <t>Gimimo</t>
  </si>
  <si>
    <t>data</t>
  </si>
  <si>
    <t>200 m</t>
  </si>
  <si>
    <t xml:space="preserve">60 m + 200m </t>
  </si>
  <si>
    <t>Aukštis</t>
  </si>
  <si>
    <t>60 m + šuolis į aukštį</t>
  </si>
  <si>
    <t>60 m + šuolis į tolį</t>
  </si>
  <si>
    <t>Tolis</t>
  </si>
  <si>
    <t>Rutulys</t>
  </si>
  <si>
    <t>Emilija</t>
  </si>
  <si>
    <t>D.Jankauskaitė,N.Sabaliauskienė</t>
  </si>
  <si>
    <t>O.Pavilionienė,N.Gedgaudienė</t>
  </si>
  <si>
    <t>Ugnė</t>
  </si>
  <si>
    <t>Martynas</t>
  </si>
  <si>
    <t>L.Rolskis</t>
  </si>
  <si>
    <t>R.Norkus</t>
  </si>
  <si>
    <t>Justas</t>
  </si>
  <si>
    <t>Justė</t>
  </si>
  <si>
    <t>G.Šerėnienė</t>
  </si>
  <si>
    <t>R.Ančlauskas</t>
  </si>
  <si>
    <t>Lukas</t>
  </si>
  <si>
    <t>S.Obelienienė</t>
  </si>
  <si>
    <t>V.L.Maleckiai</t>
  </si>
  <si>
    <t>R.Sadzevičienė</t>
  </si>
  <si>
    <t>Sporto mokyklos "Viltis" jaunučių dvikovių varžybos</t>
  </si>
  <si>
    <t>60 m + rutulio stūmimas (4 kg. )</t>
  </si>
  <si>
    <t>60 m + rutulio stūmimas (3 kg.)</t>
  </si>
  <si>
    <t>Domantas</t>
  </si>
  <si>
    <t>Arnas</t>
  </si>
  <si>
    <t>Vytenis</t>
  </si>
  <si>
    <t>Andriušis</t>
  </si>
  <si>
    <t>Skaistė</t>
  </si>
  <si>
    <t>Miglė</t>
  </si>
  <si>
    <t>Gabija</t>
  </si>
  <si>
    <t>R.Ramanauskaitė</t>
  </si>
  <si>
    <t>Jonas</t>
  </si>
  <si>
    <t>Dominykas</t>
  </si>
  <si>
    <t>Matusevičius</t>
  </si>
  <si>
    <t>Chudobaitė</t>
  </si>
  <si>
    <t>R.Kančys,I.Juodeškienė</t>
  </si>
  <si>
    <t>L.Andrijauskaitė</t>
  </si>
  <si>
    <t>Aistė</t>
  </si>
  <si>
    <t>DNS</t>
  </si>
  <si>
    <t>Irmantas</t>
  </si>
  <si>
    <t>Navickas</t>
  </si>
  <si>
    <t>Buinickas</t>
  </si>
  <si>
    <t>Ignas</t>
  </si>
  <si>
    <t>Kamilė</t>
  </si>
  <si>
    <t>Gustas</t>
  </si>
  <si>
    <t>Vilius</t>
  </si>
  <si>
    <t>Meda</t>
  </si>
  <si>
    <t>Eglė</t>
  </si>
  <si>
    <t>Gabrielė</t>
  </si>
  <si>
    <t>Kajus</t>
  </si>
  <si>
    <t xml:space="preserve"> </t>
  </si>
  <si>
    <t>600 m</t>
  </si>
  <si>
    <t>Eivydė</t>
  </si>
  <si>
    <t>Dagiliūtė</t>
  </si>
  <si>
    <t>Kotryna</t>
  </si>
  <si>
    <t>Mergaitės (2001)</t>
  </si>
  <si>
    <t>Julija</t>
  </si>
  <si>
    <t>Jurevičiūtė</t>
  </si>
  <si>
    <t>Volodzkaitė</t>
  </si>
  <si>
    <t>Katalina</t>
  </si>
  <si>
    <t>Kalvaitytė</t>
  </si>
  <si>
    <t>Atkočiūtė</t>
  </si>
  <si>
    <t>Seniutaitė</t>
  </si>
  <si>
    <t>Karolina</t>
  </si>
  <si>
    <t>Austėja</t>
  </si>
  <si>
    <t>Ašmonaitė</t>
  </si>
  <si>
    <t>Danielė</t>
  </si>
  <si>
    <t>Misevičiūtė</t>
  </si>
  <si>
    <t>Dobrovolskytė</t>
  </si>
  <si>
    <t>Monika</t>
  </si>
  <si>
    <t>Vanesa</t>
  </si>
  <si>
    <t>Šaikovska</t>
  </si>
  <si>
    <t>Andrėja</t>
  </si>
  <si>
    <t>Jokūbas</t>
  </si>
  <si>
    <t>Berniukai (2001)</t>
  </si>
  <si>
    <t>Mindaugas</t>
  </si>
  <si>
    <t>Budrys</t>
  </si>
  <si>
    <t>E.Dilys</t>
  </si>
  <si>
    <t>Ailandas</t>
  </si>
  <si>
    <t>Barauskas</t>
  </si>
  <si>
    <t>Dovydas</t>
  </si>
  <si>
    <t>Benas</t>
  </si>
  <si>
    <t>Rokas</t>
  </si>
  <si>
    <t>Sviderskis</t>
  </si>
  <si>
    <t>Česonis</t>
  </si>
  <si>
    <t>Erikas</t>
  </si>
  <si>
    <t>Puidokas</t>
  </si>
  <si>
    <t>Skamaročius</t>
  </si>
  <si>
    <t>Stundžytė</t>
  </si>
  <si>
    <t>A.Skujytė</t>
  </si>
  <si>
    <t>Ugnius</t>
  </si>
  <si>
    <t>Rabinovičius</t>
  </si>
  <si>
    <t>Naglis</t>
  </si>
  <si>
    <t>Dorotėja</t>
  </si>
  <si>
    <t>Rožinskaitė</t>
  </si>
  <si>
    <t>A.Gavelytė</t>
  </si>
  <si>
    <t>Patricija</t>
  </si>
  <si>
    <t>Karaliūtė</t>
  </si>
  <si>
    <t>Gintarė</t>
  </si>
  <si>
    <t>Grigoraitytė</t>
  </si>
  <si>
    <t>Linas</t>
  </si>
  <si>
    <t>Edvinas</t>
  </si>
  <si>
    <t>Banevičius</t>
  </si>
  <si>
    <t>Grigauskas</t>
  </si>
  <si>
    <t>Arbačiauskas</t>
  </si>
  <si>
    <t>Šermukšnis</t>
  </si>
  <si>
    <t>I.Jakubaitytė</t>
  </si>
  <si>
    <t>NM</t>
  </si>
  <si>
    <t>Luka</t>
  </si>
  <si>
    <t>Garšvaitė</t>
  </si>
  <si>
    <t>Mockutė</t>
  </si>
  <si>
    <t>Akvilė</t>
  </si>
  <si>
    <t>Marija</t>
  </si>
  <si>
    <t>Martyna</t>
  </si>
  <si>
    <t>Kudirkaitė</t>
  </si>
  <si>
    <t>Tomas</t>
  </si>
  <si>
    <t>Augustas</t>
  </si>
  <si>
    <t>Bukauskas</t>
  </si>
  <si>
    <t>Ramoška</t>
  </si>
  <si>
    <t>Čepas</t>
  </si>
  <si>
    <t>2001-</t>
  </si>
  <si>
    <t>Griška</t>
  </si>
  <si>
    <t>DNF</t>
  </si>
  <si>
    <t>Rūta</t>
  </si>
  <si>
    <t>Poškaitė</t>
  </si>
  <si>
    <t>Ieva</t>
  </si>
  <si>
    <t>Česnaitė</t>
  </si>
  <si>
    <t>Roma</t>
  </si>
  <si>
    <t>Linkevičiūtė</t>
  </si>
  <si>
    <t>Z.Grabauskienė</t>
  </si>
  <si>
    <t>Saulė</t>
  </si>
  <si>
    <t>Vildijus</t>
  </si>
  <si>
    <t>Petkus</t>
  </si>
  <si>
    <t>Ivanauskas</t>
  </si>
  <si>
    <t>Bartkevičius</t>
  </si>
  <si>
    <t>Einaras</t>
  </si>
  <si>
    <t>Ambrazevičius</t>
  </si>
  <si>
    <t>b.k.</t>
  </si>
  <si>
    <t>Greta</t>
  </si>
  <si>
    <t>Deimantė</t>
  </si>
  <si>
    <t>Simona</t>
  </si>
  <si>
    <t>Laurynas</t>
  </si>
  <si>
    <t>Giedrius</t>
  </si>
  <si>
    <t>Andrius</t>
  </si>
  <si>
    <t xml:space="preserve">60 m + 1000m </t>
  </si>
  <si>
    <t>Mergaitės (2002)</t>
  </si>
  <si>
    <t>Špokaitė</t>
  </si>
  <si>
    <t>Aušrinė</t>
  </si>
  <si>
    <t>Urbonaitė</t>
  </si>
  <si>
    <t>Evelina</t>
  </si>
  <si>
    <t>Bruzgaitė</t>
  </si>
  <si>
    <t>Raubaitė</t>
  </si>
  <si>
    <t>Jankauskaitė</t>
  </si>
  <si>
    <t>Vilkaitė</t>
  </si>
  <si>
    <t>Roberta</t>
  </si>
  <si>
    <t>Venskutė</t>
  </si>
  <si>
    <t>Grajauskaitė</t>
  </si>
  <si>
    <t>Navickaitė</t>
  </si>
  <si>
    <t>Vestina</t>
  </si>
  <si>
    <t>Tamašauskaitė</t>
  </si>
  <si>
    <t>Petraitytė</t>
  </si>
  <si>
    <t>Mikuševičiūtė</t>
  </si>
  <si>
    <t>Valasevičiūtė</t>
  </si>
  <si>
    <t>Kanonenkaitė</t>
  </si>
  <si>
    <t>Lekeckaitė</t>
  </si>
  <si>
    <t>G.Januševičius</t>
  </si>
  <si>
    <t>Rugilė</t>
  </si>
  <si>
    <t>Smalenskaitė</t>
  </si>
  <si>
    <t>R.Bindokienė</t>
  </si>
  <si>
    <t>Reda</t>
  </si>
  <si>
    <t>Judickaitė</t>
  </si>
  <si>
    <t>Kubelskytė</t>
  </si>
  <si>
    <t>Viktorija</t>
  </si>
  <si>
    <t>Vokietaitytė</t>
  </si>
  <si>
    <t>Langvinytė</t>
  </si>
  <si>
    <t>Kuprytė</t>
  </si>
  <si>
    <t>Mačiulytė</t>
  </si>
  <si>
    <t>Paulina</t>
  </si>
  <si>
    <t>Kulikauskaitė</t>
  </si>
  <si>
    <t>Djakovaitė</t>
  </si>
  <si>
    <t>Ernesta</t>
  </si>
  <si>
    <t>Sapiežinskaitė</t>
  </si>
  <si>
    <t>D.Januševičius</t>
  </si>
  <si>
    <t>Nomeda</t>
  </si>
  <si>
    <t>Kniūraitė</t>
  </si>
  <si>
    <t>Kaminskaitė</t>
  </si>
  <si>
    <t>Rugieniūtė</t>
  </si>
  <si>
    <t>Alaburdaitė</t>
  </si>
  <si>
    <t>Gylytė</t>
  </si>
  <si>
    <t>Rumpytė</t>
  </si>
  <si>
    <t>Lenkauskaitė</t>
  </si>
  <si>
    <t>D.Urbonienė</t>
  </si>
  <si>
    <t>Šverytė</t>
  </si>
  <si>
    <t>Rutkauskaitė</t>
  </si>
  <si>
    <t>Neda</t>
  </si>
  <si>
    <t>Žilinskaitė</t>
  </si>
  <si>
    <t>Berniukai (2002)</t>
  </si>
  <si>
    <t>Janavičius</t>
  </si>
  <si>
    <t>Rutkauskas</t>
  </si>
  <si>
    <t>Vaidas</t>
  </si>
  <si>
    <t>Matulevičius</t>
  </si>
  <si>
    <t>Kalvelis</t>
  </si>
  <si>
    <t>Krapukaitis</t>
  </si>
  <si>
    <t>Nedas</t>
  </si>
  <si>
    <t>Čeplinskas</t>
  </si>
  <si>
    <t>V.Komisaraitis,G.Janušauskas</t>
  </si>
  <si>
    <t>Macionis</t>
  </si>
  <si>
    <t>Dumša</t>
  </si>
  <si>
    <t>G.Janušauskas</t>
  </si>
  <si>
    <t>Šipšinskas</t>
  </si>
  <si>
    <t>Mantas</t>
  </si>
  <si>
    <t>Niklauza</t>
  </si>
  <si>
    <t>Stiklius</t>
  </si>
  <si>
    <t>Kęstutis</t>
  </si>
  <si>
    <t>Markevičius</t>
  </si>
  <si>
    <t>Kuriša</t>
  </si>
  <si>
    <t>Kipras</t>
  </si>
  <si>
    <t>Achramavičius</t>
  </si>
  <si>
    <t>Vizbaras</t>
  </si>
  <si>
    <t>Žilvinas</t>
  </si>
  <si>
    <t>Jakevičius</t>
  </si>
  <si>
    <t>Jekabsone</t>
  </si>
  <si>
    <t>R.Kančys,D.Virbickas</t>
  </si>
  <si>
    <t>Giedrė</t>
  </si>
  <si>
    <t>Žilionytė</t>
  </si>
  <si>
    <t>J.Rinkevičiūtė</t>
  </si>
  <si>
    <t>Edita</t>
  </si>
  <si>
    <t>Petruškevičiūtė</t>
  </si>
  <si>
    <t>Modestas</t>
  </si>
  <si>
    <t>Miliūnas</t>
  </si>
  <si>
    <t>Vydūnas</t>
  </si>
  <si>
    <t>Klesevičius</t>
  </si>
  <si>
    <t>Marijus</t>
  </si>
  <si>
    <t>Dranginis</t>
  </si>
  <si>
    <t>Ivanovas</t>
  </si>
  <si>
    <t>Bartusevičius</t>
  </si>
  <si>
    <t>Brunza</t>
  </si>
  <si>
    <t>Atėnė</t>
  </si>
  <si>
    <t>Šliževičiūtė</t>
  </si>
  <si>
    <t>Baladinskaitė</t>
  </si>
  <si>
    <t>O.Živilaitė</t>
  </si>
  <si>
    <t>Krimelis</t>
  </si>
  <si>
    <t>Adomas</t>
  </si>
  <si>
    <t>Liugaila</t>
  </si>
  <si>
    <t>Ralys</t>
  </si>
  <si>
    <t>Šimkus</t>
  </si>
  <si>
    <t>Draugelis</t>
  </si>
  <si>
    <t>Vanzlauskas</t>
  </si>
  <si>
    <t>Žemaitis</t>
  </si>
  <si>
    <t>Ernestas</t>
  </si>
  <si>
    <t>Petrauskas</t>
  </si>
  <si>
    <t>Norkutė</t>
  </si>
  <si>
    <t>Vybornaitė</t>
  </si>
  <si>
    <t>Paberalytė</t>
  </si>
  <si>
    <t>Raistė</t>
  </si>
  <si>
    <t>Vaištaraitė</t>
  </si>
  <si>
    <t>Paula</t>
  </si>
  <si>
    <t>Paulavičiūtė</t>
  </si>
  <si>
    <t>Jonušaitė</t>
  </si>
  <si>
    <t>A.Starkevičius</t>
  </si>
  <si>
    <t>Justina</t>
  </si>
  <si>
    <t>Kleinytė</t>
  </si>
  <si>
    <t>Mingailė</t>
  </si>
  <si>
    <t>Gegžnaitė</t>
  </si>
  <si>
    <t>Šmitaitė</t>
  </si>
  <si>
    <t>Mykolas</t>
  </si>
  <si>
    <t>Pachomovas</t>
  </si>
  <si>
    <t>Matas</t>
  </si>
  <si>
    <t>Rajunčius</t>
  </si>
  <si>
    <t>Timinskis</t>
  </si>
  <si>
    <t>Marius</t>
  </si>
  <si>
    <t>Kemeraitis</t>
  </si>
  <si>
    <t>G.Janušaitis</t>
  </si>
  <si>
    <t>Deividas</t>
  </si>
  <si>
    <t>Volfas</t>
  </si>
  <si>
    <t>Eimantas</t>
  </si>
  <si>
    <t>Lincevičius</t>
  </si>
  <si>
    <t>Gediminas</t>
  </si>
  <si>
    <t>Alsys</t>
  </si>
  <si>
    <t>Edgaras</t>
  </si>
  <si>
    <t>Radzevičius</t>
  </si>
  <si>
    <t>Dovidas</t>
  </si>
  <si>
    <t>Petkevičius</t>
  </si>
  <si>
    <t>R.Voronkova</t>
  </si>
  <si>
    <t>Skirmantė</t>
  </si>
  <si>
    <t>Sargautytė</t>
  </si>
  <si>
    <t>Neringa</t>
  </si>
  <si>
    <t>Skipskytė</t>
  </si>
  <si>
    <t>Pugžlytė</t>
  </si>
  <si>
    <t>Dapkevičiūtė</t>
  </si>
  <si>
    <t>Dūdaitė</t>
  </si>
  <si>
    <t>Majauskaitė</t>
  </si>
  <si>
    <t>Lukoševičius</t>
  </si>
  <si>
    <t xml:space="preserve">60 m </t>
  </si>
  <si>
    <t>Merginos</t>
  </si>
  <si>
    <t>Dovilė</t>
  </si>
  <si>
    <t>Vaikinai</t>
  </si>
  <si>
    <t>Šilkaitis</t>
  </si>
  <si>
    <t>Rutulio (4kg.) stūmimas</t>
  </si>
  <si>
    <t>Varžybų vyr. teisėjas</t>
  </si>
  <si>
    <t>Remigijus Kančys</t>
  </si>
  <si>
    <t>10,06</t>
  </si>
  <si>
    <t>Rutulio (5kg.) stūmimas</t>
  </si>
  <si>
    <t>16,06</t>
  </si>
  <si>
    <t>14,08</t>
  </si>
  <si>
    <t>15,65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</si>
</sst>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m:ss.00"/>
    <numFmt numFmtId="175" formatCode="mmm/yyyy"/>
    <numFmt numFmtId="176" formatCode="0.0"/>
    <numFmt numFmtId="177" formatCode="yyyy/mm/dd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LT"/>
      <family val="0"/>
    </font>
    <font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TimesLT"/>
      <family val="0"/>
    </font>
    <font>
      <i/>
      <sz val="7"/>
      <color indexed="9"/>
      <name val="TimesLT"/>
      <family val="0"/>
    </font>
    <font>
      <sz val="10"/>
      <color indexed="9"/>
      <name val="Arial"/>
      <family val="2"/>
    </font>
    <font>
      <sz val="2"/>
      <name val="Arial"/>
      <family val="0"/>
    </font>
    <font>
      <sz val="8"/>
      <name val="TimesL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7" fillId="41" borderId="6" applyNumberFormat="0" applyAlignment="0" applyProtection="0"/>
    <xf numFmtId="0" fontId="14" fillId="0" borderId="7" applyNumberFormat="0" applyFill="0" applyAlignment="0" applyProtection="0"/>
    <xf numFmtId="0" fontId="15" fillId="42" borderId="0" applyNumberFormat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4" borderId="8" applyNumberFormat="0" applyFont="0" applyAlignment="0" applyProtection="0"/>
    <xf numFmtId="0" fontId="16" fillId="39" borderId="9" applyNumberFormat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39" fillId="52" borderId="6" applyNumberFormat="0" applyAlignment="0" applyProtection="0"/>
    <xf numFmtId="0" fontId="40" fillId="0" borderId="11" applyNumberFormat="0" applyFill="0" applyAlignment="0" applyProtection="0"/>
    <xf numFmtId="0" fontId="41" fillId="53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3" fontId="0" fillId="0" borderId="0" xfId="0" applyNumberFormat="1" applyAlignment="1">
      <alignment/>
    </xf>
    <xf numFmtId="0" fontId="25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73" fontId="28" fillId="0" borderId="0" xfId="0" applyNumberFormat="1" applyFont="1" applyAlignment="1">
      <alignment horizontal="left"/>
    </xf>
    <xf numFmtId="47" fontId="31" fillId="0" borderId="0" xfId="0" applyNumberFormat="1" applyFont="1" applyFill="1" applyAlignment="1">
      <alignment horizontal="center" vertical="center"/>
    </xf>
    <xf numFmtId="174" fontId="29" fillId="0" borderId="16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173" fontId="24" fillId="0" borderId="16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right"/>
    </xf>
    <xf numFmtId="173" fontId="24" fillId="0" borderId="14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173" fontId="24" fillId="0" borderId="15" xfId="0" applyNumberFormat="1" applyFont="1" applyFill="1" applyBorder="1" applyAlignment="1">
      <alignment horizontal="center"/>
    </xf>
    <xf numFmtId="173" fontId="28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17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173" fontId="22" fillId="0" borderId="16" xfId="0" applyNumberFormat="1" applyFont="1" applyBorder="1" applyAlignment="1">
      <alignment horizontal="left"/>
    </xf>
    <xf numFmtId="173" fontId="24" fillId="0" borderId="24" xfId="0" applyNumberFormat="1" applyFont="1" applyFill="1" applyBorder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Fill="1" applyAlignment="1">
      <alignment/>
    </xf>
    <xf numFmtId="47" fontId="27" fillId="0" borderId="0" xfId="0" applyNumberFormat="1" applyFont="1" applyFill="1" applyAlignment="1">
      <alignment horizontal="center" vertical="center"/>
    </xf>
    <xf numFmtId="49" fontId="21" fillId="0" borderId="23" xfId="79" applyNumberFormat="1" applyFont="1" applyBorder="1" applyAlignment="1">
      <alignment horizontal="center"/>
      <protection/>
    </xf>
    <xf numFmtId="0" fontId="24" fillId="0" borderId="23" xfId="79" applyFont="1" applyBorder="1" applyAlignment="1">
      <alignment horizontal="right"/>
      <protection/>
    </xf>
    <xf numFmtId="0" fontId="23" fillId="0" borderId="24" xfId="79" applyFont="1" applyBorder="1" applyAlignment="1">
      <alignment horizontal="left"/>
      <protection/>
    </xf>
    <xf numFmtId="173" fontId="24" fillId="0" borderId="25" xfId="79" applyNumberFormat="1" applyFont="1" applyBorder="1" applyAlignment="1">
      <alignment horizontal="center"/>
      <protection/>
    </xf>
    <xf numFmtId="0" fontId="33" fillId="0" borderId="25" xfId="79" applyFont="1" applyBorder="1" applyAlignment="1">
      <alignment horizontal="left"/>
      <protection/>
    </xf>
    <xf numFmtId="49" fontId="21" fillId="0" borderId="25" xfId="79" applyNumberFormat="1" applyFont="1" applyBorder="1" applyAlignment="1">
      <alignment horizontal="center"/>
      <protection/>
    </xf>
    <xf numFmtId="49" fontId="21" fillId="0" borderId="0" xfId="79" applyNumberFormat="1" applyFont="1">
      <alignment/>
      <protection/>
    </xf>
    <xf numFmtId="173" fontId="28" fillId="0" borderId="0" xfId="0" applyNumberFormat="1" applyFont="1" applyFill="1" applyAlignment="1">
      <alignment horizontal="left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 2" xfId="78"/>
    <cellStyle name="Normal_2013-01-15" xfId="79"/>
    <cellStyle name="Note" xfId="80"/>
    <cellStyle name="Output" xfId="81"/>
    <cellStyle name="Paryškinimas 1" xfId="82"/>
    <cellStyle name="Paryškinimas 2" xfId="83"/>
    <cellStyle name="Paryškinimas 3" xfId="84"/>
    <cellStyle name="Paryškinimas 4" xfId="85"/>
    <cellStyle name="Paryškinimas 5" xfId="86"/>
    <cellStyle name="Paryškinimas 6" xfId="87"/>
    <cellStyle name="Pastaba" xfId="88"/>
    <cellStyle name="Percent" xfId="89"/>
    <cellStyle name="Skaičiavimas" xfId="90"/>
    <cellStyle name="Susietas langelis" xfId="91"/>
    <cellStyle name="Tikrinimo langelis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3.7109375" style="0" customWidth="1"/>
    <col min="4" max="4" width="10.140625" style="0" bestFit="1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s="30" customFormat="1" ht="12.75">
      <c r="A3" s="36"/>
      <c r="B3" s="37" t="s">
        <v>9</v>
      </c>
      <c r="E3" s="37" t="s">
        <v>155</v>
      </c>
    </row>
    <row r="4" s="30" customFormat="1" ht="12.75"/>
    <row r="5" spans="1:8" s="30" customFormat="1" ht="12.75">
      <c r="A5" s="38" t="s">
        <v>0</v>
      </c>
      <c r="B5" s="39" t="s">
        <v>1</v>
      </c>
      <c r="C5" s="40" t="s">
        <v>2</v>
      </c>
      <c r="D5" s="38" t="s">
        <v>6</v>
      </c>
      <c r="E5" s="38" t="s">
        <v>5</v>
      </c>
      <c r="F5" s="38" t="s">
        <v>8</v>
      </c>
      <c r="G5" s="38" t="s">
        <v>3</v>
      </c>
      <c r="H5" s="41"/>
    </row>
    <row r="6" spans="1:8" s="30" customFormat="1" ht="12.75">
      <c r="A6" s="31">
        <v>0</v>
      </c>
      <c r="B6" s="42"/>
      <c r="C6" s="43" t="s">
        <v>4</v>
      </c>
      <c r="D6" s="44" t="s">
        <v>7</v>
      </c>
      <c r="E6" s="45"/>
      <c r="F6" s="45"/>
      <c r="G6" s="44"/>
      <c r="H6" s="41"/>
    </row>
    <row r="7" spans="1:7" s="30" customFormat="1" ht="12.75">
      <c r="A7" s="28">
        <f>A6+1</f>
        <v>1</v>
      </c>
      <c r="B7" s="22" t="s">
        <v>39</v>
      </c>
      <c r="C7" s="23" t="s">
        <v>68</v>
      </c>
      <c r="D7" s="24">
        <v>37318</v>
      </c>
      <c r="E7" s="15">
        <v>8.71</v>
      </c>
      <c r="F7" s="15">
        <v>29.33</v>
      </c>
      <c r="G7" s="28">
        <f>SUM(E8:F8)</f>
        <v>1183</v>
      </c>
    </row>
    <row r="8" spans="1:7" s="30" customFormat="1" ht="12.75">
      <c r="A8" s="31">
        <f>A7</f>
        <v>1</v>
      </c>
      <c r="B8" s="25"/>
      <c r="C8" s="26" t="s">
        <v>46</v>
      </c>
      <c r="D8" s="27"/>
      <c r="E8" s="16">
        <f>IF(ISBLANK(E7),"",TRUNC(58.015*(14.5-E7)^1.31))</f>
        <v>578</v>
      </c>
      <c r="F8" s="16">
        <f>IF(ISBLANK(F7),"",INT(4.99087*(42.5-(F7-1))^1.81))</f>
        <v>605</v>
      </c>
      <c r="G8" s="29">
        <f>G7</f>
        <v>1183</v>
      </c>
    </row>
    <row r="9" spans="1:7" s="30" customFormat="1" ht="12.75">
      <c r="A9" s="28">
        <f>A8+1</f>
        <v>2</v>
      </c>
      <c r="B9" s="22" t="s">
        <v>53</v>
      </c>
      <c r="C9" s="23" t="s">
        <v>156</v>
      </c>
      <c r="D9" s="24">
        <v>37825</v>
      </c>
      <c r="E9" s="15">
        <v>8.74</v>
      </c>
      <c r="F9" s="15">
        <v>29.52</v>
      </c>
      <c r="G9" s="28">
        <f>SUM(E10:F10)</f>
        <v>1165</v>
      </c>
    </row>
    <row r="10" spans="1:7" s="30" customFormat="1" ht="12.75">
      <c r="A10" s="31">
        <f>A9</f>
        <v>2</v>
      </c>
      <c r="B10" s="25"/>
      <c r="C10" s="26" t="s">
        <v>17</v>
      </c>
      <c r="D10" s="27"/>
      <c r="E10" s="16">
        <f>IF(ISBLANK(E9),"",TRUNC(58.015*(14.5-E9)^1.31))</f>
        <v>575</v>
      </c>
      <c r="F10" s="16">
        <f>IF(ISBLANK(F9),"",INT(4.99087*(42.5-(F9-1))^1.81))</f>
        <v>590</v>
      </c>
      <c r="G10" s="29">
        <f>G9</f>
        <v>1165</v>
      </c>
    </row>
    <row r="11" spans="1:7" s="30" customFormat="1" ht="12.75">
      <c r="A11" s="28">
        <f>A10+1</f>
        <v>3</v>
      </c>
      <c r="B11" s="22" t="s">
        <v>157</v>
      </c>
      <c r="C11" s="23" t="s">
        <v>158</v>
      </c>
      <c r="D11" s="24">
        <v>37496</v>
      </c>
      <c r="E11" s="15">
        <v>8.66</v>
      </c>
      <c r="F11" s="15">
        <v>29.82</v>
      </c>
      <c r="G11" s="28">
        <f>SUM(E12:F12)</f>
        <v>1153</v>
      </c>
    </row>
    <row r="12" spans="1:7" s="30" customFormat="1" ht="12.75">
      <c r="A12" s="31">
        <f>A11</f>
        <v>3</v>
      </c>
      <c r="B12" s="25"/>
      <c r="C12" s="26" t="s">
        <v>24</v>
      </c>
      <c r="D12" s="27"/>
      <c r="E12" s="16">
        <f>IF(ISBLANK(E11),"",TRUNC(58.015*(14.5-E11)^1.31))</f>
        <v>585</v>
      </c>
      <c r="F12" s="16">
        <f>IF(ISBLANK(F11),"",INT(4.99087*(42.5-(F11-1))^1.81))</f>
        <v>568</v>
      </c>
      <c r="G12" s="29">
        <f>G11</f>
        <v>1153</v>
      </c>
    </row>
    <row r="13" spans="1:7" s="30" customFormat="1" ht="12.75">
      <c r="A13" s="28">
        <f>A12+1</f>
        <v>4</v>
      </c>
      <c r="B13" s="22" t="s">
        <v>159</v>
      </c>
      <c r="C13" s="23" t="s">
        <v>160</v>
      </c>
      <c r="D13" s="24">
        <v>37258</v>
      </c>
      <c r="E13" s="15">
        <v>9.28</v>
      </c>
      <c r="F13" s="15">
        <v>31.22</v>
      </c>
      <c r="G13" s="28">
        <f>SUM(E14:F14)</f>
        <v>972</v>
      </c>
    </row>
    <row r="14" spans="1:7" s="30" customFormat="1" ht="12.75">
      <c r="A14" s="31">
        <f>A13</f>
        <v>4</v>
      </c>
      <c r="B14" s="25"/>
      <c r="C14" s="26" t="s">
        <v>21</v>
      </c>
      <c r="D14" s="27"/>
      <c r="E14" s="16">
        <f>IF(ISBLANK(E13),"",TRUNC(58.015*(14.5-E13)^1.31))</f>
        <v>505</v>
      </c>
      <c r="F14" s="16">
        <f>IF(ISBLANK(F13),"",INT(4.99087*(42.5-(F13-1))^1.81))</f>
        <v>467</v>
      </c>
      <c r="G14" s="29">
        <f>G13</f>
        <v>972</v>
      </c>
    </row>
    <row r="15" spans="1:7" s="30" customFormat="1" ht="12.75">
      <c r="A15" s="28">
        <f>A14+1</f>
        <v>5</v>
      </c>
      <c r="B15" s="22" t="s">
        <v>47</v>
      </c>
      <c r="C15" s="23" t="s">
        <v>72</v>
      </c>
      <c r="D15" s="24">
        <v>37485</v>
      </c>
      <c r="E15" s="15">
        <v>9.37</v>
      </c>
      <c r="F15" s="15">
        <v>31.18</v>
      </c>
      <c r="G15" s="28">
        <f>SUM(E16:F16)</f>
        <v>964</v>
      </c>
    </row>
    <row r="16" spans="1:7" s="30" customFormat="1" ht="12.75">
      <c r="A16" s="31">
        <f>A15</f>
        <v>5</v>
      </c>
      <c r="B16" s="25"/>
      <c r="C16" s="26" t="s">
        <v>45</v>
      </c>
      <c r="D16" s="27"/>
      <c r="E16" s="16">
        <f>IF(ISBLANK(E15),"",TRUNC(58.015*(14.5-E15)^1.31))</f>
        <v>494</v>
      </c>
      <c r="F16" s="16">
        <f>IF(ISBLANK(F15),"",INT(4.99087*(42.5-(F15-1))^1.81))</f>
        <v>470</v>
      </c>
      <c r="G16" s="29">
        <f>G15</f>
        <v>964</v>
      </c>
    </row>
    <row r="17" spans="1:7" s="30" customFormat="1" ht="12.75">
      <c r="A17" s="28">
        <f>A16+1</f>
        <v>6</v>
      </c>
      <c r="B17" s="22" t="s">
        <v>64</v>
      </c>
      <c r="C17" s="23" t="s">
        <v>161</v>
      </c>
      <c r="D17" s="24">
        <v>37526</v>
      </c>
      <c r="E17" s="15">
        <v>9.5</v>
      </c>
      <c r="F17" s="15">
        <v>31.8</v>
      </c>
      <c r="G17" s="28">
        <f>SUM(E18:F18)</f>
        <v>905</v>
      </c>
    </row>
    <row r="18" spans="1:7" s="30" customFormat="1" ht="12.75">
      <c r="A18" s="31">
        <f>A17</f>
        <v>6</v>
      </c>
      <c r="B18" s="25"/>
      <c r="C18" s="26" t="s">
        <v>27</v>
      </c>
      <c r="D18" s="27"/>
      <c r="E18" s="16">
        <f>IF(ISBLANK(E17),"",TRUNC(58.015*(14.5-E17)^1.31))</f>
        <v>477</v>
      </c>
      <c r="F18" s="16">
        <f>IF(ISBLANK(F17),"",INT(4.99087*(42.5-(F17-1))^1.81))</f>
        <v>428</v>
      </c>
      <c r="G18" s="29">
        <f>G17</f>
        <v>905</v>
      </c>
    </row>
    <row r="19" spans="1:7" s="30" customFormat="1" ht="12.75">
      <c r="A19" s="28">
        <f>A18+1</f>
        <v>7</v>
      </c>
      <c r="B19" s="22" t="s">
        <v>149</v>
      </c>
      <c r="C19" s="23" t="s">
        <v>162</v>
      </c>
      <c r="D19" s="24">
        <v>37456</v>
      </c>
      <c r="E19" s="15">
        <v>9.3</v>
      </c>
      <c r="F19" s="15">
        <v>33.47</v>
      </c>
      <c r="G19" s="28">
        <f>SUM(E20:F20)</f>
        <v>825</v>
      </c>
    </row>
    <row r="20" spans="1:7" s="30" customFormat="1" ht="12.75">
      <c r="A20" s="31">
        <f>A19</f>
        <v>7</v>
      </c>
      <c r="B20" s="25"/>
      <c r="C20" s="26" t="s">
        <v>24</v>
      </c>
      <c r="D20" s="27"/>
      <c r="E20" s="16">
        <f>IF(ISBLANK(E19),"",TRUNC(58.015*(14.5-E19)^1.31))</f>
        <v>502</v>
      </c>
      <c r="F20" s="16">
        <f>IF(ISBLANK(F19),"",INT(4.99087*(42.5-(F19-1))^1.81))</f>
        <v>323</v>
      </c>
      <c r="G20" s="29">
        <f>G19</f>
        <v>825</v>
      </c>
    </row>
    <row r="21" spans="1:7" s="30" customFormat="1" ht="12.75">
      <c r="A21" s="28">
        <f>A20+1</f>
        <v>8</v>
      </c>
      <c r="B21" s="22" t="s">
        <v>47</v>
      </c>
      <c r="C21" s="23" t="s">
        <v>163</v>
      </c>
      <c r="D21" s="24">
        <v>37319</v>
      </c>
      <c r="E21" s="15">
        <v>9.41</v>
      </c>
      <c r="F21" s="15">
        <v>33.29</v>
      </c>
      <c r="G21" s="28">
        <f>SUM(E22:F22)</f>
        <v>823</v>
      </c>
    </row>
    <row r="22" spans="1:7" s="30" customFormat="1" ht="12.75">
      <c r="A22" s="31">
        <f>A21</f>
        <v>8</v>
      </c>
      <c r="B22" s="25"/>
      <c r="C22" s="26" t="s">
        <v>27</v>
      </c>
      <c r="D22" s="27"/>
      <c r="E22" s="16">
        <f>IF(ISBLANK(E21),"",TRUNC(58.015*(14.5-E21)^1.31))</f>
        <v>489</v>
      </c>
      <c r="F22" s="16">
        <f>IF(ISBLANK(F21),"",INT(4.99087*(42.5-(F21-1))^1.81))</f>
        <v>334</v>
      </c>
      <c r="G22" s="29">
        <f>G21</f>
        <v>823</v>
      </c>
    </row>
    <row r="23" spans="1:7" s="30" customFormat="1" ht="12.75">
      <c r="A23" s="28">
        <f>A22+1</f>
        <v>9</v>
      </c>
      <c r="B23" s="22" t="s">
        <v>164</v>
      </c>
      <c r="C23" s="23" t="s">
        <v>165</v>
      </c>
      <c r="D23" s="24">
        <v>37952</v>
      </c>
      <c r="E23" s="15">
        <v>9.75</v>
      </c>
      <c r="F23" s="15">
        <v>33.73</v>
      </c>
      <c r="G23" s="28">
        <f>SUM(E24:F24)</f>
        <v>754</v>
      </c>
    </row>
    <row r="24" spans="1:7" s="30" customFormat="1" ht="12.75">
      <c r="A24" s="31">
        <f>A23</f>
        <v>9</v>
      </c>
      <c r="B24" s="25"/>
      <c r="C24" s="26" t="s">
        <v>17</v>
      </c>
      <c r="D24" s="27"/>
      <c r="E24" s="16">
        <f>IF(ISBLANK(E23),"",TRUNC(58.015*(14.5-E23)^1.31))</f>
        <v>446</v>
      </c>
      <c r="F24" s="16">
        <f>IF(ISBLANK(F23),"",INT(4.99087*(42.5-(F23-1))^1.81))</f>
        <v>308</v>
      </c>
      <c r="G24" s="29">
        <f>G23</f>
        <v>754</v>
      </c>
    </row>
    <row r="25" spans="1:7" s="30" customFormat="1" ht="12.75">
      <c r="A25" s="28">
        <f>A24+1</f>
        <v>10</v>
      </c>
      <c r="B25" s="22" t="s">
        <v>56</v>
      </c>
      <c r="C25" s="23" t="s">
        <v>166</v>
      </c>
      <c r="D25" s="24">
        <v>37848</v>
      </c>
      <c r="E25" s="15">
        <v>9.63</v>
      </c>
      <c r="F25" s="15">
        <v>34.22</v>
      </c>
      <c r="G25" s="28">
        <f>SUM(E26:F26)</f>
        <v>742</v>
      </c>
    </row>
    <row r="26" spans="1:7" s="30" customFormat="1" ht="12.75">
      <c r="A26" s="31">
        <f>A25</f>
        <v>10</v>
      </c>
      <c r="B26" s="25"/>
      <c r="C26" s="26" t="s">
        <v>17</v>
      </c>
      <c r="D26" s="27"/>
      <c r="E26" s="16">
        <f>IF(ISBLANK(E25),"",TRUNC(58.015*(14.5-E25)^1.31))</f>
        <v>461</v>
      </c>
      <c r="F26" s="16">
        <f>IF(ISBLANK(F25),"",INT(4.99087*(42.5-(F25-1))^1.81))</f>
        <v>281</v>
      </c>
      <c r="G26" s="29">
        <f>G25</f>
        <v>742</v>
      </c>
    </row>
    <row r="27" spans="1:7" s="30" customFormat="1" ht="12.75">
      <c r="A27" s="28">
        <f>A26+1</f>
        <v>11</v>
      </c>
      <c r="B27" s="22" t="s">
        <v>37</v>
      </c>
      <c r="C27" s="23" t="s">
        <v>167</v>
      </c>
      <c r="D27" s="24">
        <v>37584</v>
      </c>
      <c r="E27" s="15">
        <v>10</v>
      </c>
      <c r="F27" s="15">
        <v>35.75</v>
      </c>
      <c r="G27" s="28">
        <f>SUM(E28:F28)</f>
        <v>619</v>
      </c>
    </row>
    <row r="28" spans="1:7" s="30" customFormat="1" ht="12.75">
      <c r="A28" s="31">
        <f>A27</f>
        <v>11</v>
      </c>
      <c r="B28" s="25"/>
      <c r="C28" s="26" t="s">
        <v>21</v>
      </c>
      <c r="D28" s="27"/>
      <c r="E28" s="16">
        <f>IF(ISBLANK(E27),"",TRUNC(58.015*(14.5-E27)^1.31))</f>
        <v>416</v>
      </c>
      <c r="F28" s="16">
        <f>IF(ISBLANK(F27),"",INT(4.99087*(42.5-(F27-1))^1.81))</f>
        <v>203</v>
      </c>
      <c r="G28" s="29">
        <f>G27</f>
        <v>619</v>
      </c>
    </row>
    <row r="29" spans="1:7" s="30" customFormat="1" ht="12.75">
      <c r="A29" s="28">
        <f>A28+1</f>
        <v>12</v>
      </c>
      <c r="B29" s="22" t="s">
        <v>168</v>
      </c>
      <c r="C29" s="23" t="s">
        <v>169</v>
      </c>
      <c r="D29" s="24">
        <v>37606</v>
      </c>
      <c r="E29" s="15">
        <v>10.33</v>
      </c>
      <c r="F29" s="15">
        <v>35.06</v>
      </c>
      <c r="G29" s="28">
        <f>SUM(E30:F30)</f>
        <v>613</v>
      </c>
    </row>
    <row r="30" spans="1:7" s="30" customFormat="1" ht="12.75">
      <c r="A30" s="31">
        <f>A29</f>
        <v>12</v>
      </c>
      <c r="B30" s="25"/>
      <c r="C30" s="26" t="s">
        <v>25</v>
      </c>
      <c r="D30" s="27"/>
      <c r="E30" s="16">
        <f>IF(ISBLANK(E29),"",TRUNC(58.015*(14.5-E29)^1.31))</f>
        <v>376</v>
      </c>
      <c r="F30" s="16">
        <f>IF(ISBLANK(F29),"",INT(4.99087*(42.5-(F29-1))^1.81))</f>
        <v>237</v>
      </c>
      <c r="G30" s="29">
        <f>G29</f>
        <v>613</v>
      </c>
    </row>
    <row r="31" spans="1:7" s="30" customFormat="1" ht="12.75">
      <c r="A31" s="28">
        <f>A30+1</f>
        <v>13</v>
      </c>
      <c r="B31" s="22" t="s">
        <v>82</v>
      </c>
      <c r="C31" s="23" t="s">
        <v>170</v>
      </c>
      <c r="D31" s="24">
        <v>37882</v>
      </c>
      <c r="E31" s="15">
        <v>10.4</v>
      </c>
      <c r="F31" s="15">
        <v>34.92</v>
      </c>
      <c r="G31" s="28">
        <f>SUM(E32:F32)</f>
        <v>612</v>
      </c>
    </row>
    <row r="32" spans="1:7" s="30" customFormat="1" ht="12.75">
      <c r="A32" s="31">
        <f>A31</f>
        <v>13</v>
      </c>
      <c r="B32" s="25"/>
      <c r="C32" s="26" t="s">
        <v>25</v>
      </c>
      <c r="D32" s="27"/>
      <c r="E32" s="16">
        <f>IF(ISBLANK(E31),"",TRUNC(58.015*(14.5-E31)^1.31))</f>
        <v>368</v>
      </c>
      <c r="F32" s="16">
        <f>IF(ISBLANK(F31),"",INT(4.99087*(42.5-(F31-1))^1.81))</f>
        <v>244</v>
      </c>
      <c r="G32" s="29">
        <f>G31</f>
        <v>612</v>
      </c>
    </row>
    <row r="33" spans="1:7" s="30" customFormat="1" ht="12.75">
      <c r="A33" s="28">
        <f>A32+1</f>
        <v>14</v>
      </c>
      <c r="B33" s="22" t="s">
        <v>58</v>
      </c>
      <c r="C33" s="23" t="s">
        <v>171</v>
      </c>
      <c r="D33" s="24">
        <v>37274</v>
      </c>
      <c r="E33" s="15">
        <v>10.23</v>
      </c>
      <c r="F33" s="15">
        <v>36.59</v>
      </c>
      <c r="G33" s="28">
        <f>SUM(E34:F34)</f>
        <v>553</v>
      </c>
    </row>
    <row r="34" spans="1:7" s="30" customFormat="1" ht="12.75">
      <c r="A34" s="31">
        <f>A33</f>
        <v>14</v>
      </c>
      <c r="B34" s="25"/>
      <c r="C34" s="26" t="s">
        <v>87</v>
      </c>
      <c r="D34" s="27"/>
      <c r="E34" s="16">
        <f>IF(ISBLANK(E33),"",TRUNC(58.015*(14.5-E33)^1.31))</f>
        <v>388</v>
      </c>
      <c r="F34" s="16">
        <f>IF(ISBLANK(F33),"",INT(4.99087*(42.5-(F33-1))^1.81))</f>
        <v>165</v>
      </c>
      <c r="G34" s="29">
        <f>G33</f>
        <v>553</v>
      </c>
    </row>
    <row r="35" spans="1:7" s="30" customFormat="1" ht="12.75">
      <c r="A35" s="28">
        <f>A34+1</f>
        <v>15</v>
      </c>
      <c r="B35" s="22" t="s">
        <v>64</v>
      </c>
      <c r="C35" s="23" t="s">
        <v>172</v>
      </c>
      <c r="D35" s="24">
        <v>37372</v>
      </c>
      <c r="E35" s="15">
        <v>10.48</v>
      </c>
      <c r="F35" s="15">
        <v>36.32</v>
      </c>
      <c r="G35" s="28">
        <f>SUM(E36:F36)</f>
        <v>534</v>
      </c>
    </row>
    <row r="36" spans="1:7" s="30" customFormat="1" ht="12.75">
      <c r="A36" s="31">
        <f>A35</f>
        <v>15</v>
      </c>
      <c r="B36" s="25"/>
      <c r="C36" s="26" t="s">
        <v>21</v>
      </c>
      <c r="D36" s="27"/>
      <c r="E36" s="16">
        <f>IF(ISBLANK(E35),"",TRUNC(58.015*(14.5-E35)^1.31))</f>
        <v>358</v>
      </c>
      <c r="F36" s="16">
        <f>IF(ISBLANK(F35),"",INT(4.99087*(42.5-(F35-1))^1.81))</f>
        <v>176</v>
      </c>
      <c r="G36" s="29">
        <f>G35</f>
        <v>534</v>
      </c>
    </row>
    <row r="37" spans="1:7" s="30" customFormat="1" ht="12.75">
      <c r="A37" s="28">
        <f>A36+1</f>
        <v>16</v>
      </c>
      <c r="B37" s="22" t="s">
        <v>135</v>
      </c>
      <c r="C37" s="23" t="s">
        <v>173</v>
      </c>
      <c r="D37" s="24">
        <v>37361</v>
      </c>
      <c r="E37" s="15">
        <v>9.54</v>
      </c>
      <c r="F37" s="15" t="s">
        <v>132</v>
      </c>
      <c r="G37" s="28">
        <f>SUM(E38:F38)</f>
        <v>472</v>
      </c>
    </row>
    <row r="38" spans="1:7" s="30" customFormat="1" ht="12.75">
      <c r="A38" s="31">
        <f>A37</f>
        <v>16</v>
      </c>
      <c r="B38" s="25"/>
      <c r="C38" s="26" t="s">
        <v>17</v>
      </c>
      <c r="D38" s="27"/>
      <c r="E38" s="16">
        <f>IF(ISBLANK(E37),"",TRUNC(58.015*(14.5-E37)^1.31))</f>
        <v>472</v>
      </c>
      <c r="F38" s="16"/>
      <c r="G38" s="29">
        <f>G37</f>
        <v>472</v>
      </c>
    </row>
    <row r="39" spans="1:7" s="30" customFormat="1" ht="12.75">
      <c r="A39" s="28" t="s">
        <v>147</v>
      </c>
      <c r="B39" s="22" t="s">
        <v>79</v>
      </c>
      <c r="C39" s="23" t="s">
        <v>174</v>
      </c>
      <c r="D39" s="24">
        <v>37265</v>
      </c>
      <c r="E39" s="15">
        <v>8.81</v>
      </c>
      <c r="F39" s="15">
        <v>29.76</v>
      </c>
      <c r="G39" s="28">
        <f>SUM(E40:F40)</f>
        <v>1137</v>
      </c>
    </row>
    <row r="40" spans="1:7" s="30" customFormat="1" ht="12.75">
      <c r="A40" s="31"/>
      <c r="B40" s="25"/>
      <c r="C40" s="26" t="s">
        <v>175</v>
      </c>
      <c r="D40" s="27"/>
      <c r="E40" s="16">
        <f>IF(ISBLANK(E39),"",TRUNC(58.015*(14.5-E39)^1.31))</f>
        <v>565</v>
      </c>
      <c r="F40" s="16">
        <f>IF(ISBLANK(F39),"",INT(4.99087*(42.5-(F39-1))^1.81))</f>
        <v>572</v>
      </c>
      <c r="G40" s="29">
        <f>G39</f>
        <v>1137</v>
      </c>
    </row>
    <row r="41" spans="1:7" s="30" customFormat="1" ht="12.75">
      <c r="A41" s="28" t="s">
        <v>147</v>
      </c>
      <c r="B41" s="22" t="s">
        <v>176</v>
      </c>
      <c r="C41" s="23" t="s">
        <v>177</v>
      </c>
      <c r="D41" s="24">
        <v>37502</v>
      </c>
      <c r="E41" s="15">
        <v>8.96</v>
      </c>
      <c r="F41" s="15">
        <v>30.14</v>
      </c>
      <c r="G41" s="28">
        <f>SUM(E42:F42)</f>
        <v>1090</v>
      </c>
    </row>
    <row r="42" spans="1:7" s="30" customFormat="1" ht="12.75">
      <c r="A42" s="31"/>
      <c r="B42" s="25"/>
      <c r="C42" s="26" t="s">
        <v>178</v>
      </c>
      <c r="D42" s="27"/>
      <c r="E42" s="16">
        <f>IF(ISBLANK(E41),"",TRUNC(58.015*(14.5-E41)^1.31))</f>
        <v>546</v>
      </c>
      <c r="F42" s="16">
        <f>IF(ISBLANK(F41),"",INT(4.99087*(42.5-(F41-1))^1.81))</f>
        <v>544</v>
      </c>
      <c r="G42" s="29">
        <f>G41</f>
        <v>1090</v>
      </c>
    </row>
    <row r="43" spans="1:7" s="30" customFormat="1" ht="12.75">
      <c r="A43" s="28" t="s">
        <v>147</v>
      </c>
      <c r="B43" s="22" t="s">
        <v>179</v>
      </c>
      <c r="C43" s="23" t="s">
        <v>180</v>
      </c>
      <c r="D43" s="24">
        <v>37336</v>
      </c>
      <c r="E43" s="15">
        <v>9.87</v>
      </c>
      <c r="F43" s="15">
        <v>32.29</v>
      </c>
      <c r="G43" s="28">
        <f>SUM(E44:F44)</f>
        <v>827</v>
      </c>
    </row>
    <row r="44" spans="1:7" s="30" customFormat="1" ht="12.75">
      <c r="A44" s="31"/>
      <c r="B44" s="25"/>
      <c r="C44" s="26" t="s">
        <v>178</v>
      </c>
      <c r="D44" s="27"/>
      <c r="E44" s="16">
        <f>IF(ISBLANK(E43),"",TRUNC(58.015*(14.5-E43)^1.31))</f>
        <v>431</v>
      </c>
      <c r="F44" s="16">
        <f>IF(ISBLANK(F43),"",INT(4.99087*(42.5-(F43-1))^1.81))</f>
        <v>396</v>
      </c>
      <c r="G44" s="29">
        <f>G43</f>
        <v>827</v>
      </c>
    </row>
    <row r="45" spans="1:7" s="30" customFormat="1" ht="12.75">
      <c r="A45" s="28" t="s">
        <v>147</v>
      </c>
      <c r="B45" s="22" t="s">
        <v>176</v>
      </c>
      <c r="C45" s="23" t="s">
        <v>181</v>
      </c>
      <c r="D45" s="24">
        <v>38558</v>
      </c>
      <c r="E45" s="15">
        <v>9.91</v>
      </c>
      <c r="F45" s="15">
        <v>33.93</v>
      </c>
      <c r="G45" s="28">
        <f>SUM(E46:F46)</f>
        <v>724</v>
      </c>
    </row>
    <row r="46" spans="1:7" s="30" customFormat="1" ht="12.75">
      <c r="A46" s="31"/>
      <c r="B46" s="25"/>
      <c r="C46" s="26"/>
      <c r="D46" s="27"/>
      <c r="E46" s="16">
        <f>IF(ISBLANK(E45),"",TRUNC(58.015*(14.5-E45)^1.31))</f>
        <v>427</v>
      </c>
      <c r="F46" s="16">
        <f>IF(ISBLANK(F45),"",INT(4.99087*(42.5-(F45-1))^1.81))</f>
        <v>297</v>
      </c>
      <c r="G46" s="29">
        <f>G45</f>
        <v>724</v>
      </c>
    </row>
    <row r="47" spans="1:7" s="30" customFormat="1" ht="12.75">
      <c r="A47" s="28" t="s">
        <v>147</v>
      </c>
      <c r="B47" s="22" t="s">
        <v>182</v>
      </c>
      <c r="C47" s="23" t="s">
        <v>183</v>
      </c>
      <c r="D47" s="24">
        <v>37725</v>
      </c>
      <c r="E47" s="15">
        <v>10.09</v>
      </c>
      <c r="F47" s="15">
        <v>33.96</v>
      </c>
      <c r="G47" s="28">
        <f>SUM(E48:F48)</f>
        <v>700</v>
      </c>
    </row>
    <row r="48" spans="1:7" s="30" customFormat="1" ht="12.75">
      <c r="A48" s="31"/>
      <c r="B48" s="25"/>
      <c r="C48" s="26" t="s">
        <v>178</v>
      </c>
      <c r="D48" s="27"/>
      <c r="E48" s="16">
        <f>IF(ISBLANK(E47),"",TRUNC(58.015*(14.5-E47)^1.31))</f>
        <v>405</v>
      </c>
      <c r="F48" s="16">
        <f>IF(ISBLANK(F47),"",INT(4.99087*(42.5-(F47-1))^1.81))</f>
        <v>295</v>
      </c>
      <c r="G48" s="29">
        <f>G47</f>
        <v>700</v>
      </c>
    </row>
    <row r="49" spans="1:7" s="30" customFormat="1" ht="12.75">
      <c r="A49" s="28" t="s">
        <v>147</v>
      </c>
      <c r="B49" s="22" t="s">
        <v>148</v>
      </c>
      <c r="C49" s="23" t="s">
        <v>184</v>
      </c>
      <c r="D49" s="24">
        <v>37604</v>
      </c>
      <c r="E49" s="15">
        <v>10.19</v>
      </c>
      <c r="F49" s="15">
        <v>36.44</v>
      </c>
      <c r="G49" s="28">
        <f>SUM(E50:F50)</f>
        <v>564</v>
      </c>
    </row>
    <row r="50" spans="1:7" s="30" customFormat="1" ht="12.75">
      <c r="A50" s="31"/>
      <c r="B50" s="25"/>
      <c r="C50" s="26" t="s">
        <v>178</v>
      </c>
      <c r="D50" s="27"/>
      <c r="E50" s="16">
        <f>IF(ISBLANK(E49),"",TRUNC(58.015*(14.5-E49)^1.31))</f>
        <v>393</v>
      </c>
      <c r="F50" s="16">
        <f>IF(ISBLANK(F49),"",INT(4.99087*(42.5-(F49-1))^1.81))</f>
        <v>171</v>
      </c>
      <c r="G50" s="29">
        <f>G49</f>
        <v>564</v>
      </c>
    </row>
    <row r="51" spans="1:7" s="30" customFormat="1" ht="12.75">
      <c r="A51" s="47"/>
      <c r="B51" s="48"/>
      <c r="C51" s="49"/>
      <c r="D51" s="50"/>
      <c r="E51" s="51"/>
      <c r="F51" s="51"/>
      <c r="G51" s="52"/>
    </row>
    <row r="52" spans="1:7" s="30" customFormat="1" ht="12.75">
      <c r="A52" s="47"/>
      <c r="B52" s="48"/>
      <c r="C52" s="49"/>
      <c r="D52" s="50"/>
      <c r="E52" s="51"/>
      <c r="F52" s="51"/>
      <c r="G52" s="52"/>
    </row>
    <row r="53" spans="1:7" s="30" customFormat="1" ht="12.75">
      <c r="A53" s="47"/>
      <c r="B53" s="48"/>
      <c r="C53" s="49"/>
      <c r="D53" s="50"/>
      <c r="E53" s="51"/>
      <c r="F53" s="51"/>
      <c r="G53" s="52"/>
    </row>
    <row r="54" spans="1:7" s="30" customFormat="1" ht="12.75">
      <c r="A54" s="47"/>
      <c r="B54" s="48"/>
      <c r="C54" s="49"/>
      <c r="D54" s="50"/>
      <c r="E54" s="51"/>
      <c r="F54" s="51"/>
      <c r="G54" s="52"/>
    </row>
    <row r="55" spans="1:7" s="30" customFormat="1" ht="12.75">
      <c r="A55" s="47"/>
      <c r="B55" s="48"/>
      <c r="C55" s="49"/>
      <c r="D55" s="50"/>
      <c r="E55" s="51"/>
      <c r="F55" s="51"/>
      <c r="G55" s="52"/>
    </row>
    <row r="56" spans="1:5" s="30" customFormat="1" ht="12.75">
      <c r="A56" s="36"/>
      <c r="B56" s="37" t="s">
        <v>9</v>
      </c>
      <c r="E56" s="37" t="s">
        <v>65</v>
      </c>
    </row>
    <row r="57" s="30" customFormat="1" ht="6" customHeight="1"/>
    <row r="58" spans="1:8" s="30" customFormat="1" ht="12.75">
      <c r="A58" s="38" t="s">
        <v>0</v>
      </c>
      <c r="B58" s="39" t="s">
        <v>1</v>
      </c>
      <c r="C58" s="40" t="s">
        <v>2</v>
      </c>
      <c r="D58" s="38" t="s">
        <v>6</v>
      </c>
      <c r="E58" s="38" t="s">
        <v>5</v>
      </c>
      <c r="F58" s="38" t="s">
        <v>8</v>
      </c>
      <c r="G58" s="38" t="s">
        <v>3</v>
      </c>
      <c r="H58" s="41"/>
    </row>
    <row r="59" spans="1:8" s="30" customFormat="1" ht="12.75">
      <c r="A59" s="31">
        <v>0</v>
      </c>
      <c r="B59" s="42"/>
      <c r="C59" s="43" t="s">
        <v>4</v>
      </c>
      <c r="D59" s="44" t="s">
        <v>7</v>
      </c>
      <c r="E59" s="45"/>
      <c r="F59" s="45"/>
      <c r="G59" s="44"/>
      <c r="H59" s="41"/>
    </row>
    <row r="60" spans="1:7" s="30" customFormat="1" ht="12.75">
      <c r="A60" s="28">
        <f>A59+1</f>
        <v>1</v>
      </c>
      <c r="B60" s="22" t="s">
        <v>69</v>
      </c>
      <c r="C60" s="23" t="s">
        <v>70</v>
      </c>
      <c r="D60" s="24">
        <v>37195</v>
      </c>
      <c r="E60" s="15">
        <v>8.57</v>
      </c>
      <c r="F60" s="15">
        <v>28.55</v>
      </c>
      <c r="G60" s="28">
        <f>SUM(E61:F61)</f>
        <v>1264</v>
      </c>
    </row>
    <row r="61" spans="1:7" s="30" customFormat="1" ht="12.75">
      <c r="A61" s="31">
        <f>A60</f>
        <v>1</v>
      </c>
      <c r="B61" s="25"/>
      <c r="C61" s="26" t="s">
        <v>17</v>
      </c>
      <c r="D61" s="27"/>
      <c r="E61" s="16">
        <f>IF(ISBLANK(E60),"",TRUNC(58.015*(14.5-E60)^1.31))</f>
        <v>597</v>
      </c>
      <c r="F61" s="16">
        <f>IF(ISBLANK(F60),"",INT(4.99087*(42.5-(F60-1))^1.81))</f>
        <v>667</v>
      </c>
      <c r="G61" s="29">
        <f>G60</f>
        <v>1264</v>
      </c>
    </row>
    <row r="62" spans="1:7" s="30" customFormat="1" ht="12.75">
      <c r="A62" s="28">
        <f>A61+1</f>
        <v>2</v>
      </c>
      <c r="B62" s="22" t="s">
        <v>76</v>
      </c>
      <c r="C62" s="23" t="s">
        <v>185</v>
      </c>
      <c r="D62" s="24">
        <v>37178</v>
      </c>
      <c r="E62" s="15">
        <v>8.8</v>
      </c>
      <c r="F62" s="15">
        <v>29.82</v>
      </c>
      <c r="G62" s="28">
        <f>SUM(E63:F63)</f>
        <v>1135</v>
      </c>
    </row>
    <row r="63" spans="1:7" s="30" customFormat="1" ht="12.75">
      <c r="A63" s="31">
        <f>A62</f>
        <v>2</v>
      </c>
      <c r="B63" s="25"/>
      <c r="C63" s="26" t="s">
        <v>17</v>
      </c>
      <c r="D63" s="27"/>
      <c r="E63" s="16">
        <f>IF(ISBLANK(E62),"",TRUNC(58.015*(14.5-E62)^1.31))</f>
        <v>567</v>
      </c>
      <c r="F63" s="16">
        <f>IF(ISBLANK(F62),"",INT(4.99087*(42.5-(F62-1))^1.81))</f>
        <v>568</v>
      </c>
      <c r="G63" s="29">
        <f>G62</f>
        <v>1135</v>
      </c>
    </row>
    <row r="64" spans="1:7" s="30" customFormat="1" ht="12.75">
      <c r="A64" s="28">
        <f>A63+1</f>
        <v>3</v>
      </c>
      <c r="B64" s="22" t="s">
        <v>62</v>
      </c>
      <c r="C64" s="23" t="s">
        <v>63</v>
      </c>
      <c r="D64" s="24">
        <v>37168</v>
      </c>
      <c r="E64" s="15">
        <v>8.86</v>
      </c>
      <c r="F64" s="15">
        <v>29.79</v>
      </c>
      <c r="G64" s="28">
        <f>SUM(E65:F65)</f>
        <v>1129</v>
      </c>
    </row>
    <row r="65" spans="1:7" s="30" customFormat="1" ht="12.75">
      <c r="A65" s="31">
        <f>A64</f>
        <v>3</v>
      </c>
      <c r="B65" s="25"/>
      <c r="C65" s="26" t="s">
        <v>16</v>
      </c>
      <c r="D65" s="27"/>
      <c r="E65" s="16">
        <f>IF(ISBLANK(E64),"",TRUNC(58.015*(14.5-E64)^1.31))</f>
        <v>559</v>
      </c>
      <c r="F65" s="16">
        <f>IF(ISBLANK(F64),"",INT(4.99087*(42.5-(F64-1))^1.81))</f>
        <v>570</v>
      </c>
      <c r="G65" s="29">
        <f>G64</f>
        <v>1129</v>
      </c>
    </row>
    <row r="66" spans="1:7" s="30" customFormat="1" ht="12.75">
      <c r="A66" s="28">
        <f>A65+1</f>
        <v>4</v>
      </c>
      <c r="B66" s="53" t="s">
        <v>79</v>
      </c>
      <c r="C66" s="55" t="s">
        <v>186</v>
      </c>
      <c r="D66" s="57">
        <v>37205</v>
      </c>
      <c r="E66" s="15">
        <v>8.94</v>
      </c>
      <c r="F66" s="15">
        <v>30.17</v>
      </c>
      <c r="G66" s="28">
        <f>SUM(E67:F67)</f>
        <v>1091</v>
      </c>
    </row>
    <row r="67" spans="1:7" s="30" customFormat="1" ht="12.75">
      <c r="A67" s="31">
        <f>A66</f>
        <v>4</v>
      </c>
      <c r="B67" s="25"/>
      <c r="C67" s="26" t="s">
        <v>105</v>
      </c>
      <c r="D67" s="27"/>
      <c r="E67" s="16">
        <f>IF(ISBLANK(E66),"",TRUNC(58.015*(14.5-E66)^1.31))</f>
        <v>549</v>
      </c>
      <c r="F67" s="16">
        <f>IF(ISBLANK(F66),"",INT(4.99087*(42.5-(F66-1))^1.81))</f>
        <v>542</v>
      </c>
      <c r="G67" s="29">
        <f>G66</f>
        <v>1091</v>
      </c>
    </row>
    <row r="68" spans="1:7" s="30" customFormat="1" ht="12.75">
      <c r="A68" s="28">
        <f>A67+1</f>
        <v>5</v>
      </c>
      <c r="B68" s="22" t="s">
        <v>76</v>
      </c>
      <c r="C68" s="23" t="s">
        <v>77</v>
      </c>
      <c r="D68" s="24">
        <v>37099</v>
      </c>
      <c r="E68" s="15">
        <v>8.93</v>
      </c>
      <c r="F68" s="15">
        <v>30.37</v>
      </c>
      <c r="G68" s="28">
        <f>SUM(E69:F69)</f>
        <v>1077</v>
      </c>
    </row>
    <row r="69" spans="1:7" s="30" customFormat="1" ht="12.75">
      <c r="A69" s="31">
        <f>A68</f>
        <v>5</v>
      </c>
      <c r="B69" s="25"/>
      <c r="C69" s="26" t="s">
        <v>17</v>
      </c>
      <c r="D69" s="27"/>
      <c r="E69" s="16">
        <f>IF(ISBLANK(E68),"",TRUNC(58.015*(14.5-E68)^1.31))</f>
        <v>550</v>
      </c>
      <c r="F69" s="16">
        <f>IF(ISBLANK(F68),"",INT(4.99087*(42.5-(F68-1))^1.81))</f>
        <v>527</v>
      </c>
      <c r="G69" s="29">
        <f>G68</f>
        <v>1077</v>
      </c>
    </row>
    <row r="70" spans="1:7" s="30" customFormat="1" ht="12.75">
      <c r="A70" s="28">
        <f>A69+1</f>
        <v>6</v>
      </c>
      <c r="B70" s="22" t="s">
        <v>18</v>
      </c>
      <c r="C70" s="23" t="s">
        <v>71</v>
      </c>
      <c r="D70" s="24">
        <v>36923</v>
      </c>
      <c r="E70" s="15">
        <v>9.34</v>
      </c>
      <c r="F70" s="15">
        <v>31.44</v>
      </c>
      <c r="G70" s="28">
        <f>SUM(E71:F71)</f>
        <v>949</v>
      </c>
    </row>
    <row r="71" spans="1:7" s="30" customFormat="1" ht="12.75">
      <c r="A71" s="31">
        <f>A70</f>
        <v>6</v>
      </c>
      <c r="B71" s="25"/>
      <c r="C71" s="26" t="s">
        <v>46</v>
      </c>
      <c r="D71" s="27"/>
      <c r="E71" s="16">
        <f>IF(ISBLANK(E70),"",TRUNC(58.015*(14.5-E70)^1.31))</f>
        <v>497</v>
      </c>
      <c r="F71" s="16">
        <f>IF(ISBLANK(F70),"",INT(4.99087*(42.5-(F70-1))^1.81))</f>
        <v>452</v>
      </c>
      <c r="G71" s="29">
        <f>G70</f>
        <v>949</v>
      </c>
    </row>
    <row r="72" spans="1:7" s="30" customFormat="1" ht="12.75">
      <c r="A72" s="28">
        <f>A71+1</f>
        <v>7</v>
      </c>
      <c r="B72" s="22" t="s">
        <v>187</v>
      </c>
      <c r="C72" s="23" t="s">
        <v>188</v>
      </c>
      <c r="D72" s="24">
        <v>36903</v>
      </c>
      <c r="E72" s="15">
        <v>9.21</v>
      </c>
      <c r="F72" s="15">
        <v>31.8</v>
      </c>
      <c r="G72" s="28">
        <f>SUM(E73:F73)</f>
        <v>942</v>
      </c>
    </row>
    <row r="73" spans="1:7" s="30" customFormat="1" ht="12.75">
      <c r="A73" s="31">
        <f>A72</f>
        <v>7</v>
      </c>
      <c r="B73" s="25"/>
      <c r="C73" s="26" t="s">
        <v>40</v>
      </c>
      <c r="D73" s="27"/>
      <c r="E73" s="16">
        <f>IF(ISBLANK(E72),"",TRUNC(58.015*(14.5-E72)^1.31))</f>
        <v>514</v>
      </c>
      <c r="F73" s="16">
        <f>IF(ISBLANK(F72),"",INT(4.99087*(42.5-(F72-1))^1.81))</f>
        <v>428</v>
      </c>
      <c r="G73" s="29">
        <f>G72</f>
        <v>942</v>
      </c>
    </row>
    <row r="74" spans="1:7" s="30" customFormat="1" ht="12.75">
      <c r="A74" s="28">
        <f>A73+1</f>
        <v>8</v>
      </c>
      <c r="B74" s="22" t="s">
        <v>135</v>
      </c>
      <c r="C74" s="23" t="s">
        <v>189</v>
      </c>
      <c r="D74" s="24">
        <v>37029</v>
      </c>
      <c r="E74" s="15">
        <v>9.33</v>
      </c>
      <c r="F74" s="15">
        <v>32.83</v>
      </c>
      <c r="G74" s="28">
        <f>SUM(E75:F75)</f>
        <v>861</v>
      </c>
    </row>
    <row r="75" spans="1:7" s="30" customFormat="1" ht="12.75">
      <c r="A75" s="31">
        <f>A74</f>
        <v>8</v>
      </c>
      <c r="B75" s="25"/>
      <c r="C75" s="26" t="s">
        <v>40</v>
      </c>
      <c r="D75" s="27"/>
      <c r="E75" s="16">
        <f>IF(ISBLANK(E74),"",TRUNC(58.015*(14.5-E74)^1.31))</f>
        <v>499</v>
      </c>
      <c r="F75" s="16">
        <f>IF(ISBLANK(F74),"",INT(4.99087*(42.5-(F74-1))^1.81))</f>
        <v>362</v>
      </c>
      <c r="G75" s="29">
        <f>G74</f>
        <v>861</v>
      </c>
    </row>
    <row r="76" spans="1:7" s="30" customFormat="1" ht="12.75">
      <c r="A76" s="28">
        <f>A75+1</f>
        <v>9</v>
      </c>
      <c r="B76" s="54" t="s">
        <v>190</v>
      </c>
      <c r="C76" s="56" t="s">
        <v>191</v>
      </c>
      <c r="D76" s="58">
        <v>36901</v>
      </c>
      <c r="E76" s="15">
        <v>9.55</v>
      </c>
      <c r="F76" s="15">
        <v>32.62</v>
      </c>
      <c r="G76" s="28">
        <f>SUM(E77:F77)</f>
        <v>846</v>
      </c>
    </row>
    <row r="77" spans="1:7" s="30" customFormat="1" ht="12.75">
      <c r="A77" s="31">
        <f>A76</f>
        <v>9</v>
      </c>
      <c r="B77" s="25"/>
      <c r="C77" s="26" t="s">
        <v>192</v>
      </c>
      <c r="D77" s="27"/>
      <c r="E77" s="16">
        <f>IF(ISBLANK(E76),"",TRUNC(58.015*(14.5-E76)^1.31))</f>
        <v>471</v>
      </c>
      <c r="F77" s="16">
        <f>IF(ISBLANK(F76),"",INT(4.99087*(42.5-(F76-1))^1.81))</f>
        <v>375</v>
      </c>
      <c r="G77" s="29">
        <f>G76</f>
        <v>846</v>
      </c>
    </row>
    <row r="78" spans="1:7" s="30" customFormat="1" ht="12.75">
      <c r="A78" s="28">
        <f>A77+1</f>
        <v>10</v>
      </c>
      <c r="B78" s="22" t="s">
        <v>193</v>
      </c>
      <c r="C78" s="23" t="s">
        <v>194</v>
      </c>
      <c r="D78" s="24">
        <v>37171</v>
      </c>
      <c r="E78" s="15">
        <v>9.58</v>
      </c>
      <c r="F78" s="15">
        <v>34.42</v>
      </c>
      <c r="G78" s="28">
        <f>SUM(E79:F79)</f>
        <v>737</v>
      </c>
    </row>
    <row r="79" spans="1:7" s="30" customFormat="1" ht="12.75">
      <c r="A79" s="31">
        <f>A78</f>
        <v>10</v>
      </c>
      <c r="B79" s="25"/>
      <c r="C79" s="26" t="s">
        <v>45</v>
      </c>
      <c r="D79" s="27"/>
      <c r="E79" s="16">
        <f>IF(ISBLANK(E78),"",TRUNC(58.015*(14.5-E78)^1.31))</f>
        <v>467</v>
      </c>
      <c r="F79" s="16">
        <f>IF(ISBLANK(F78),"",INT(4.99087*(42.5-(F78-1))^1.81))</f>
        <v>270</v>
      </c>
      <c r="G79" s="29">
        <f>G78</f>
        <v>737</v>
      </c>
    </row>
    <row r="80" spans="1:7" s="30" customFormat="1" ht="12.75">
      <c r="A80" s="28">
        <f>A79+1</f>
        <v>11</v>
      </c>
      <c r="B80" s="22" t="s">
        <v>176</v>
      </c>
      <c r="C80" s="23" t="s">
        <v>195</v>
      </c>
      <c r="D80" s="24">
        <v>37209</v>
      </c>
      <c r="E80" s="15">
        <v>9.76</v>
      </c>
      <c r="F80" s="15">
        <v>35.11</v>
      </c>
      <c r="G80" s="28">
        <f>SUM(E81:F81)</f>
        <v>679</v>
      </c>
    </row>
    <row r="81" spans="1:7" s="30" customFormat="1" ht="12.75">
      <c r="A81" s="31">
        <f>A80</f>
        <v>11</v>
      </c>
      <c r="B81" s="25"/>
      <c r="C81" s="26" t="s">
        <v>27</v>
      </c>
      <c r="D81" s="27"/>
      <c r="E81" s="16">
        <f>IF(ISBLANK(E80),"",TRUNC(58.015*(14.5-E80)^1.31))</f>
        <v>445</v>
      </c>
      <c r="F81" s="16">
        <f>IF(ISBLANK(F80),"",INT(4.99087*(42.5-(F80-1))^1.81))</f>
        <v>234</v>
      </c>
      <c r="G81" s="29">
        <f>G80</f>
        <v>679</v>
      </c>
    </row>
    <row r="82" spans="1:7" s="30" customFormat="1" ht="12.75">
      <c r="A82" s="28">
        <f>A81+1</f>
        <v>12</v>
      </c>
      <c r="B82" s="22" t="s">
        <v>37</v>
      </c>
      <c r="C82" s="23" t="s">
        <v>196</v>
      </c>
      <c r="D82" s="24">
        <v>37155</v>
      </c>
      <c r="E82" s="15">
        <v>10.16</v>
      </c>
      <c r="F82" s="15">
        <v>35.14</v>
      </c>
      <c r="G82" s="28">
        <f>SUM(E83:F83)</f>
        <v>629</v>
      </c>
    </row>
    <row r="83" spans="1:7" s="30" customFormat="1" ht="12.75">
      <c r="A83" s="31">
        <f>A82</f>
        <v>12</v>
      </c>
      <c r="B83" s="25"/>
      <c r="C83" s="26" t="s">
        <v>46</v>
      </c>
      <c r="D83" s="27"/>
      <c r="E83" s="16">
        <f>IF(ISBLANK(E82),"",TRUNC(58.015*(14.5-E82)^1.31))</f>
        <v>396</v>
      </c>
      <c r="F83" s="16">
        <f>IF(ISBLANK(F82),"",INT(4.99087*(42.5-(F82-1))^1.81))</f>
        <v>233</v>
      </c>
      <c r="G83" s="29">
        <f>G82</f>
        <v>629</v>
      </c>
    </row>
    <row r="84" spans="1:7" s="30" customFormat="1" ht="12.75">
      <c r="A84" s="28">
        <f>A83+1</f>
        <v>13</v>
      </c>
      <c r="B84" s="22" t="s">
        <v>38</v>
      </c>
      <c r="C84" s="23" t="s">
        <v>197</v>
      </c>
      <c r="D84" s="24">
        <v>36911</v>
      </c>
      <c r="E84" s="15">
        <v>10.1</v>
      </c>
      <c r="F84" s="15">
        <v>35.78</v>
      </c>
      <c r="G84" s="28">
        <f>SUM(E85:F85)</f>
        <v>605</v>
      </c>
    </row>
    <row r="85" spans="1:7" s="30" customFormat="1" ht="12.75">
      <c r="A85" s="31">
        <f>A84</f>
        <v>13</v>
      </c>
      <c r="B85" s="25"/>
      <c r="C85" s="26" t="s">
        <v>27</v>
      </c>
      <c r="D85" s="27"/>
      <c r="E85" s="16">
        <f>IF(ISBLANK(E84),"",TRUNC(58.015*(14.5-E84)^1.31))</f>
        <v>404</v>
      </c>
      <c r="F85" s="16">
        <f>IF(ISBLANK(F84),"",INT(4.99087*(42.5-(F84-1))^1.81))</f>
        <v>201</v>
      </c>
      <c r="G85" s="29">
        <f>G84</f>
        <v>605</v>
      </c>
    </row>
    <row r="86" spans="1:7" s="30" customFormat="1" ht="12.75">
      <c r="A86" s="28">
        <f>A85+1</f>
        <v>14</v>
      </c>
      <c r="B86" s="22" t="s">
        <v>148</v>
      </c>
      <c r="C86" s="23" t="s">
        <v>198</v>
      </c>
      <c r="D86" s="24">
        <v>37069</v>
      </c>
      <c r="E86" s="15">
        <v>10.4</v>
      </c>
      <c r="F86" s="15">
        <v>36.71</v>
      </c>
      <c r="G86" s="28">
        <f>SUM(E87:F87)</f>
        <v>527</v>
      </c>
    </row>
    <row r="87" spans="1:7" s="30" customFormat="1" ht="12.75">
      <c r="A87" s="31">
        <f>A86</f>
        <v>14</v>
      </c>
      <c r="B87" s="25"/>
      <c r="C87" s="26" t="s">
        <v>46</v>
      </c>
      <c r="D87" s="27"/>
      <c r="E87" s="16">
        <f>IF(ISBLANK(E86),"",TRUNC(58.015*(14.5-E86)^1.31))</f>
        <v>368</v>
      </c>
      <c r="F87" s="16">
        <f>IF(ISBLANK(F86),"",INT(4.99087*(42.5-(F86-1))^1.81))</f>
        <v>159</v>
      </c>
      <c r="G87" s="29">
        <f>G86</f>
        <v>527</v>
      </c>
    </row>
    <row r="88" spans="1:7" s="30" customFormat="1" ht="12.75">
      <c r="A88" s="28">
        <f>A87+1</f>
        <v>15</v>
      </c>
      <c r="B88" s="22" t="s">
        <v>74</v>
      </c>
      <c r="C88" s="23" t="s">
        <v>199</v>
      </c>
      <c r="D88" s="24">
        <v>37256</v>
      </c>
      <c r="E88" s="15">
        <v>10.43</v>
      </c>
      <c r="F88" s="15">
        <v>37.15</v>
      </c>
      <c r="G88" s="28">
        <f>SUM(E89:F89)</f>
        <v>505</v>
      </c>
    </row>
    <row r="89" spans="1:7" s="30" customFormat="1" ht="12.75">
      <c r="A89" s="31">
        <f>A88</f>
        <v>15</v>
      </c>
      <c r="B89" s="25"/>
      <c r="C89" s="26" t="s">
        <v>46</v>
      </c>
      <c r="D89" s="27"/>
      <c r="E89" s="16">
        <f>IF(ISBLANK(E88),"",TRUNC(58.015*(14.5-E88)^1.31))</f>
        <v>364</v>
      </c>
      <c r="F89" s="16">
        <f>IF(ISBLANK(F88),"",INT(4.99087*(42.5-(F88-1))^1.81))</f>
        <v>141</v>
      </c>
      <c r="G89" s="29">
        <f>G88</f>
        <v>505</v>
      </c>
    </row>
    <row r="90" spans="1:7" s="30" customFormat="1" ht="12.75">
      <c r="A90" s="28" t="s">
        <v>147</v>
      </c>
      <c r="B90" s="22" t="s">
        <v>38</v>
      </c>
      <c r="C90" s="23" t="s">
        <v>200</v>
      </c>
      <c r="D90" s="24">
        <v>36942</v>
      </c>
      <c r="E90" s="15">
        <v>8.79</v>
      </c>
      <c r="F90" s="15">
        <v>30.15</v>
      </c>
      <c r="G90" s="28">
        <f>SUM(E91:F91)</f>
        <v>1111</v>
      </c>
    </row>
    <row r="91" spans="1:7" s="30" customFormat="1" ht="12.75">
      <c r="A91" s="31" t="str">
        <f>A90</f>
        <v>b.k.</v>
      </c>
      <c r="B91" s="25"/>
      <c r="C91" s="26" t="s">
        <v>201</v>
      </c>
      <c r="D91" s="27"/>
      <c r="E91" s="16">
        <f>IF(ISBLANK(E90),"",TRUNC(58.015*(14.5-E90)^1.31))</f>
        <v>568</v>
      </c>
      <c r="F91" s="16">
        <f>IF(ISBLANK(F90),"",INT(4.99087*(42.5-(F90-1))^1.81))</f>
        <v>543</v>
      </c>
      <c r="G91" s="29">
        <f>G90</f>
        <v>1111</v>
      </c>
    </row>
    <row r="92" spans="1:7" s="30" customFormat="1" ht="12.75">
      <c r="A92" s="28" t="s">
        <v>147</v>
      </c>
      <c r="B92" s="22" t="s">
        <v>18</v>
      </c>
      <c r="C92" s="23" t="s">
        <v>202</v>
      </c>
      <c r="D92" s="24">
        <v>37091</v>
      </c>
      <c r="E92" s="15">
        <v>9.12</v>
      </c>
      <c r="F92" s="15">
        <v>31.52</v>
      </c>
      <c r="G92" s="28">
        <f>SUM(E93:F93)</f>
        <v>971</v>
      </c>
    </row>
    <row r="93" spans="1:7" s="30" customFormat="1" ht="12.75">
      <c r="A93" s="31" t="str">
        <f>A92</f>
        <v>b.k.</v>
      </c>
      <c r="B93" s="25"/>
      <c r="C93" s="26" t="s">
        <v>201</v>
      </c>
      <c r="D93" s="27"/>
      <c r="E93" s="16">
        <f>IF(ISBLANK(E92),"",TRUNC(58.015*(14.5-E92)^1.31))</f>
        <v>525</v>
      </c>
      <c r="F93" s="16">
        <f>IF(ISBLANK(F92),"",INT(4.99087*(42.5-(F92-1))^1.81))</f>
        <v>446</v>
      </c>
      <c r="G93" s="29">
        <f>G92</f>
        <v>971</v>
      </c>
    </row>
    <row r="94" spans="1:7" s="30" customFormat="1" ht="12.75">
      <c r="A94" s="28" t="s">
        <v>147</v>
      </c>
      <c r="B94" s="22" t="s">
        <v>73</v>
      </c>
      <c r="C94" s="23" t="s">
        <v>203</v>
      </c>
      <c r="D94" s="24">
        <v>36937</v>
      </c>
      <c r="E94" s="15">
        <v>9.71</v>
      </c>
      <c r="F94" s="15">
        <v>32.83</v>
      </c>
      <c r="G94" s="28">
        <f>SUM(E95:F95)</f>
        <v>813</v>
      </c>
    </row>
    <row r="95" spans="1:7" s="30" customFormat="1" ht="12.75">
      <c r="A95" s="31" t="str">
        <f>A94</f>
        <v>b.k.</v>
      </c>
      <c r="B95" s="25"/>
      <c r="C95" s="26"/>
      <c r="D95" s="27"/>
      <c r="E95" s="16">
        <f>IF(ISBLANK(E94),"",TRUNC(58.015*(14.5-E94)^1.31))</f>
        <v>451</v>
      </c>
      <c r="F95" s="16">
        <f>IF(ISBLANK(F94),"",INT(4.99087*(42.5-(F94-1))^1.81))</f>
        <v>362</v>
      </c>
      <c r="G95" s="29">
        <f>G94</f>
        <v>813</v>
      </c>
    </row>
    <row r="96" spans="1:7" s="30" customFormat="1" ht="12.75">
      <c r="A96" s="28"/>
      <c r="B96" s="22" t="s">
        <v>204</v>
      </c>
      <c r="C96" s="23" t="s">
        <v>205</v>
      </c>
      <c r="D96" s="24">
        <v>37207</v>
      </c>
      <c r="E96" s="15">
        <v>10.55</v>
      </c>
      <c r="F96" s="15" t="s">
        <v>48</v>
      </c>
      <c r="G96" s="28"/>
    </row>
    <row r="97" spans="1:7" s="30" customFormat="1" ht="12.75">
      <c r="A97" s="31"/>
      <c r="B97" s="25"/>
      <c r="C97" s="26" t="s">
        <v>25</v>
      </c>
      <c r="D97" s="27"/>
      <c r="E97" s="16">
        <f>IF(ISBLANK(E96),"",TRUNC(58.015*(14.5-E96)^1.31))</f>
        <v>350</v>
      </c>
      <c r="F97" s="16"/>
      <c r="G97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4.140625" style="0" customWidth="1"/>
  </cols>
  <sheetData>
    <row r="1" spans="1:21" ht="18.75">
      <c r="A1" s="1" t="s">
        <v>60</v>
      </c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4" s="30" customFormat="1" ht="12.75">
      <c r="A3" s="35"/>
      <c r="D3" s="18">
        <v>1.1574074074074073E-05</v>
      </c>
    </row>
    <row r="4" spans="1:5" s="30" customFormat="1" ht="12.75">
      <c r="A4" s="36"/>
      <c r="B4" s="37" t="s">
        <v>31</v>
      </c>
      <c r="E4" s="37" t="s">
        <v>206</v>
      </c>
    </row>
    <row r="5" s="30" customFormat="1" ht="12.75"/>
    <row r="6" spans="1:8" s="30" customFormat="1" ht="12.75">
      <c r="A6" s="38" t="s">
        <v>0</v>
      </c>
      <c r="B6" s="39" t="s">
        <v>1</v>
      </c>
      <c r="C6" s="40" t="s">
        <v>2</v>
      </c>
      <c r="D6" s="38" t="s">
        <v>6</v>
      </c>
      <c r="E6" s="38" t="s">
        <v>5</v>
      </c>
      <c r="F6" s="38" t="s">
        <v>14</v>
      </c>
      <c r="G6" s="38" t="s">
        <v>3</v>
      </c>
      <c r="H6" s="41"/>
    </row>
    <row r="7" spans="1:8" s="30" customFormat="1" ht="12.75">
      <c r="A7" s="31">
        <v>0</v>
      </c>
      <c r="B7" s="42"/>
      <c r="C7" s="43" t="s">
        <v>4</v>
      </c>
      <c r="D7" s="44" t="s">
        <v>7</v>
      </c>
      <c r="E7" s="45"/>
      <c r="F7" s="45"/>
      <c r="G7" s="44"/>
      <c r="H7" s="41"/>
    </row>
    <row r="8" spans="1:7" s="30" customFormat="1" ht="13.5" customHeight="1">
      <c r="A8" s="28">
        <f>A7+1</f>
        <v>1</v>
      </c>
      <c r="B8" s="22" t="s">
        <v>26</v>
      </c>
      <c r="C8" s="23" t="s">
        <v>302</v>
      </c>
      <c r="D8" s="24">
        <v>37332</v>
      </c>
      <c r="E8" s="15">
        <v>8.36</v>
      </c>
      <c r="F8" s="15">
        <v>10.66</v>
      </c>
      <c r="G8" s="28">
        <f>SUM(E9:F9)</f>
        <v>1235</v>
      </c>
    </row>
    <row r="9" spans="1:7" s="30" customFormat="1" ht="12.75">
      <c r="A9" s="31">
        <f>A8</f>
        <v>1</v>
      </c>
      <c r="B9" s="25"/>
      <c r="C9" s="26" t="s">
        <v>28</v>
      </c>
      <c r="D9" s="27"/>
      <c r="E9" s="16">
        <f>IF(ISBLANK(E8),"",TRUNC(58.015*(14.5-E8)^1.31))</f>
        <v>625</v>
      </c>
      <c r="F9" s="16">
        <f>IF(ISBLANK(F8),"",TRUNC(0.04384*(F8+675)^2)-20000)</f>
        <v>610</v>
      </c>
      <c r="G9" s="29">
        <f>G8</f>
        <v>1235</v>
      </c>
    </row>
    <row r="11" spans="1:4" s="30" customFormat="1" ht="12.75">
      <c r="A11" s="35"/>
      <c r="D11" s="18">
        <v>1.1574074074074073E-05</v>
      </c>
    </row>
    <row r="12" spans="1:5" s="30" customFormat="1" ht="12.75">
      <c r="A12" s="36"/>
      <c r="B12" s="37" t="s">
        <v>31</v>
      </c>
      <c r="E12" s="37" t="s">
        <v>84</v>
      </c>
    </row>
    <row r="13" s="30" customFormat="1" ht="12.75"/>
    <row r="14" spans="1:8" s="30" customFormat="1" ht="12.75">
      <c r="A14" s="38" t="s">
        <v>0</v>
      </c>
      <c r="B14" s="39" t="s">
        <v>1</v>
      </c>
      <c r="C14" s="40" t="s">
        <v>2</v>
      </c>
      <c r="D14" s="38" t="s">
        <v>6</v>
      </c>
      <c r="E14" s="38" t="s">
        <v>5</v>
      </c>
      <c r="F14" s="38" t="s">
        <v>14</v>
      </c>
      <c r="G14" s="38" t="s">
        <v>3</v>
      </c>
      <c r="H14" s="41"/>
    </row>
    <row r="15" spans="1:8" s="30" customFormat="1" ht="12.75">
      <c r="A15" s="31">
        <v>0</v>
      </c>
      <c r="B15" s="42"/>
      <c r="C15" s="43" t="s">
        <v>4</v>
      </c>
      <c r="D15" s="44" t="s">
        <v>7</v>
      </c>
      <c r="E15" s="45"/>
      <c r="F15" s="45"/>
      <c r="G15" s="44"/>
      <c r="H15" s="41"/>
    </row>
    <row r="16" spans="1:7" s="30" customFormat="1" ht="13.5" customHeight="1">
      <c r="A16" s="28">
        <f>A15+1</f>
        <v>1</v>
      </c>
      <c r="B16" s="22" t="s">
        <v>145</v>
      </c>
      <c r="C16" s="23" t="s">
        <v>146</v>
      </c>
      <c r="D16" s="24">
        <v>37039</v>
      </c>
      <c r="E16" s="15">
        <v>9.01</v>
      </c>
      <c r="F16" s="15">
        <v>14.08</v>
      </c>
      <c r="G16" s="28">
        <f>SUM(E17:F17)</f>
        <v>1355</v>
      </c>
    </row>
    <row r="17" spans="1:7" s="30" customFormat="1" ht="12.75">
      <c r="A17" s="31">
        <f>A16</f>
        <v>1</v>
      </c>
      <c r="B17" s="25"/>
      <c r="C17" s="26" t="s">
        <v>28</v>
      </c>
      <c r="D17" s="27"/>
      <c r="E17" s="16">
        <f>IF(ISBLANK(E16),"",TRUNC(58.015*(14.5-E16)^1.31))</f>
        <v>539</v>
      </c>
      <c r="F17" s="16">
        <f>IF(ISBLANK(F16),"",TRUNC(0.04384*(F16+675)^2)-20000)</f>
        <v>816</v>
      </c>
      <c r="G17" s="29">
        <f>G16</f>
        <v>1355</v>
      </c>
    </row>
    <row r="18" spans="1:7" s="30" customFormat="1" ht="13.5" customHeight="1">
      <c r="A18" s="28">
        <f>A17+1</f>
        <v>2</v>
      </c>
      <c r="B18" s="22" t="s">
        <v>34</v>
      </c>
      <c r="C18" s="23" t="s">
        <v>144</v>
      </c>
      <c r="D18" s="24">
        <v>36994</v>
      </c>
      <c r="E18" s="15">
        <v>8.71</v>
      </c>
      <c r="F18" s="15">
        <v>11.75</v>
      </c>
      <c r="G18" s="28">
        <f>SUM(E19:F19)</f>
        <v>1254</v>
      </c>
    </row>
    <row r="19" spans="1:7" s="30" customFormat="1" ht="12.75">
      <c r="A19" s="31">
        <f>A18</f>
        <v>2</v>
      </c>
      <c r="B19" s="25"/>
      <c r="C19" s="26" t="s">
        <v>139</v>
      </c>
      <c r="D19" s="27"/>
      <c r="E19" s="16">
        <f>IF(ISBLANK(E18),"",TRUNC(58.015*(14.5-E18)^1.31))</f>
        <v>578</v>
      </c>
      <c r="F19" s="16">
        <f>IF(ISBLANK(F18),"",TRUNC(0.04384*(F18+675)^2)-20000)</f>
        <v>676</v>
      </c>
      <c r="G19" s="29">
        <f>G18</f>
        <v>1254</v>
      </c>
    </row>
    <row r="20" spans="1:7" s="30" customFormat="1" ht="13.5" customHeight="1">
      <c r="A20" s="28">
        <f>A19+1</f>
        <v>3</v>
      </c>
      <c r="B20" s="22" t="s">
        <v>141</v>
      </c>
      <c r="C20" s="23" t="s">
        <v>142</v>
      </c>
      <c r="D20" s="24">
        <v>36944</v>
      </c>
      <c r="E20" s="15">
        <v>8.61</v>
      </c>
      <c r="F20" s="15">
        <v>10.97</v>
      </c>
      <c r="G20" s="28">
        <f>SUM(E21:F21)</f>
        <v>1221</v>
      </c>
    </row>
    <row r="21" spans="1:7" s="30" customFormat="1" ht="12.75">
      <c r="A21" s="31">
        <f>A20</f>
        <v>3</v>
      </c>
      <c r="B21" s="25"/>
      <c r="C21" s="26" t="s">
        <v>28</v>
      </c>
      <c r="D21" s="27"/>
      <c r="E21" s="16">
        <f>IF(ISBLANK(E20),"",TRUNC(58.015*(14.5-E20)^1.31))</f>
        <v>592</v>
      </c>
      <c r="F21" s="16">
        <f>IF(ISBLANK(F20),"",TRUNC(0.04384*(F20+675)^2)-20000)</f>
        <v>629</v>
      </c>
      <c r="G21" s="29">
        <f>G20</f>
        <v>1221</v>
      </c>
    </row>
    <row r="22" spans="1:7" s="30" customFormat="1" ht="13.5" customHeight="1">
      <c r="A22" s="28">
        <f>A21+1</f>
        <v>4</v>
      </c>
      <c r="B22" s="22" t="s">
        <v>26</v>
      </c>
      <c r="C22" s="23" t="s">
        <v>143</v>
      </c>
      <c r="D22" s="24">
        <v>37002</v>
      </c>
      <c r="E22" s="15">
        <v>8.74</v>
      </c>
      <c r="F22" s="15">
        <v>11.05</v>
      </c>
      <c r="G22" s="28">
        <f>SUM(E23:F23)</f>
        <v>1208</v>
      </c>
    </row>
    <row r="23" spans="1:7" s="30" customFormat="1" ht="12.75">
      <c r="A23" s="31">
        <f>A22</f>
        <v>4</v>
      </c>
      <c r="B23" s="25"/>
      <c r="C23" s="26" t="s">
        <v>28</v>
      </c>
      <c r="D23" s="27"/>
      <c r="E23" s="16">
        <f>IF(ISBLANK(E22),"",TRUNC(58.015*(14.5-E22)^1.31))</f>
        <v>575</v>
      </c>
      <c r="F23" s="16">
        <f>IF(ISBLANK(F22),"",TRUNC(0.04384*(F22+675)^2)-20000)</f>
        <v>633</v>
      </c>
      <c r="G23" s="29">
        <f>G22</f>
        <v>1208</v>
      </c>
    </row>
    <row r="24" spans="1:7" s="30" customFormat="1" ht="13.5" customHeight="1">
      <c r="A24" s="28">
        <f>A23+1</f>
        <v>5</v>
      </c>
      <c r="B24" s="22" t="s">
        <v>220</v>
      </c>
      <c r="C24" s="23" t="s">
        <v>128</v>
      </c>
      <c r="D24" s="24">
        <v>36903</v>
      </c>
      <c r="E24" s="15">
        <v>8.51</v>
      </c>
      <c r="F24" s="15">
        <v>10.37</v>
      </c>
      <c r="G24" s="28">
        <f>SUM(E25:F25)</f>
        <v>1159</v>
      </c>
    </row>
    <row r="25" spans="1:7" s="30" customFormat="1" ht="12.75">
      <c r="A25" s="31">
        <f>A24</f>
        <v>5</v>
      </c>
      <c r="B25" s="25"/>
      <c r="C25" s="26" t="s">
        <v>20</v>
      </c>
      <c r="D25" s="27"/>
      <c r="E25" s="16">
        <f>IF(ISBLANK(E24),"",TRUNC(58.015*(14.5-E24)^1.31))</f>
        <v>605</v>
      </c>
      <c r="F25" s="16">
        <f>IF(ISBLANK(F24),"",INT(56.0211*(F24-1.5)^1.05))</f>
        <v>554</v>
      </c>
      <c r="G25" s="29">
        <f>G24</f>
        <v>1159</v>
      </c>
    </row>
    <row r="27" s="21" customFormat="1" ht="12.75"/>
    <row r="28" s="21" customFormat="1" ht="12.75"/>
    <row r="29" spans="1:5" s="21" customFormat="1" ht="12.75">
      <c r="A29" s="21" t="s">
        <v>309</v>
      </c>
      <c r="E29" s="21" t="s">
        <v>310</v>
      </c>
    </row>
    <row r="30" s="21" customFormat="1" ht="12.75"/>
    <row r="31" s="2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13.7109375" style="0" customWidth="1"/>
    <col min="4" max="4" width="9.57421875" style="0" customWidth="1"/>
    <col min="5" max="5" width="23.00390625" style="0" bestFit="1" customWidth="1"/>
    <col min="6" max="6" width="7.7109375" style="0" customWidth="1"/>
  </cols>
  <sheetData>
    <row r="1" spans="1:17" ht="18.75">
      <c r="A1" s="1" t="s">
        <v>60</v>
      </c>
      <c r="B1" s="1" t="s">
        <v>30</v>
      </c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2.75">
      <c r="A2" s="59">
        <v>41969</v>
      </c>
    </row>
    <row r="3" spans="1:2" s="30" customFormat="1" ht="6" customHeight="1">
      <c r="A3" s="36"/>
      <c r="B3" s="37"/>
    </row>
    <row r="4" spans="1:4" s="30" customFormat="1" ht="12.75">
      <c r="A4" s="35"/>
      <c r="C4" s="60" t="s">
        <v>303</v>
      </c>
      <c r="D4" s="61" t="s">
        <v>304</v>
      </c>
    </row>
    <row r="5" spans="1:2" s="30" customFormat="1" ht="6" customHeight="1">
      <c r="A5" s="36"/>
      <c r="B5" s="37"/>
    </row>
    <row r="6" spans="1:6" s="68" customFormat="1" ht="17.25" customHeight="1">
      <c r="A6" s="62" t="s">
        <v>147</v>
      </c>
      <c r="B6" s="63" t="s">
        <v>305</v>
      </c>
      <c r="C6" s="64" t="s">
        <v>177</v>
      </c>
      <c r="D6" s="65">
        <v>36740</v>
      </c>
      <c r="E6" s="66" t="s">
        <v>178</v>
      </c>
      <c r="F6" s="67" t="s">
        <v>311</v>
      </c>
    </row>
    <row r="7" spans="1:2" s="30" customFormat="1" ht="6" customHeight="1">
      <c r="A7" s="36"/>
      <c r="B7" s="37"/>
    </row>
    <row r="8" spans="1:4" s="30" customFormat="1" ht="12.75">
      <c r="A8" s="69" t="s">
        <v>312</v>
      </c>
      <c r="C8" s="60"/>
      <c r="D8" s="61" t="s">
        <v>306</v>
      </c>
    </row>
    <row r="9" spans="1:2" s="30" customFormat="1" ht="6" customHeight="1">
      <c r="A9" s="36"/>
      <c r="B9" s="37"/>
    </row>
    <row r="10" spans="1:6" s="68" customFormat="1" ht="17.25" customHeight="1">
      <c r="A10" s="62" t="s">
        <v>147</v>
      </c>
      <c r="B10" s="63" t="s">
        <v>19</v>
      </c>
      <c r="C10" s="64" t="s">
        <v>307</v>
      </c>
      <c r="D10" s="65">
        <v>36361</v>
      </c>
      <c r="E10" s="66" t="s">
        <v>28</v>
      </c>
      <c r="F10" s="67" t="s">
        <v>313</v>
      </c>
    </row>
    <row r="11" spans="1:2" s="30" customFormat="1" ht="6" customHeight="1">
      <c r="A11" s="36"/>
      <c r="B11" s="37"/>
    </row>
    <row r="12" spans="1:4" s="30" customFormat="1" ht="12.75">
      <c r="A12" s="69" t="s">
        <v>308</v>
      </c>
      <c r="C12" s="60"/>
      <c r="D12" s="61" t="s">
        <v>306</v>
      </c>
    </row>
    <row r="13" spans="1:2" s="30" customFormat="1" ht="6" customHeight="1">
      <c r="A13" s="36"/>
      <c r="B13" s="37"/>
    </row>
    <row r="14" spans="1:6" s="68" customFormat="1" ht="17.25" customHeight="1">
      <c r="A14" s="62" t="s">
        <v>147</v>
      </c>
      <c r="B14" s="63" t="s">
        <v>35</v>
      </c>
      <c r="C14" s="64" t="s">
        <v>36</v>
      </c>
      <c r="D14" s="65">
        <v>36681</v>
      </c>
      <c r="E14" s="66" t="s">
        <v>28</v>
      </c>
      <c r="F14" s="67" t="s">
        <v>315</v>
      </c>
    </row>
    <row r="15" spans="1:6" s="68" customFormat="1" ht="17.25" customHeight="1">
      <c r="A15" s="62" t="s">
        <v>147</v>
      </c>
      <c r="B15" s="63" t="s">
        <v>19</v>
      </c>
      <c r="C15" s="64" t="s">
        <v>43</v>
      </c>
      <c r="D15" s="65">
        <v>36574</v>
      </c>
      <c r="E15" s="66" t="s">
        <v>28</v>
      </c>
      <c r="F15" s="67" t="s">
        <v>314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851562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ht="12.75">
      <c r="A3" s="4"/>
      <c r="B3" s="6" t="s">
        <v>9</v>
      </c>
      <c r="E3" s="6" t="s">
        <v>206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8</v>
      </c>
      <c r="G5" s="9" t="s">
        <v>3</v>
      </c>
      <c r="H5" s="8"/>
    </row>
    <row r="6" spans="1:8" ht="15" customHeight="1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30" customFormat="1" ht="12" customHeight="1">
      <c r="A7" s="28">
        <f>A6+1</f>
        <v>1</v>
      </c>
      <c r="B7" s="22" t="s">
        <v>55</v>
      </c>
      <c r="C7" s="23" t="s">
        <v>96</v>
      </c>
      <c r="D7" s="24">
        <v>37449</v>
      </c>
      <c r="E7" s="15">
        <v>8.88</v>
      </c>
      <c r="F7" s="15">
        <v>29.32</v>
      </c>
      <c r="G7" s="28">
        <f>SUM(E8:F8)</f>
        <v>1162</v>
      </c>
    </row>
    <row r="8" spans="1:7" s="30" customFormat="1" ht="12.75">
      <c r="A8" s="31">
        <f>A7</f>
        <v>1</v>
      </c>
      <c r="B8" s="25"/>
      <c r="C8" s="26" t="s">
        <v>45</v>
      </c>
      <c r="D8" s="27"/>
      <c r="E8" s="16">
        <f>IF(ISBLANK(E7),"",TRUNC(58.015*(14.5-E7)^1.31))</f>
        <v>556</v>
      </c>
      <c r="F8" s="16">
        <f>IF(ISBLANK(F7),"",INT(4.99087*(42.5-(F7-1))^1.81))</f>
        <v>606</v>
      </c>
      <c r="G8" s="29">
        <f>G7</f>
        <v>1162</v>
      </c>
    </row>
    <row r="9" spans="1:7" s="30" customFormat="1" ht="12" customHeight="1">
      <c r="A9" s="28">
        <f>A8+1</f>
        <v>2</v>
      </c>
      <c r="B9" s="22" t="s">
        <v>92</v>
      </c>
      <c r="C9" s="23" t="s">
        <v>207</v>
      </c>
      <c r="D9" s="24">
        <v>37519</v>
      </c>
      <c r="E9" s="15">
        <v>8.97</v>
      </c>
      <c r="F9" s="15">
        <v>30.74</v>
      </c>
      <c r="G9" s="28">
        <f>SUM(E10:F10)</f>
        <v>1045</v>
      </c>
    </row>
    <row r="10" spans="1:7" s="30" customFormat="1" ht="12.75">
      <c r="A10" s="31">
        <f>A9</f>
        <v>2</v>
      </c>
      <c r="B10" s="25"/>
      <c r="C10" s="26" t="s">
        <v>46</v>
      </c>
      <c r="D10" s="27"/>
      <c r="E10" s="16">
        <f>IF(ISBLANK(E9),"",TRUNC(58.015*(14.5-E9)^1.31))</f>
        <v>545</v>
      </c>
      <c r="F10" s="16">
        <f>IF(ISBLANK(F9),"",INT(4.99087*(42.5-(F9-1))^1.81))</f>
        <v>500</v>
      </c>
      <c r="G10" s="29">
        <f>G9</f>
        <v>1045</v>
      </c>
    </row>
    <row r="11" spans="1:7" s="30" customFormat="1" ht="12" customHeight="1">
      <c r="A11" s="28">
        <f>A10+1</f>
        <v>3</v>
      </c>
      <c r="B11" s="22" t="s">
        <v>102</v>
      </c>
      <c r="C11" s="23" t="s">
        <v>208</v>
      </c>
      <c r="D11" s="24">
        <v>38187</v>
      </c>
      <c r="E11" s="15">
        <v>9.09</v>
      </c>
      <c r="F11" s="15">
        <v>30.57</v>
      </c>
      <c r="G11" s="28">
        <f>SUM(E12:F12)</f>
        <v>1042</v>
      </c>
    </row>
    <row r="12" spans="1:7" s="30" customFormat="1" ht="12.75">
      <c r="A12" s="31">
        <f>A11</f>
        <v>3</v>
      </c>
      <c r="B12" s="25"/>
      <c r="C12" s="26" t="s">
        <v>46</v>
      </c>
      <c r="D12" s="27"/>
      <c r="E12" s="16">
        <f>IF(ISBLANK(E11),"",TRUNC(58.015*(14.5-E11)^1.31))</f>
        <v>529</v>
      </c>
      <c r="F12" s="16">
        <f>IF(ISBLANK(F11),"",INT(4.99087*(42.5-(F11-1))^1.81))</f>
        <v>513</v>
      </c>
      <c r="G12" s="29">
        <f>G11</f>
        <v>1042</v>
      </c>
    </row>
    <row r="13" spans="1:7" s="30" customFormat="1" ht="12" customHeight="1">
      <c r="A13" s="28">
        <f>A12+1</f>
        <v>4</v>
      </c>
      <c r="B13" s="22" t="s">
        <v>209</v>
      </c>
      <c r="C13" s="23" t="s">
        <v>210</v>
      </c>
      <c r="D13" s="24">
        <v>37265</v>
      </c>
      <c r="E13" s="15">
        <v>8.74</v>
      </c>
      <c r="F13" s="15">
        <v>31.38</v>
      </c>
      <c r="G13" s="28">
        <f>SUM(E14:F14)</f>
        <v>1031</v>
      </c>
    </row>
    <row r="14" spans="1:7" s="30" customFormat="1" ht="12.75">
      <c r="A14" s="31">
        <f>A13</f>
        <v>4</v>
      </c>
      <c r="B14" s="25"/>
      <c r="C14" s="26" t="s">
        <v>87</v>
      </c>
      <c r="D14" s="27"/>
      <c r="E14" s="16">
        <f>IF(ISBLANK(E13),"",TRUNC(58.015*(14.5-E13)^1.31))</f>
        <v>575</v>
      </c>
      <c r="F14" s="16">
        <f>IF(ISBLANK(F13),"",INT(4.99087*(42.5-(F13-1))^1.81))</f>
        <v>456</v>
      </c>
      <c r="G14" s="29">
        <f>G13</f>
        <v>1031</v>
      </c>
    </row>
    <row r="15" spans="1:7" s="30" customFormat="1" ht="12" customHeight="1">
      <c r="A15" s="28">
        <f>A14+1</f>
        <v>5</v>
      </c>
      <c r="B15" s="22" t="s">
        <v>90</v>
      </c>
      <c r="C15" s="23" t="s">
        <v>211</v>
      </c>
      <c r="D15" s="24">
        <v>37624</v>
      </c>
      <c r="E15" s="15">
        <v>9.17</v>
      </c>
      <c r="F15" s="15">
        <v>31.85</v>
      </c>
      <c r="G15" s="28">
        <f>SUM(E16:F16)</f>
        <v>943</v>
      </c>
    </row>
    <row r="16" spans="1:7" s="30" customFormat="1" ht="12.75">
      <c r="A16" s="31">
        <f>A15</f>
        <v>5</v>
      </c>
      <c r="B16" s="25"/>
      <c r="C16" s="26" t="s">
        <v>87</v>
      </c>
      <c r="D16" s="27"/>
      <c r="E16" s="16">
        <f>IF(ISBLANK(E15),"",TRUNC(58.015*(14.5-E15)^1.31))</f>
        <v>519</v>
      </c>
      <c r="F16" s="16">
        <f>IF(ISBLANK(F15),"",INT(4.99087*(42.5-(F15-1))^1.81))</f>
        <v>424</v>
      </c>
      <c r="G16" s="29">
        <f>G15</f>
        <v>943</v>
      </c>
    </row>
    <row r="17" spans="1:7" s="30" customFormat="1" ht="12" customHeight="1">
      <c r="A17" s="28">
        <f>A16+1</f>
        <v>6</v>
      </c>
      <c r="B17" s="22" t="s">
        <v>91</v>
      </c>
      <c r="C17" s="23" t="s">
        <v>97</v>
      </c>
      <c r="D17" s="24">
        <v>37578</v>
      </c>
      <c r="E17" s="15">
        <v>8.76</v>
      </c>
      <c r="F17" s="15">
        <v>34.05</v>
      </c>
      <c r="G17" s="28">
        <f>SUM(E18:F18)</f>
        <v>862</v>
      </c>
    </row>
    <row r="18" spans="1:7" s="30" customFormat="1" ht="12.75">
      <c r="A18" s="31">
        <f>A17</f>
        <v>6</v>
      </c>
      <c r="B18" s="25"/>
      <c r="C18" s="26" t="s">
        <v>87</v>
      </c>
      <c r="D18" s="27"/>
      <c r="E18" s="16">
        <f>IF(ISBLANK(E17),"",TRUNC(58.015*(14.5-E17)^1.31))</f>
        <v>572</v>
      </c>
      <c r="F18" s="16">
        <f>IF(ISBLANK(F17),"",INT(4.99087*(42.5-(F17-1))^1.81))</f>
        <v>290</v>
      </c>
      <c r="G18" s="29">
        <f>G17</f>
        <v>862</v>
      </c>
    </row>
    <row r="19" spans="1:7" s="30" customFormat="1" ht="12" customHeight="1">
      <c r="A19" s="28" t="s">
        <v>147</v>
      </c>
      <c r="B19" s="22" t="s">
        <v>90</v>
      </c>
      <c r="C19" s="23" t="s">
        <v>212</v>
      </c>
      <c r="D19" s="24">
        <v>37560</v>
      </c>
      <c r="E19" s="15">
        <v>8.53</v>
      </c>
      <c r="F19" s="15">
        <v>28.73</v>
      </c>
      <c r="G19" s="28">
        <f>SUM(E20:F20)</f>
        <v>1254</v>
      </c>
    </row>
    <row r="20" spans="1:7" s="30" customFormat="1" ht="12.75">
      <c r="A20" s="31" t="str">
        <f>A19</f>
        <v>b.k.</v>
      </c>
      <c r="B20" s="25"/>
      <c r="C20" s="26" t="s">
        <v>178</v>
      </c>
      <c r="D20" s="27"/>
      <c r="E20" s="16">
        <f>IF(ISBLANK(E19),"",TRUNC(58.015*(14.5-E19)^1.31))</f>
        <v>602</v>
      </c>
      <c r="F20" s="16">
        <f>IF(ISBLANK(F19),"",INT(4.99087*(42.5-(F19-1))^1.81))</f>
        <v>652</v>
      </c>
      <c r="G20" s="29">
        <f>G19</f>
        <v>1254</v>
      </c>
    </row>
    <row r="21" spans="1:7" s="30" customFormat="1" ht="12" customHeight="1">
      <c r="A21" s="28" t="s">
        <v>147</v>
      </c>
      <c r="B21" s="22" t="s">
        <v>213</v>
      </c>
      <c r="C21" s="23" t="s">
        <v>214</v>
      </c>
      <c r="D21" s="24">
        <v>37312</v>
      </c>
      <c r="E21" s="15">
        <v>8.99</v>
      </c>
      <c r="F21" s="15">
        <v>29.71</v>
      </c>
      <c r="G21" s="28">
        <f>SUM(E22:F22)</f>
        <v>1118</v>
      </c>
    </row>
    <row r="22" spans="1:7" s="30" customFormat="1" ht="12.75">
      <c r="A22" s="31" t="str">
        <f>A21</f>
        <v>b.k.</v>
      </c>
      <c r="B22" s="25"/>
      <c r="C22" s="26" t="s">
        <v>215</v>
      </c>
      <c r="D22" s="27"/>
      <c r="E22" s="16">
        <f>IF(ISBLANK(E21),"",TRUNC(58.015*(14.5-E21)^1.31))</f>
        <v>542</v>
      </c>
      <c r="F22" s="16">
        <f>IF(ISBLANK(F21),"",INT(4.99087*(42.5-(F21-1))^1.81))</f>
        <v>576</v>
      </c>
      <c r="G22" s="29">
        <f>G21</f>
        <v>1118</v>
      </c>
    </row>
    <row r="23" spans="1:7" s="30" customFormat="1" ht="12" customHeight="1">
      <c r="A23" s="28" t="s">
        <v>147</v>
      </c>
      <c r="B23" s="22" t="s">
        <v>125</v>
      </c>
      <c r="C23" s="23" t="s">
        <v>216</v>
      </c>
      <c r="D23" s="24">
        <v>37589</v>
      </c>
      <c r="E23" s="15">
        <v>9.08</v>
      </c>
      <c r="F23" s="15">
        <v>30.18</v>
      </c>
      <c r="G23" s="28">
        <f>SUM(E24:F24)</f>
        <v>1071</v>
      </c>
    </row>
    <row r="24" spans="1:7" s="30" customFormat="1" ht="12.75">
      <c r="A24" s="31" t="str">
        <f>A23</f>
        <v>b.k.</v>
      </c>
      <c r="B24" s="25"/>
      <c r="C24" s="26" t="s">
        <v>215</v>
      </c>
      <c r="D24" s="27"/>
      <c r="E24" s="16">
        <f>IF(ISBLANK(E23),"",TRUNC(58.015*(14.5-E23)^1.31))</f>
        <v>530</v>
      </c>
      <c r="F24" s="16">
        <f>IF(ISBLANK(F23),"",INT(4.99087*(42.5-(F23-1))^1.81))</f>
        <v>541</v>
      </c>
      <c r="G24" s="29">
        <f>G23</f>
        <v>1071</v>
      </c>
    </row>
    <row r="25" spans="1:7" s="30" customFormat="1" ht="12" customHeight="1">
      <c r="A25" s="28" t="s">
        <v>147</v>
      </c>
      <c r="B25" s="22" t="s">
        <v>152</v>
      </c>
      <c r="C25" s="23" t="s">
        <v>217</v>
      </c>
      <c r="D25" s="24">
        <v>37342</v>
      </c>
      <c r="E25" s="15">
        <v>9.19</v>
      </c>
      <c r="F25" s="15">
        <v>30.5</v>
      </c>
      <c r="G25" s="28">
        <f>SUM(E26:F26)</f>
        <v>1034</v>
      </c>
    </row>
    <row r="26" spans="1:7" s="30" customFormat="1" ht="12.75">
      <c r="A26" s="31" t="str">
        <f>A25</f>
        <v>b.k.</v>
      </c>
      <c r="B26" s="25"/>
      <c r="C26" s="26" t="s">
        <v>218</v>
      </c>
      <c r="D26" s="27"/>
      <c r="E26" s="16">
        <f>IF(ISBLANK(E25),"",TRUNC(58.015*(14.5-E25)^1.31))</f>
        <v>516</v>
      </c>
      <c r="F26" s="16">
        <f>IF(ISBLANK(F25),"",INT(4.99087*(42.5-(F25-1))^1.81))</f>
        <v>518</v>
      </c>
      <c r="G26" s="29">
        <f>G25</f>
        <v>1034</v>
      </c>
    </row>
    <row r="27" spans="1:7" s="30" customFormat="1" ht="12" customHeight="1">
      <c r="A27" s="28" t="s">
        <v>147</v>
      </c>
      <c r="B27" s="22" t="s">
        <v>83</v>
      </c>
      <c r="C27" s="23" t="s">
        <v>219</v>
      </c>
      <c r="D27" s="24">
        <v>37416</v>
      </c>
      <c r="E27" s="15">
        <v>9.37</v>
      </c>
      <c r="F27" s="15">
        <v>31.98</v>
      </c>
      <c r="G27" s="28">
        <f>SUM(E28:F28)</f>
        <v>910</v>
      </c>
    </row>
    <row r="28" spans="1:7" s="30" customFormat="1" ht="12.75">
      <c r="A28" s="31" t="str">
        <f>A27</f>
        <v>b.k.</v>
      </c>
      <c r="B28" s="25"/>
      <c r="C28" s="26" t="s">
        <v>178</v>
      </c>
      <c r="D28" s="27"/>
      <c r="E28" s="16">
        <f>IF(ISBLANK(E27),"",TRUNC(58.015*(14.5-E27)^1.31))</f>
        <v>494</v>
      </c>
      <c r="F28" s="16">
        <f>IF(ISBLANK(F27),"",INT(4.99087*(42.5-(F27-1))^1.81))</f>
        <v>416</v>
      </c>
      <c r="G28" s="29">
        <f>G27</f>
        <v>910</v>
      </c>
    </row>
    <row r="29" spans="1:7" s="30" customFormat="1" ht="12" customHeight="1">
      <c r="A29" s="28" t="s">
        <v>147</v>
      </c>
      <c r="B29" s="22" t="s">
        <v>220</v>
      </c>
      <c r="C29" s="23" t="s">
        <v>221</v>
      </c>
      <c r="D29" s="24">
        <v>37464</v>
      </c>
      <c r="E29" s="15">
        <v>9.5</v>
      </c>
      <c r="F29" s="15">
        <v>32.47</v>
      </c>
      <c r="G29" s="28">
        <f>SUM(E30:F30)</f>
        <v>861</v>
      </c>
    </row>
    <row r="30" spans="1:7" s="30" customFormat="1" ht="12.75">
      <c r="A30" s="31" t="str">
        <f>A29</f>
        <v>b.k.</v>
      </c>
      <c r="B30" s="25"/>
      <c r="C30" s="26" t="s">
        <v>215</v>
      </c>
      <c r="D30" s="27"/>
      <c r="E30" s="16">
        <f>IF(ISBLANK(E29),"",TRUNC(58.015*(14.5-E29)^1.31))</f>
        <v>477</v>
      </c>
      <c r="F30" s="16">
        <f>IF(ISBLANK(F29),"",INT(4.99087*(42.5-(F29-1))^1.81))</f>
        <v>384</v>
      </c>
      <c r="G30" s="29">
        <f>G29</f>
        <v>861</v>
      </c>
    </row>
    <row r="58" spans="1:5" ht="12.75">
      <c r="A58" s="4"/>
      <c r="B58" s="6" t="s">
        <v>9</v>
      </c>
      <c r="E58" s="6" t="s">
        <v>84</v>
      </c>
    </row>
    <row r="60" spans="1:8" ht="12.75">
      <c r="A60" s="9" t="s">
        <v>0</v>
      </c>
      <c r="B60" s="10" t="s">
        <v>1</v>
      </c>
      <c r="C60" s="11" t="s">
        <v>2</v>
      </c>
      <c r="D60" s="9" t="s">
        <v>6</v>
      </c>
      <c r="E60" s="9" t="s">
        <v>5</v>
      </c>
      <c r="F60" s="9" t="s">
        <v>8</v>
      </c>
      <c r="G60" s="9" t="s">
        <v>3</v>
      </c>
      <c r="H60" s="8"/>
    </row>
    <row r="61" spans="1:8" ht="15" customHeight="1">
      <c r="A61" s="5">
        <v>0</v>
      </c>
      <c r="B61" s="12"/>
      <c r="C61" s="13" t="s">
        <v>4</v>
      </c>
      <c r="D61" s="14" t="s">
        <v>7</v>
      </c>
      <c r="E61" s="7"/>
      <c r="F61" s="7"/>
      <c r="G61" s="14"/>
      <c r="H61" s="8"/>
    </row>
    <row r="62" spans="1:7" s="30" customFormat="1" ht="12" customHeight="1">
      <c r="A62" s="28">
        <f>A61+1</f>
        <v>1</v>
      </c>
      <c r="B62" s="22" t="s">
        <v>49</v>
      </c>
      <c r="C62" s="23" t="s">
        <v>50</v>
      </c>
      <c r="D62" s="24">
        <v>36979</v>
      </c>
      <c r="E62" s="15">
        <v>8.19</v>
      </c>
      <c r="F62" s="15">
        <v>26.85</v>
      </c>
      <c r="G62" s="28">
        <f>SUM(E63:F63)</f>
        <v>1458</v>
      </c>
    </row>
    <row r="63" spans="1:7" s="30" customFormat="1" ht="12.75">
      <c r="A63" s="31">
        <f>A62</f>
        <v>1</v>
      </c>
      <c r="B63" s="25"/>
      <c r="C63" s="26" t="s">
        <v>24</v>
      </c>
      <c r="D63" s="27"/>
      <c r="E63" s="16">
        <f>IF(ISBLANK(E62),"",TRUNC(58.015*(14.5-E62)^1.31))</f>
        <v>648</v>
      </c>
      <c r="F63" s="16">
        <f>IF(ISBLANK(F62),"",INT(4.99087*(42.5-(F62-1))^1.81))</f>
        <v>810</v>
      </c>
      <c r="G63" s="29">
        <f>G62</f>
        <v>1458</v>
      </c>
    </row>
    <row r="64" spans="1:7" s="30" customFormat="1" ht="12" customHeight="1">
      <c r="A64" s="28">
        <f>A63+1</f>
        <v>2</v>
      </c>
      <c r="B64" s="22" t="s">
        <v>85</v>
      </c>
      <c r="C64" s="23" t="s">
        <v>86</v>
      </c>
      <c r="D64" s="24">
        <v>36904</v>
      </c>
      <c r="E64" s="15">
        <v>8.16</v>
      </c>
      <c r="F64" s="15">
        <v>27.24</v>
      </c>
      <c r="G64" s="28">
        <f>SUM(E65:F65)</f>
        <v>1428</v>
      </c>
    </row>
    <row r="65" spans="1:7" s="30" customFormat="1" ht="12.75">
      <c r="A65" s="31">
        <f>A64</f>
        <v>2</v>
      </c>
      <c r="B65" s="25"/>
      <c r="C65" s="26" t="s">
        <v>87</v>
      </c>
      <c r="D65" s="27"/>
      <c r="E65" s="16">
        <f>IF(ISBLANK(E64),"",TRUNC(58.015*(14.5-E64)^1.31))</f>
        <v>652</v>
      </c>
      <c r="F65" s="16">
        <f>IF(ISBLANK(F64),"",INT(4.99087*(42.5-(F64-1))^1.81))</f>
        <v>776</v>
      </c>
      <c r="G65" s="29">
        <f>G64</f>
        <v>1428</v>
      </c>
    </row>
    <row r="66" spans="1:7" s="30" customFormat="1" ht="12" customHeight="1">
      <c r="A66" s="28">
        <f>A65+1</f>
        <v>3</v>
      </c>
      <c r="B66" s="22" t="s">
        <v>88</v>
      </c>
      <c r="C66" s="23" t="s">
        <v>89</v>
      </c>
      <c r="D66" s="24">
        <v>37209</v>
      </c>
      <c r="E66" s="15">
        <v>7.92</v>
      </c>
      <c r="F66" s="15">
        <v>27.93</v>
      </c>
      <c r="G66" s="28">
        <f>SUM(E67:F67)</f>
        <v>1402</v>
      </c>
    </row>
    <row r="67" spans="1:7" s="30" customFormat="1" ht="12.75">
      <c r="A67" s="31">
        <f>A66</f>
        <v>3</v>
      </c>
      <c r="B67" s="25"/>
      <c r="C67" s="26" t="s">
        <v>87</v>
      </c>
      <c r="D67" s="27"/>
      <c r="E67" s="16">
        <f>IF(ISBLANK(E66),"",TRUNC(58.015*(14.5-E66)^1.31))</f>
        <v>684</v>
      </c>
      <c r="F67" s="16">
        <f>IF(ISBLANK(F66),"",INT(4.99087*(42.5-(F66-1))^1.81))</f>
        <v>718</v>
      </c>
      <c r="G67" s="29">
        <f>G66</f>
        <v>1402</v>
      </c>
    </row>
    <row r="68" spans="1:7" s="30" customFormat="1" ht="12" customHeight="1">
      <c r="A68" s="28">
        <f>A67+1</f>
        <v>4</v>
      </c>
      <c r="B68" s="22" t="s">
        <v>151</v>
      </c>
      <c r="C68" s="23" t="s">
        <v>222</v>
      </c>
      <c r="D68" s="24">
        <v>37166</v>
      </c>
      <c r="E68" s="15">
        <v>8.36</v>
      </c>
      <c r="F68" s="15">
        <v>28.01</v>
      </c>
      <c r="G68" s="28">
        <f>SUM(E69:F69)</f>
        <v>1336</v>
      </c>
    </row>
    <row r="69" spans="1:7" s="30" customFormat="1" ht="12.75">
      <c r="A69" s="31">
        <f>A68</f>
        <v>4</v>
      </c>
      <c r="B69" s="25"/>
      <c r="C69" s="26" t="s">
        <v>192</v>
      </c>
      <c r="D69" s="27"/>
      <c r="E69" s="16">
        <f>IF(ISBLANK(E68),"",TRUNC(58.015*(14.5-E68)^1.31))</f>
        <v>625</v>
      </c>
      <c r="F69" s="16">
        <f>IF(ISBLANK(F68),"",INT(4.99087*(42.5-(F68-1))^1.81))</f>
        <v>711</v>
      </c>
      <c r="G69" s="29">
        <f>G68</f>
        <v>1336</v>
      </c>
    </row>
    <row r="70" spans="1:7" s="30" customFormat="1" ht="12" customHeight="1">
      <c r="A70" s="28">
        <f>A69+1</f>
        <v>5</v>
      </c>
      <c r="B70" s="22" t="s">
        <v>52</v>
      </c>
      <c r="C70" s="23" t="s">
        <v>114</v>
      </c>
      <c r="D70" s="24">
        <v>37024</v>
      </c>
      <c r="E70" s="15">
        <v>8.51</v>
      </c>
      <c r="F70" s="15">
        <v>28.39</v>
      </c>
      <c r="G70" s="28">
        <f>SUM(E71:F71)</f>
        <v>1285</v>
      </c>
    </row>
    <row r="71" spans="1:7" s="30" customFormat="1" ht="12.75">
      <c r="A71" s="31">
        <f>A70</f>
        <v>5</v>
      </c>
      <c r="B71" s="25"/>
      <c r="C71" s="26" t="s">
        <v>20</v>
      </c>
      <c r="D71" s="27"/>
      <c r="E71" s="16">
        <f>IF(ISBLANK(E70),"",TRUNC(58.015*(14.5-E70)^1.31))</f>
        <v>605</v>
      </c>
      <c r="F71" s="16">
        <f>IF(ISBLANK(F70),"",INT(4.99087*(42.5-(F70-1))^1.81))</f>
        <v>680</v>
      </c>
      <c r="G71" s="29">
        <f>G70</f>
        <v>1285</v>
      </c>
    </row>
    <row r="72" spans="1:7" s="30" customFormat="1" ht="12" customHeight="1">
      <c r="A72" s="28">
        <f>A71+1</f>
        <v>6</v>
      </c>
      <c r="B72" s="22" t="s">
        <v>223</v>
      </c>
      <c r="C72" s="23" t="s">
        <v>224</v>
      </c>
      <c r="D72" s="24">
        <v>36953</v>
      </c>
      <c r="E72" s="15">
        <v>8.49</v>
      </c>
      <c r="F72" s="15">
        <v>29.09</v>
      </c>
      <c r="G72" s="28">
        <f>SUM(E73:F73)</f>
        <v>1231</v>
      </c>
    </row>
    <row r="73" spans="1:7" s="30" customFormat="1" ht="12.75">
      <c r="A73" s="31">
        <f>A72</f>
        <v>6</v>
      </c>
      <c r="B73" s="25"/>
      <c r="C73" s="26" t="s">
        <v>46</v>
      </c>
      <c r="D73" s="27"/>
      <c r="E73" s="16">
        <f>IF(ISBLANK(E72),"",TRUNC(58.015*(14.5-E72)^1.31))</f>
        <v>607</v>
      </c>
      <c r="F73" s="16">
        <f>IF(ISBLANK(F72),"",INT(4.99087*(42.5-(F72-1))^1.81))</f>
        <v>624</v>
      </c>
      <c r="G73" s="29">
        <f>G72</f>
        <v>1231</v>
      </c>
    </row>
    <row r="74" spans="1:7" s="30" customFormat="1" ht="12" customHeight="1">
      <c r="A74" s="28">
        <f>A73+1</f>
        <v>7</v>
      </c>
      <c r="B74" s="22" t="s">
        <v>52</v>
      </c>
      <c r="C74" s="23" t="s">
        <v>127</v>
      </c>
      <c r="D74" s="24">
        <v>37191</v>
      </c>
      <c r="E74" s="15">
        <v>8.63</v>
      </c>
      <c r="F74" s="15">
        <v>28.92</v>
      </c>
      <c r="G74" s="28">
        <f>SUM(E75:F75)</f>
        <v>1226</v>
      </c>
    </row>
    <row r="75" spans="1:7" s="30" customFormat="1" ht="12.75">
      <c r="A75" s="31">
        <f>A74</f>
        <v>7</v>
      </c>
      <c r="B75" s="25"/>
      <c r="C75" s="26" t="s">
        <v>20</v>
      </c>
      <c r="D75" s="27"/>
      <c r="E75" s="16">
        <f>IF(ISBLANK(E74),"",TRUNC(58.015*(14.5-E74)^1.31))</f>
        <v>589</v>
      </c>
      <c r="F75" s="16">
        <f>IF(ISBLANK(F74),"",INT(4.99087*(42.5-(F74-1))^1.81))</f>
        <v>637</v>
      </c>
      <c r="G75" s="29">
        <f>G74</f>
        <v>1226</v>
      </c>
    </row>
    <row r="76" spans="1:7" s="30" customFormat="1" ht="12" customHeight="1">
      <c r="A76" s="28">
        <f>A75+1</f>
        <v>8</v>
      </c>
      <c r="B76" s="22" t="s">
        <v>26</v>
      </c>
      <c r="C76" s="23" t="s">
        <v>115</v>
      </c>
      <c r="D76" s="24">
        <v>37230</v>
      </c>
      <c r="E76" s="15">
        <v>8.68</v>
      </c>
      <c r="F76" s="15">
        <v>29.5</v>
      </c>
      <c r="G76" s="28">
        <f>SUM(E77:F77)</f>
        <v>1174</v>
      </c>
    </row>
    <row r="77" spans="1:7" s="30" customFormat="1" ht="12.75">
      <c r="A77" s="31">
        <f>A76</f>
        <v>8</v>
      </c>
      <c r="B77" s="25"/>
      <c r="C77" s="26" t="s">
        <v>17</v>
      </c>
      <c r="D77" s="27"/>
      <c r="E77" s="16">
        <f>IF(ISBLANK(E76),"",TRUNC(58.015*(14.5-E76)^1.31))</f>
        <v>582</v>
      </c>
      <c r="F77" s="16">
        <f>IF(ISBLANK(F76),"",INT(4.99087*(42.5-(F76-1))^1.81))</f>
        <v>592</v>
      </c>
      <c r="G77" s="29">
        <f>G76</f>
        <v>1174</v>
      </c>
    </row>
    <row r="78" spans="1:7" s="30" customFormat="1" ht="12" customHeight="1">
      <c r="A78" s="28">
        <f>A77+1</f>
        <v>9</v>
      </c>
      <c r="B78" s="22" t="s">
        <v>22</v>
      </c>
      <c r="C78" s="23" t="s">
        <v>94</v>
      </c>
      <c r="D78" s="24">
        <v>37201</v>
      </c>
      <c r="E78" s="15">
        <v>8.69</v>
      </c>
      <c r="F78" s="15">
        <v>29.54</v>
      </c>
      <c r="G78" s="28">
        <f>SUM(E79:F79)</f>
        <v>1170</v>
      </c>
    </row>
    <row r="79" spans="1:7" s="30" customFormat="1" ht="12.75">
      <c r="A79" s="31">
        <f>A78</f>
        <v>9</v>
      </c>
      <c r="B79" s="25"/>
      <c r="C79" s="26" t="s">
        <v>45</v>
      </c>
      <c r="D79" s="27"/>
      <c r="E79" s="16">
        <f>IF(ISBLANK(E78),"",TRUNC(58.015*(14.5-E78)^1.31))</f>
        <v>581</v>
      </c>
      <c r="F79" s="16">
        <f>IF(ISBLANK(F78),"",INT(4.99087*(42.5-(F78-1))^1.81))</f>
        <v>589</v>
      </c>
      <c r="G79" s="29">
        <f>G78</f>
        <v>1170</v>
      </c>
    </row>
    <row r="80" spans="1:7" s="30" customFormat="1" ht="12" customHeight="1">
      <c r="A80" s="28">
        <f>A79+1</f>
        <v>10</v>
      </c>
      <c r="B80" s="22" t="s">
        <v>110</v>
      </c>
      <c r="C80" s="23" t="s">
        <v>225</v>
      </c>
      <c r="D80" s="24">
        <v>37019</v>
      </c>
      <c r="E80" s="15">
        <v>8.56</v>
      </c>
      <c r="F80" s="15">
        <v>29.99</v>
      </c>
      <c r="G80" s="28">
        <f>SUM(E81:F81)</f>
        <v>1153</v>
      </c>
    </row>
    <row r="81" spans="1:7" s="30" customFormat="1" ht="12.75">
      <c r="A81" s="31">
        <f>A80</f>
        <v>10</v>
      </c>
      <c r="B81" s="25"/>
      <c r="C81" s="26" t="s">
        <v>20</v>
      </c>
      <c r="D81" s="27"/>
      <c r="E81" s="16">
        <f>IF(ISBLANK(E80),"",TRUNC(58.015*(14.5-E80)^1.31))</f>
        <v>598</v>
      </c>
      <c r="F81" s="16">
        <f>IF(ISBLANK(F80),"",INT(4.99087*(42.5-(F80-1))^1.81))</f>
        <v>555</v>
      </c>
      <c r="G81" s="29">
        <f>G80</f>
        <v>1153</v>
      </c>
    </row>
    <row r="82" spans="1:7" s="30" customFormat="1" ht="12" customHeight="1">
      <c r="A82" s="28">
        <f>A81+1</f>
        <v>11</v>
      </c>
      <c r="B82" s="22" t="s">
        <v>226</v>
      </c>
      <c r="C82" s="23" t="s">
        <v>227</v>
      </c>
      <c r="D82" s="24" t="s">
        <v>130</v>
      </c>
      <c r="E82" s="15">
        <v>8.89</v>
      </c>
      <c r="F82" s="15">
        <v>30.25</v>
      </c>
      <c r="G82" s="28">
        <f>SUM(E83:F83)</f>
        <v>1091</v>
      </c>
    </row>
    <row r="83" spans="1:7" s="30" customFormat="1" ht="12.75">
      <c r="A83" s="31">
        <f>A82</f>
        <v>11</v>
      </c>
      <c r="B83" s="25"/>
      <c r="C83" s="26" t="s">
        <v>20</v>
      </c>
      <c r="D83" s="27"/>
      <c r="E83" s="16">
        <f>IF(ISBLANK(E82),"",TRUNC(58.015*(14.5-E82)^1.31))</f>
        <v>555</v>
      </c>
      <c r="F83" s="16">
        <f>IF(ISBLANK(F82),"",INT(4.99087*(42.5-(F82-1))^1.81))</f>
        <v>536</v>
      </c>
      <c r="G83" s="29">
        <f>G82</f>
        <v>1091</v>
      </c>
    </row>
    <row r="84" spans="1:7" s="30" customFormat="1" ht="12" customHeight="1">
      <c r="A84" s="28">
        <f>A83+1</f>
        <v>12</v>
      </c>
      <c r="B84" s="22" t="s">
        <v>100</v>
      </c>
      <c r="C84" s="23" t="s">
        <v>228</v>
      </c>
      <c r="D84" s="24">
        <v>37209</v>
      </c>
      <c r="E84" s="15">
        <v>9.39</v>
      </c>
      <c r="F84" s="15">
        <v>31.89</v>
      </c>
      <c r="G84" s="28">
        <f>SUM(E85:F85)</f>
        <v>913</v>
      </c>
    </row>
    <row r="85" spans="1:7" s="30" customFormat="1" ht="12.75">
      <c r="A85" s="31">
        <f>A84</f>
        <v>12</v>
      </c>
      <c r="B85" s="25"/>
      <c r="C85" s="26" t="s">
        <v>116</v>
      </c>
      <c r="D85" s="27"/>
      <c r="E85" s="16">
        <f>IF(ISBLANK(E84),"",TRUNC(58.015*(14.5-E84)^1.31))</f>
        <v>491</v>
      </c>
      <c r="F85" s="16">
        <f>IF(ISBLANK(F84),"",INT(4.99087*(42.5-(F84-1))^1.81))</f>
        <v>422</v>
      </c>
      <c r="G85" s="29">
        <f>G84</f>
        <v>913</v>
      </c>
    </row>
    <row r="86" spans="1:7" s="30" customFormat="1" ht="12" customHeight="1">
      <c r="A86" s="28" t="s">
        <v>147</v>
      </c>
      <c r="B86" s="22" t="s">
        <v>229</v>
      </c>
      <c r="C86" s="23" t="s">
        <v>230</v>
      </c>
      <c r="D86" s="24">
        <v>37195</v>
      </c>
      <c r="E86" s="15">
        <v>8.11</v>
      </c>
      <c r="F86" s="15">
        <v>26.67</v>
      </c>
      <c r="G86" s="28">
        <f>SUM(E87:F87)</f>
        <v>1484</v>
      </c>
    </row>
    <row r="87" spans="1:7" s="30" customFormat="1" ht="12.75">
      <c r="A87" s="31" t="str">
        <f>A86</f>
        <v>b.k.</v>
      </c>
      <c r="B87" s="25"/>
      <c r="C87" s="26" t="s">
        <v>178</v>
      </c>
      <c r="D87" s="27"/>
      <c r="E87" s="16">
        <f>IF(ISBLANK(E86),"",TRUNC(58.015*(14.5-E86)^1.31))</f>
        <v>658</v>
      </c>
      <c r="F87" s="16">
        <f>IF(ISBLANK(F86),"",INT(4.99087*(42.5-(F86-1))^1.81))</f>
        <v>826</v>
      </c>
      <c r="G87" s="29">
        <f>G86</f>
        <v>1484</v>
      </c>
    </row>
  </sheetData>
  <sheetProtection/>
  <printOptions/>
  <pageMargins left="0.75" right="0.75" top="1" bottom="0.8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3.5742187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17">
        <v>42335</v>
      </c>
      <c r="D2" s="18">
        <v>1.1574074074074073E-05</v>
      </c>
    </row>
    <row r="3" spans="1:5" ht="12.75">
      <c r="A3" s="4"/>
      <c r="B3" s="6" t="s">
        <v>154</v>
      </c>
      <c r="E3" s="6" t="s">
        <v>155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61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30" customFormat="1" ht="12.75">
      <c r="A7" s="28">
        <f>A6+1</f>
        <v>1</v>
      </c>
      <c r="B7" s="22" t="s">
        <v>122</v>
      </c>
      <c r="C7" s="23" t="s">
        <v>231</v>
      </c>
      <c r="D7" s="24">
        <v>37761</v>
      </c>
      <c r="E7" s="15">
        <v>9.74</v>
      </c>
      <c r="F7" s="19">
        <v>0.0022436342592592595</v>
      </c>
      <c r="G7" s="28">
        <f>SUM(E8:F8)</f>
        <v>1192</v>
      </c>
    </row>
    <row r="8" spans="1:7" s="30" customFormat="1" ht="12.75">
      <c r="A8" s="31">
        <f>A7</f>
        <v>1</v>
      </c>
      <c r="B8" s="25"/>
      <c r="C8" s="26" t="s">
        <v>232</v>
      </c>
      <c r="D8" s="27"/>
      <c r="E8" s="16">
        <f>IF(ISBLANK(E7),"",TRUNC(58.015*(14.5-E7)^1.31))</f>
        <v>447</v>
      </c>
      <c r="F8" s="16">
        <f>IF(ISBLANK(F7),"",TRUNC(0.03473*((F7/$D$2)-340.4)^2))</f>
        <v>745</v>
      </c>
      <c r="G8" s="29">
        <f>G7</f>
        <v>1192</v>
      </c>
    </row>
    <row r="9" spans="1:7" s="30" customFormat="1" ht="12.75">
      <c r="A9" s="28">
        <f>A8+1</f>
        <v>2</v>
      </c>
      <c r="B9" s="22" t="s">
        <v>233</v>
      </c>
      <c r="C9" s="23" t="s">
        <v>234</v>
      </c>
      <c r="D9" s="24">
        <v>37329</v>
      </c>
      <c r="E9" s="15">
        <v>9.65</v>
      </c>
      <c r="F9" s="19">
        <v>0.0030814814814814815</v>
      </c>
      <c r="G9" s="28">
        <f>SUM(E10:F10)</f>
        <v>650</v>
      </c>
    </row>
    <row r="10" spans="1:7" s="30" customFormat="1" ht="12.75">
      <c r="A10" s="31">
        <f>A9</f>
        <v>2</v>
      </c>
      <c r="B10" s="25"/>
      <c r="C10" s="26" t="s">
        <v>235</v>
      </c>
      <c r="D10" s="27"/>
      <c r="E10" s="16">
        <f>IF(ISBLANK(E9),"",TRUNC(58.015*(14.5-E9)^1.31))</f>
        <v>459</v>
      </c>
      <c r="F10" s="16">
        <f>IF(ISBLANK(F9),"",TRUNC(0.03473*((F9/$D$2)-340.4)^2))</f>
        <v>191</v>
      </c>
      <c r="G10" s="29">
        <f>G9</f>
        <v>650</v>
      </c>
    </row>
    <row r="11" spans="1:7" s="30" customFormat="1" ht="12.75">
      <c r="A11" s="28">
        <f>A10+1</f>
        <v>3</v>
      </c>
      <c r="B11" s="22" t="s">
        <v>236</v>
      </c>
      <c r="C11" s="23" t="s">
        <v>162</v>
      </c>
      <c r="D11" s="24">
        <v>37467</v>
      </c>
      <c r="E11" s="15">
        <v>9.87</v>
      </c>
      <c r="F11" s="19" t="s">
        <v>132</v>
      </c>
      <c r="G11" s="28">
        <f>SUM(E12:F12)</f>
        <v>431</v>
      </c>
    </row>
    <row r="12" spans="1:7" s="30" customFormat="1" ht="12.75">
      <c r="A12" s="31">
        <f>A11</f>
        <v>3</v>
      </c>
      <c r="B12" s="25"/>
      <c r="C12" s="26" t="s">
        <v>21</v>
      </c>
      <c r="D12" s="27"/>
      <c r="E12" s="16">
        <f>IF(ISBLANK(E11),"",TRUNC(58.015*(14.5-E11)^1.31))</f>
        <v>431</v>
      </c>
      <c r="F12" s="16"/>
      <c r="G12" s="29">
        <f>G11</f>
        <v>431</v>
      </c>
    </row>
    <row r="13" spans="1:7" s="30" customFormat="1" ht="12.75">
      <c r="A13" s="28" t="s">
        <v>147</v>
      </c>
      <c r="B13" s="22" t="s">
        <v>121</v>
      </c>
      <c r="C13" s="23" t="s">
        <v>237</v>
      </c>
      <c r="D13" s="24">
        <v>37369</v>
      </c>
      <c r="E13" s="15">
        <v>9.51</v>
      </c>
      <c r="F13" s="19">
        <v>0.0027237268518518517</v>
      </c>
      <c r="G13" s="28">
        <f>SUM(E14:F14)</f>
        <v>859</v>
      </c>
    </row>
    <row r="14" spans="1:7" s="30" customFormat="1" ht="12.75">
      <c r="A14" s="31"/>
      <c r="B14" s="25"/>
      <c r="C14" s="26" t="s">
        <v>178</v>
      </c>
      <c r="D14" s="27"/>
      <c r="E14" s="16">
        <f>IF(ISBLANK(E13),"",TRUNC(58.015*(14.5-E13)^1.31))</f>
        <v>476</v>
      </c>
      <c r="F14" s="16">
        <f>IF(ISBLANK(F13),"",TRUNC(0.03473*((F13/$D$2)-340.4)^2))</f>
        <v>383</v>
      </c>
      <c r="G14" s="29">
        <f>G13</f>
        <v>859</v>
      </c>
    </row>
    <row r="15" spans="1:7" s="30" customFormat="1" ht="12.75">
      <c r="A15" s="28"/>
      <c r="B15" s="22" t="s">
        <v>74</v>
      </c>
      <c r="C15" s="23" t="s">
        <v>75</v>
      </c>
      <c r="D15" s="24">
        <v>37417</v>
      </c>
      <c r="E15" s="15">
        <v>10.24</v>
      </c>
      <c r="F15" s="19" t="s">
        <v>48</v>
      </c>
      <c r="G15" s="28"/>
    </row>
    <row r="16" spans="1:7" s="30" customFormat="1" ht="12.75">
      <c r="A16" s="31"/>
      <c r="B16" s="25"/>
      <c r="C16" s="26" t="s">
        <v>25</v>
      </c>
      <c r="D16" s="27"/>
      <c r="E16" s="16">
        <f>IF(ISBLANK(E15),"",TRUNC(58.015*(14.5-E15)^1.31))</f>
        <v>387</v>
      </c>
      <c r="F16" s="16"/>
      <c r="G16" s="29"/>
    </row>
    <row r="20" spans="1:5" ht="12.75">
      <c r="A20" s="4"/>
      <c r="B20" s="6" t="s">
        <v>154</v>
      </c>
      <c r="E20" s="6" t="s">
        <v>65</v>
      </c>
    </row>
    <row r="22" spans="1:8" ht="12.75">
      <c r="A22" s="9" t="s">
        <v>0</v>
      </c>
      <c r="B22" s="10" t="s">
        <v>1</v>
      </c>
      <c r="C22" s="11" t="s">
        <v>2</v>
      </c>
      <c r="D22" s="9" t="s">
        <v>6</v>
      </c>
      <c r="E22" s="9" t="s">
        <v>5</v>
      </c>
      <c r="F22" s="9" t="s">
        <v>61</v>
      </c>
      <c r="G22" s="9" t="s">
        <v>3</v>
      </c>
      <c r="H22" s="8"/>
    </row>
    <row r="23" spans="1:8" ht="12.75">
      <c r="A23" s="5">
        <v>0</v>
      </c>
      <c r="B23" s="12"/>
      <c r="C23" s="13" t="s">
        <v>4</v>
      </c>
      <c r="D23" s="14" t="s">
        <v>7</v>
      </c>
      <c r="E23" s="7"/>
      <c r="F23" s="7"/>
      <c r="G23" s="14"/>
      <c r="H23" s="8"/>
    </row>
    <row r="24" spans="1:7" s="30" customFormat="1" ht="12.75">
      <c r="A24" s="28">
        <f>A23+1</f>
        <v>1</v>
      </c>
      <c r="B24" s="22" t="s">
        <v>57</v>
      </c>
      <c r="C24" s="23" t="s">
        <v>98</v>
      </c>
      <c r="D24" s="24">
        <v>37252</v>
      </c>
      <c r="E24" s="15">
        <v>9.11</v>
      </c>
      <c r="F24" s="19">
        <v>0.002420717592592593</v>
      </c>
      <c r="G24" s="28">
        <f>SUM(E25:F25)</f>
        <v>1125</v>
      </c>
    </row>
    <row r="25" spans="1:7" s="30" customFormat="1" ht="12.75">
      <c r="A25" s="31">
        <f>A24</f>
        <v>1</v>
      </c>
      <c r="B25" s="25"/>
      <c r="C25" s="26" t="s">
        <v>21</v>
      </c>
      <c r="D25" s="27"/>
      <c r="E25" s="16">
        <f>IF(ISBLANK(E24),"",TRUNC(58.015*(14.5-E24)^1.31))</f>
        <v>527</v>
      </c>
      <c r="F25" s="16">
        <f>IF(ISBLANK(F24),"",TRUNC(0.03473*((F24/$D$2)-340.4)^2))</f>
        <v>598</v>
      </c>
      <c r="G25" s="29">
        <f>G24</f>
        <v>1125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2812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17">
        <v>42335</v>
      </c>
      <c r="D2" s="18">
        <v>1.1574074074074073E-05</v>
      </c>
    </row>
    <row r="3" spans="1:5" ht="12.75">
      <c r="A3" s="4"/>
      <c r="B3" s="6" t="s">
        <v>154</v>
      </c>
      <c r="E3" s="6" t="s">
        <v>206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61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30" customFormat="1" ht="12.75">
      <c r="A7" s="28">
        <f>A6+1</f>
        <v>1</v>
      </c>
      <c r="B7" s="22" t="s">
        <v>92</v>
      </c>
      <c r="C7" s="23" t="s">
        <v>93</v>
      </c>
      <c r="D7" s="24">
        <v>37535</v>
      </c>
      <c r="E7" s="15">
        <v>8.61</v>
      </c>
      <c r="F7" s="19">
        <v>0.002197337962962963</v>
      </c>
      <c r="G7" s="28">
        <f>SUM(E8:F8)</f>
        <v>1379</v>
      </c>
    </row>
    <row r="8" spans="1:7" s="30" customFormat="1" ht="12.75">
      <c r="A8" s="31">
        <f>A7</f>
        <v>1</v>
      </c>
      <c r="B8" s="25"/>
      <c r="C8" s="26" t="s">
        <v>45</v>
      </c>
      <c r="D8" s="27"/>
      <c r="E8" s="16">
        <f>IF(ISBLANK(E7),"",TRUNC(58.015*(14.5-E7)^1.31))</f>
        <v>592</v>
      </c>
      <c r="F8" s="16">
        <f>IF(ISBLANK(F7),"",TRUNC(0.03473*((F7/$D$2)-340.4)^2))</f>
        <v>787</v>
      </c>
      <c r="G8" s="29">
        <f>G7</f>
        <v>1379</v>
      </c>
    </row>
    <row r="9" spans="1:7" s="30" customFormat="1" ht="12.75">
      <c r="A9" s="28">
        <f>A8+1</f>
        <v>2</v>
      </c>
      <c r="B9" s="22" t="s">
        <v>238</v>
      </c>
      <c r="C9" s="23" t="s">
        <v>239</v>
      </c>
      <c r="D9" s="24">
        <v>37346</v>
      </c>
      <c r="E9" s="15">
        <v>9.49</v>
      </c>
      <c r="F9" s="19">
        <v>0.002296180555555555</v>
      </c>
      <c r="G9" s="28">
        <f>SUM(E10:F10)</f>
        <v>1178</v>
      </c>
    </row>
    <row r="10" spans="1:7" s="30" customFormat="1" ht="12.75">
      <c r="A10" s="31">
        <f>A9</f>
        <v>2</v>
      </c>
      <c r="B10" s="25"/>
      <c r="C10" s="26" t="s">
        <v>16</v>
      </c>
      <c r="D10" s="27"/>
      <c r="E10" s="16">
        <f>IF(ISBLANK(E9),"",TRUNC(58.015*(14.5-E9)^1.31))</f>
        <v>478</v>
      </c>
      <c r="F10" s="16">
        <f>IF(ISBLANK(F9),"",TRUNC(0.03473*((F9/$D$2)-340.4)^2))</f>
        <v>700</v>
      </c>
      <c r="G10" s="29">
        <f>G9</f>
        <v>1178</v>
      </c>
    </row>
    <row r="11" spans="1:7" s="30" customFormat="1" ht="12.75">
      <c r="A11" s="28" t="s">
        <v>147</v>
      </c>
      <c r="B11" s="22" t="s">
        <v>240</v>
      </c>
      <c r="C11" s="23" t="s">
        <v>241</v>
      </c>
      <c r="D11" s="24">
        <v>37530</v>
      </c>
      <c r="E11" s="15">
        <v>9.32</v>
      </c>
      <c r="F11" s="19">
        <v>0.0024815972222222223</v>
      </c>
      <c r="G11" s="28">
        <f>SUM(E12:F12)</f>
        <v>1051</v>
      </c>
    </row>
    <row r="12" spans="1:7" s="30" customFormat="1" ht="12.75">
      <c r="A12" s="31"/>
      <c r="B12" s="25"/>
      <c r="C12" s="26" t="s">
        <v>178</v>
      </c>
      <c r="D12" s="27"/>
      <c r="E12" s="16">
        <f>IF(ISBLANK(E11),"",TRUNC(58.015*(14.5-E11)^1.31))</f>
        <v>500</v>
      </c>
      <c r="F12" s="16">
        <f>IF(ISBLANK(F11),"",TRUNC(0.03473*((F11/$D$2)-340.4)^2))</f>
        <v>551</v>
      </c>
      <c r="G12" s="29">
        <f>G11</f>
        <v>1051</v>
      </c>
    </row>
    <row r="13" spans="1:7" s="30" customFormat="1" ht="12.75">
      <c r="A13" s="28" t="s">
        <v>147</v>
      </c>
      <c r="B13" s="22" t="s">
        <v>242</v>
      </c>
      <c r="C13" s="23" t="s">
        <v>243</v>
      </c>
      <c r="D13" s="24">
        <v>37958</v>
      </c>
      <c r="E13" s="15">
        <v>9.87</v>
      </c>
      <c r="F13" s="19">
        <v>0.0025581018518518518</v>
      </c>
      <c r="G13" s="28">
        <f>SUM(E14:F14)</f>
        <v>925</v>
      </c>
    </row>
    <row r="14" spans="1:7" s="30" customFormat="1" ht="12.75">
      <c r="A14" s="31"/>
      <c r="B14" s="25"/>
      <c r="C14" s="26" t="s">
        <v>178</v>
      </c>
      <c r="D14" s="27"/>
      <c r="E14" s="16">
        <f>IF(ISBLANK(E13),"",TRUNC(58.015*(14.5-E13)^1.31))</f>
        <v>431</v>
      </c>
      <c r="F14" s="16">
        <f>IF(ISBLANK(F13),"",TRUNC(0.03473*((F13/'1000M'!$D$2)-340.4)^2))</f>
        <v>494</v>
      </c>
      <c r="G14" s="29">
        <f>G13</f>
        <v>925</v>
      </c>
    </row>
    <row r="16" spans="1:5" ht="12.75">
      <c r="A16" s="4"/>
      <c r="B16" s="6" t="s">
        <v>154</v>
      </c>
      <c r="E16" s="6" t="s">
        <v>84</v>
      </c>
    </row>
    <row r="18" spans="1:8" ht="12.75">
      <c r="A18" s="9" t="s">
        <v>0</v>
      </c>
      <c r="B18" s="10" t="s">
        <v>1</v>
      </c>
      <c r="C18" s="11" t="s">
        <v>2</v>
      </c>
      <c r="D18" s="9" t="s">
        <v>6</v>
      </c>
      <c r="E18" s="9" t="s">
        <v>5</v>
      </c>
      <c r="F18" s="9" t="s">
        <v>61</v>
      </c>
      <c r="G18" s="9" t="s">
        <v>3</v>
      </c>
      <c r="H18" s="8"/>
    </row>
    <row r="19" spans="1:8" ht="12.75">
      <c r="A19" s="5">
        <v>0</v>
      </c>
      <c r="B19" s="12"/>
      <c r="C19" s="13" t="s">
        <v>4</v>
      </c>
      <c r="D19" s="14" t="s">
        <v>7</v>
      </c>
      <c r="E19" s="7"/>
      <c r="F19" s="7"/>
      <c r="G19" s="14"/>
      <c r="H19" s="8"/>
    </row>
    <row r="20" spans="1:7" s="30" customFormat="1" ht="12.75">
      <c r="A20" s="28">
        <f>A19+1</f>
        <v>1</v>
      </c>
      <c r="B20" s="22" t="s">
        <v>19</v>
      </c>
      <c r="C20" s="23" t="s">
        <v>129</v>
      </c>
      <c r="D20" s="24">
        <v>37153</v>
      </c>
      <c r="E20" s="15">
        <v>8.11</v>
      </c>
      <c r="F20" s="19">
        <v>0.002096064814814815</v>
      </c>
      <c r="G20" s="28">
        <f>SUM(E21:F21)</f>
        <v>1539</v>
      </c>
    </row>
    <row r="21" spans="1:7" s="30" customFormat="1" ht="12.75">
      <c r="A21" s="31">
        <f>A20</f>
        <v>1</v>
      </c>
      <c r="B21" s="25"/>
      <c r="C21" s="26" t="s">
        <v>16</v>
      </c>
      <c r="D21" s="27"/>
      <c r="E21" s="16">
        <f>IF(ISBLANK(E20),"",TRUNC(58.015*(14.5-E20)^1.31))</f>
        <v>658</v>
      </c>
      <c r="F21" s="16">
        <f>IF(ISBLANK(F20),"",TRUNC(0.03473*((F20/$D$2)-340.4)^2))</f>
        <v>881</v>
      </c>
      <c r="G21" s="29">
        <f>G20</f>
        <v>1539</v>
      </c>
    </row>
    <row r="22" spans="1:7" s="30" customFormat="1" ht="12.75">
      <c r="A22" s="28">
        <f>A21+1</f>
        <v>2</v>
      </c>
      <c r="B22" s="22" t="s">
        <v>95</v>
      </c>
      <c r="C22" s="23" t="s">
        <v>244</v>
      </c>
      <c r="D22" s="24">
        <v>37108</v>
      </c>
      <c r="E22" s="15">
        <v>8.26</v>
      </c>
      <c r="F22" s="19">
        <v>0.0022023148148148145</v>
      </c>
      <c r="G22" s="28">
        <f>SUM(E23:F23)</f>
        <v>1420</v>
      </c>
    </row>
    <row r="23" spans="1:7" s="30" customFormat="1" ht="12.75">
      <c r="A23" s="31">
        <f>A22</f>
        <v>2</v>
      </c>
      <c r="B23" s="25"/>
      <c r="C23" s="26" t="s">
        <v>16</v>
      </c>
      <c r="D23" s="27"/>
      <c r="E23" s="16">
        <f>IF(ISBLANK(E22),"",TRUNC(58.015*(14.5-E22)^1.31))</f>
        <v>638</v>
      </c>
      <c r="F23" s="16">
        <f>IF(ISBLANK(F22),"",TRUNC(0.03473*((F22/$D$2)-340.4)^2))</f>
        <v>782</v>
      </c>
      <c r="G23" s="29">
        <f>G22</f>
        <v>1420</v>
      </c>
    </row>
    <row r="24" spans="1:7" s="30" customFormat="1" ht="12.75">
      <c r="A24" s="28">
        <f>A23+1</f>
        <v>3</v>
      </c>
      <c r="B24" s="22" t="s">
        <v>42</v>
      </c>
      <c r="C24" s="23" t="s">
        <v>101</v>
      </c>
      <c r="D24" s="24">
        <v>36937</v>
      </c>
      <c r="E24" s="15">
        <v>8.69</v>
      </c>
      <c r="F24" s="19">
        <v>0.002261342592592593</v>
      </c>
      <c r="G24" s="28">
        <f>SUM(E25:F25)</f>
        <v>1311</v>
      </c>
    </row>
    <row r="25" spans="1:7" s="30" customFormat="1" ht="12.75">
      <c r="A25" s="31">
        <f>A24</f>
        <v>3</v>
      </c>
      <c r="B25" s="25"/>
      <c r="C25" s="26" t="s">
        <v>45</v>
      </c>
      <c r="D25" s="27"/>
      <c r="E25" s="16">
        <f>IF(ISBLANK(E24),"",TRUNC(58.015*(14.5-E24)^1.31))</f>
        <v>581</v>
      </c>
      <c r="F25" s="16">
        <f>IF(ISBLANK(F24),"",TRUNC(0.03473*((F24/$D$2)-340.4)^2))</f>
        <v>730</v>
      </c>
      <c r="G25" s="29">
        <f>G24</f>
        <v>1311</v>
      </c>
    </row>
    <row r="26" spans="1:7" s="30" customFormat="1" ht="12.75">
      <c r="A26" s="28">
        <f>A25+1</f>
        <v>4</v>
      </c>
      <c r="B26" s="22" t="s">
        <v>52</v>
      </c>
      <c r="C26" s="23" t="s">
        <v>245</v>
      </c>
      <c r="D26" s="24">
        <v>37179</v>
      </c>
      <c r="E26" s="15">
        <v>9.18</v>
      </c>
      <c r="F26" s="19">
        <v>0.002362384259259259</v>
      </c>
      <c r="G26" s="28">
        <f>SUM(E27:F27)</f>
        <v>1163</v>
      </c>
    </row>
    <row r="27" spans="1:7" s="30" customFormat="1" ht="12.75">
      <c r="A27" s="31">
        <f>A26</f>
        <v>4</v>
      </c>
      <c r="B27" s="25"/>
      <c r="C27" s="26" t="s">
        <v>21</v>
      </c>
      <c r="D27" s="27"/>
      <c r="E27" s="16">
        <f>IF(ISBLANK(E26),"",TRUNC(58.015*(14.5-E26)^1.31))</f>
        <v>518</v>
      </c>
      <c r="F27" s="16">
        <f>IF(ISBLANK(F26),"",TRUNC(0.03473*((F26/$D$2)-340.4)^2))</f>
        <v>645</v>
      </c>
      <c r="G27" s="29">
        <f>G26</f>
        <v>1163</v>
      </c>
    </row>
    <row r="28" spans="1:7" s="30" customFormat="1" ht="12.75">
      <c r="A28" s="28" t="s">
        <v>147</v>
      </c>
      <c r="B28" s="22" t="s">
        <v>42</v>
      </c>
      <c r="C28" s="23" t="s">
        <v>246</v>
      </c>
      <c r="D28" s="24">
        <v>37012</v>
      </c>
      <c r="E28" s="15">
        <v>8.13</v>
      </c>
      <c r="F28" s="19">
        <v>0.002065740740740741</v>
      </c>
      <c r="G28" s="28">
        <f>SUM(E29:F29)</f>
        <v>1566</v>
      </c>
    </row>
    <row r="29" spans="1:7" s="30" customFormat="1" ht="12.75">
      <c r="A29" s="31" t="str">
        <f>A28</f>
        <v>b.k.</v>
      </c>
      <c r="B29" s="25"/>
      <c r="C29" s="26" t="s">
        <v>178</v>
      </c>
      <c r="D29" s="27"/>
      <c r="E29" s="16">
        <f>IF(ISBLANK(E28),"",TRUNC(58.015*(14.5-E28)^1.31))</f>
        <v>656</v>
      </c>
      <c r="F29" s="16">
        <f>IF(ISBLANK(F28),"",TRUNC(0.03473*((F28/$D$2)-340.4)^2))</f>
        <v>910</v>
      </c>
      <c r="G29" s="29">
        <f>G28</f>
        <v>1566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5742187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ht="12.75">
      <c r="A3" s="4"/>
      <c r="B3" s="6" t="s">
        <v>11</v>
      </c>
      <c r="E3" s="6" t="s">
        <v>155</v>
      </c>
    </row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10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30" customFormat="1" ht="12.75">
      <c r="A7" s="28">
        <f>A6+1</f>
        <v>1</v>
      </c>
      <c r="B7" s="22" t="s">
        <v>106</v>
      </c>
      <c r="C7" s="23" t="s">
        <v>107</v>
      </c>
      <c r="D7" s="24">
        <v>37577</v>
      </c>
      <c r="E7" s="15">
        <v>8.97</v>
      </c>
      <c r="F7" s="15">
        <v>1.3</v>
      </c>
      <c r="G7" s="28">
        <f>SUM(E8:F8)</f>
        <v>1057</v>
      </c>
    </row>
    <row r="8" spans="1:7" s="30" customFormat="1" ht="12.75">
      <c r="A8" s="31">
        <f>A7</f>
        <v>1</v>
      </c>
      <c r="B8" s="25"/>
      <c r="C8" s="26" t="s">
        <v>46</v>
      </c>
      <c r="D8" s="27"/>
      <c r="E8" s="16">
        <f>IF(ISBLANK(E7),"",TRUNC(58.015*(14.5-E7)^1.31))</f>
        <v>545</v>
      </c>
      <c r="F8" s="16">
        <f>IF(ISBLANK(F7),"",TRUNC(41.34*(F7+10.248)^2)-5000)</f>
        <v>512</v>
      </c>
      <c r="G8" s="29">
        <f>G7</f>
        <v>1057</v>
      </c>
    </row>
    <row r="9" spans="1:7" s="30" customFormat="1" ht="12.75">
      <c r="A9" s="28">
        <f>A8+1</f>
        <v>2</v>
      </c>
      <c r="B9" s="22" t="s">
        <v>247</v>
      </c>
      <c r="C9" s="23" t="s">
        <v>248</v>
      </c>
      <c r="D9" s="24">
        <v>37763</v>
      </c>
      <c r="E9" s="15">
        <v>8.74</v>
      </c>
      <c r="F9" s="15">
        <v>1.2</v>
      </c>
      <c r="G9" s="28">
        <f>SUM(E10:F10)</f>
        <v>992</v>
      </c>
    </row>
    <row r="10" spans="1:7" s="30" customFormat="1" ht="12.75">
      <c r="A10" s="31">
        <f>A9</f>
        <v>2</v>
      </c>
      <c r="B10" s="25"/>
      <c r="C10" s="26" t="s">
        <v>116</v>
      </c>
      <c r="D10" s="27"/>
      <c r="E10" s="16">
        <f>IF(ISBLANK(E9),"",TRUNC(58.015*(14.5-E9)^1.31))</f>
        <v>575</v>
      </c>
      <c r="F10" s="16">
        <f>IF(ISBLANK(F9),"",TRUNC(41.34*(F9+10.248)^2)-5000)</f>
        <v>417</v>
      </c>
      <c r="G10" s="29">
        <f>G9</f>
        <v>992</v>
      </c>
    </row>
    <row r="12" spans="1:5" ht="12.75">
      <c r="A12" s="4"/>
      <c r="B12" s="6" t="s">
        <v>11</v>
      </c>
      <c r="E12" s="6" t="s">
        <v>65</v>
      </c>
    </row>
    <row r="14" spans="1:8" ht="12.75">
      <c r="A14" s="9" t="s">
        <v>0</v>
      </c>
      <c r="B14" s="10" t="s">
        <v>1</v>
      </c>
      <c r="C14" s="11" t="s">
        <v>2</v>
      </c>
      <c r="D14" s="9" t="s">
        <v>6</v>
      </c>
      <c r="E14" s="9" t="s">
        <v>5</v>
      </c>
      <c r="F14" s="9" t="s">
        <v>10</v>
      </c>
      <c r="G14" s="9" t="s">
        <v>3</v>
      </c>
      <c r="H14" s="8"/>
    </row>
    <row r="15" spans="1:8" ht="12.75">
      <c r="A15" s="5">
        <v>0</v>
      </c>
      <c r="B15" s="12"/>
      <c r="C15" s="13" t="s">
        <v>4</v>
      </c>
      <c r="D15" s="14" t="s">
        <v>7</v>
      </c>
      <c r="E15" s="7"/>
      <c r="F15" s="7"/>
      <c r="G15" s="14"/>
      <c r="H15" s="8"/>
    </row>
    <row r="16" spans="1:7" s="30" customFormat="1" ht="12.75">
      <c r="A16" s="28">
        <f>A15+1</f>
        <v>1</v>
      </c>
      <c r="B16" s="22" t="s">
        <v>80</v>
      </c>
      <c r="C16" s="23" t="s">
        <v>81</v>
      </c>
      <c r="D16" s="24">
        <v>36990</v>
      </c>
      <c r="E16" s="15">
        <v>9.15</v>
      </c>
      <c r="F16" s="15">
        <v>1.4</v>
      </c>
      <c r="G16" s="28">
        <f>SUM(E17:F17)</f>
        <v>1130</v>
      </c>
    </row>
    <row r="17" spans="1:7" s="30" customFormat="1" ht="12.75">
      <c r="A17" s="31">
        <f>A16</f>
        <v>1</v>
      </c>
      <c r="B17" s="25"/>
      <c r="C17" s="26" t="s">
        <v>25</v>
      </c>
      <c r="D17" s="27"/>
      <c r="E17" s="16">
        <f>IF(ISBLANK(E16),"",TRUNC(58.015*(14.5-E16)^1.31))</f>
        <v>522</v>
      </c>
      <c r="F17" s="16">
        <f>IF(ISBLANK(F16),"",TRUNC(41.34*(F16+10.248)^2)-5000)</f>
        <v>608</v>
      </c>
      <c r="G17" s="29">
        <f>G16</f>
        <v>1130</v>
      </c>
    </row>
    <row r="18" spans="1:7" s="30" customFormat="1" ht="12.75">
      <c r="A18" s="28" t="s">
        <v>147</v>
      </c>
      <c r="B18" s="22" t="s">
        <v>159</v>
      </c>
      <c r="C18" s="23" t="s">
        <v>249</v>
      </c>
      <c r="D18" s="24">
        <v>37030</v>
      </c>
      <c r="E18" s="15">
        <v>8.67</v>
      </c>
      <c r="F18" s="15">
        <v>1.65</v>
      </c>
      <c r="G18" s="28">
        <f>SUM(E19:F19)</f>
        <v>1436</v>
      </c>
    </row>
    <row r="19" spans="1:7" s="30" customFormat="1" ht="12.75">
      <c r="A19" s="31" t="str">
        <f>A18</f>
        <v>b.k.</v>
      </c>
      <c r="B19" s="25"/>
      <c r="C19" s="26" t="s">
        <v>250</v>
      </c>
      <c r="D19" s="27"/>
      <c r="E19" s="16">
        <f>IF(ISBLANK(E18),"",TRUNC(58.015*(14.5-E18)^1.31))</f>
        <v>584</v>
      </c>
      <c r="F19" s="16">
        <f>IF(ISBLANK(F18),"",TRUNC(41.34*(F18+10.248)^2)-5000)</f>
        <v>852</v>
      </c>
      <c r="G19" s="29">
        <f>G18</f>
        <v>1436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851562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ht="12.75">
      <c r="A3" s="4"/>
      <c r="B3" s="6" t="s">
        <v>11</v>
      </c>
      <c r="E3" s="6" t="s">
        <v>206</v>
      </c>
    </row>
    <row r="5" spans="1:8" s="30" customFormat="1" ht="12.75">
      <c r="A5" s="38" t="s">
        <v>0</v>
      </c>
      <c r="B5" s="39" t="s">
        <v>1</v>
      </c>
      <c r="C5" s="40" t="s">
        <v>2</v>
      </c>
      <c r="D5" s="38" t="s">
        <v>6</v>
      </c>
      <c r="E5" s="38" t="s">
        <v>5</v>
      </c>
      <c r="F5" s="38" t="s">
        <v>10</v>
      </c>
      <c r="G5" s="38" t="s">
        <v>3</v>
      </c>
      <c r="H5" s="41"/>
    </row>
    <row r="6" spans="1:8" s="30" customFormat="1" ht="12.75">
      <c r="A6" s="31">
        <v>0</v>
      </c>
      <c r="B6" s="42"/>
      <c r="C6" s="43" t="s">
        <v>4</v>
      </c>
      <c r="D6" s="44" t="s">
        <v>7</v>
      </c>
      <c r="E6" s="45"/>
      <c r="F6" s="45"/>
      <c r="G6" s="44"/>
      <c r="H6" s="41"/>
    </row>
    <row r="7" spans="1:7" s="30" customFormat="1" ht="12.75">
      <c r="A7" s="28">
        <f>A6+1</f>
        <v>1</v>
      </c>
      <c r="B7" s="22" t="s">
        <v>55</v>
      </c>
      <c r="C7" s="23" t="s">
        <v>113</v>
      </c>
      <c r="D7" s="24">
        <v>37310</v>
      </c>
      <c r="E7" s="15">
        <v>9.02</v>
      </c>
      <c r="F7" s="15">
        <v>1.5</v>
      </c>
      <c r="G7" s="28">
        <f>SUM(E8:F8)</f>
        <v>1243</v>
      </c>
    </row>
    <row r="8" spans="1:7" s="30" customFormat="1" ht="12.75">
      <c r="A8" s="31">
        <f>A7</f>
        <v>1</v>
      </c>
      <c r="B8" s="25"/>
      <c r="C8" s="26" t="s">
        <v>20</v>
      </c>
      <c r="D8" s="27"/>
      <c r="E8" s="16">
        <f>IF(ISBLANK(E7),"",TRUNC(58.015*(14.5-E7)^1.31))</f>
        <v>538</v>
      </c>
      <c r="F8" s="16">
        <f>IF(ISBLANK(F7),"",TRUNC(41.34*(F7+10.248)^2)-5000)</f>
        <v>705</v>
      </c>
      <c r="G8" s="29">
        <f>G7</f>
        <v>1243</v>
      </c>
    </row>
    <row r="9" spans="1:7" s="30" customFormat="1" ht="12.75">
      <c r="A9" s="28">
        <f>A8+1</f>
        <v>2</v>
      </c>
      <c r="B9" s="22" t="s">
        <v>33</v>
      </c>
      <c r="C9" s="23" t="s">
        <v>251</v>
      </c>
      <c r="D9" s="24">
        <v>37349</v>
      </c>
      <c r="E9" s="15">
        <v>9.2</v>
      </c>
      <c r="F9" s="15">
        <v>1.4</v>
      </c>
      <c r="G9" s="28">
        <f>SUM(E10:F10)</f>
        <v>1123</v>
      </c>
    </row>
    <row r="10" spans="1:7" s="30" customFormat="1" ht="12.75">
      <c r="A10" s="31">
        <f>A9</f>
        <v>2</v>
      </c>
      <c r="B10" s="25"/>
      <c r="C10" s="26" t="s">
        <v>116</v>
      </c>
      <c r="D10" s="27"/>
      <c r="E10" s="16">
        <f>IF(ISBLANK(E9),"",TRUNC(58.015*(14.5-E9)^1.31))</f>
        <v>515</v>
      </c>
      <c r="F10" s="16">
        <f>IF(ISBLANK(F9),"",TRUNC(41.34*(F9+10.248)^2)-5000)</f>
        <v>608</v>
      </c>
      <c r="G10" s="29">
        <f>G9</f>
        <v>1123</v>
      </c>
    </row>
    <row r="11" spans="1:7" s="30" customFormat="1" ht="12.75">
      <c r="A11" s="28">
        <f>A10+1</f>
        <v>3</v>
      </c>
      <c r="B11" s="22" t="s">
        <v>252</v>
      </c>
      <c r="C11" s="23" t="s">
        <v>253</v>
      </c>
      <c r="D11" s="24">
        <v>37340</v>
      </c>
      <c r="E11" s="15">
        <v>8.75</v>
      </c>
      <c r="F11" s="15">
        <v>1.3</v>
      </c>
      <c r="G11" s="28">
        <f>SUM(E12:F12)</f>
        <v>1085</v>
      </c>
    </row>
    <row r="12" spans="1:7" s="30" customFormat="1" ht="12.75">
      <c r="A12" s="31">
        <f>A11</f>
        <v>3</v>
      </c>
      <c r="B12" s="25"/>
      <c r="C12" s="26" t="s">
        <v>29</v>
      </c>
      <c r="D12" s="27"/>
      <c r="E12" s="16">
        <f>IF(ISBLANK(E11),"",TRUNC(58.015*(14.5-E11)^1.31))</f>
        <v>573</v>
      </c>
      <c r="F12" s="16">
        <f>IF(ISBLANK(F11),"",TRUNC(41.34*(F11+10.248)^2)-5000)</f>
        <v>512</v>
      </c>
      <c r="G12" s="29">
        <f>G11</f>
        <v>1085</v>
      </c>
    </row>
    <row r="13" spans="1:7" s="30" customFormat="1" ht="12.75">
      <c r="A13" s="28"/>
      <c r="B13" s="22" t="s">
        <v>59</v>
      </c>
      <c r="C13" s="23" t="s">
        <v>254</v>
      </c>
      <c r="D13" s="24">
        <v>37743</v>
      </c>
      <c r="E13" s="15" t="s">
        <v>48</v>
      </c>
      <c r="F13" s="15">
        <v>1.2</v>
      </c>
      <c r="G13" s="28"/>
    </row>
    <row r="14" spans="1:7" s="30" customFormat="1" ht="12.75">
      <c r="A14" s="31"/>
      <c r="B14" s="25"/>
      <c r="C14" s="26" t="s">
        <v>29</v>
      </c>
      <c r="D14" s="27"/>
      <c r="E14" s="16"/>
      <c r="F14" s="16">
        <f>IF(ISBLANK(F13),"",TRUNC(41.34*(F13+10.248)^2)-5000)</f>
        <v>417</v>
      </c>
      <c r="G14" s="29"/>
    </row>
    <row r="15" spans="1:7" s="30" customFormat="1" ht="12.75">
      <c r="A15" s="28"/>
      <c r="B15" s="22" t="s">
        <v>153</v>
      </c>
      <c r="C15" s="23" t="s">
        <v>255</v>
      </c>
      <c r="D15" s="24">
        <v>37812</v>
      </c>
      <c r="E15" s="15" t="s">
        <v>48</v>
      </c>
      <c r="F15" s="15">
        <v>1.1</v>
      </c>
      <c r="G15" s="28"/>
    </row>
    <row r="16" spans="1:7" s="30" customFormat="1" ht="12.75">
      <c r="A16" s="31"/>
      <c r="B16" s="25"/>
      <c r="C16" s="26" t="s">
        <v>29</v>
      </c>
      <c r="D16" s="27"/>
      <c r="E16" s="16"/>
      <c r="F16" s="16">
        <f>IF(ISBLANK(F15),"",TRUNC(41.34*(F15+10.248)^2)-5000)</f>
        <v>323</v>
      </c>
      <c r="G16" s="29"/>
    </row>
    <row r="18" spans="1:5" ht="12.75">
      <c r="A18" s="4"/>
      <c r="B18" s="6" t="s">
        <v>11</v>
      </c>
      <c r="E18" s="6" t="s">
        <v>84</v>
      </c>
    </row>
    <row r="20" spans="1:8" s="30" customFormat="1" ht="12.75">
      <c r="A20" s="38" t="s">
        <v>0</v>
      </c>
      <c r="B20" s="39" t="s">
        <v>1</v>
      </c>
      <c r="C20" s="40" t="s">
        <v>2</v>
      </c>
      <c r="D20" s="38" t="s">
        <v>6</v>
      </c>
      <c r="E20" s="38" t="s">
        <v>5</v>
      </c>
      <c r="F20" s="38" t="s">
        <v>10</v>
      </c>
      <c r="G20" s="38" t="s">
        <v>3</v>
      </c>
      <c r="H20" s="41"/>
    </row>
    <row r="21" spans="1:8" s="30" customFormat="1" ht="12.75">
      <c r="A21" s="31">
        <v>0</v>
      </c>
      <c r="B21" s="42"/>
      <c r="C21" s="43" t="s">
        <v>4</v>
      </c>
      <c r="D21" s="44" t="s">
        <v>7</v>
      </c>
      <c r="E21" s="45"/>
      <c r="F21" s="45"/>
      <c r="G21" s="44"/>
      <c r="H21" s="41"/>
    </row>
    <row r="22" spans="1:7" s="30" customFormat="1" ht="12.75">
      <c r="A22" s="28">
        <f>A21+1</f>
        <v>1</v>
      </c>
      <c r="B22" s="22" t="s">
        <v>42</v>
      </c>
      <c r="C22" s="23" t="s">
        <v>256</v>
      </c>
      <c r="D22" s="24">
        <v>37010</v>
      </c>
      <c r="E22" s="15">
        <v>8.44</v>
      </c>
      <c r="F22" s="15">
        <v>1.6</v>
      </c>
      <c r="G22" s="28">
        <f>SUM(E23:F23)</f>
        <v>1417</v>
      </c>
    </row>
    <row r="23" spans="1:7" s="30" customFormat="1" ht="12.75">
      <c r="A23" s="31">
        <f>A22</f>
        <v>1</v>
      </c>
      <c r="B23" s="25"/>
      <c r="C23" s="26" t="s">
        <v>20</v>
      </c>
      <c r="D23" s="27"/>
      <c r="E23" s="16">
        <f>IF(ISBLANK(E22),"",TRUNC(58.015*(14.5-E22)^1.31))</f>
        <v>614</v>
      </c>
      <c r="F23" s="16">
        <f>IF(ISBLANK(F22),"",TRUNC(41.34*(F22+10.248)^2)-5000)</f>
        <v>803</v>
      </c>
      <c r="G23" s="29">
        <f>G22</f>
        <v>1417</v>
      </c>
    </row>
    <row r="24" spans="1:7" s="30" customFormat="1" ht="12.75">
      <c r="A24" s="28">
        <f>A23+1</f>
        <v>2</v>
      </c>
      <c r="B24" s="22" t="s">
        <v>54</v>
      </c>
      <c r="C24" s="23" t="s">
        <v>51</v>
      </c>
      <c r="D24" s="24">
        <v>36972</v>
      </c>
      <c r="E24" s="15">
        <v>8.59</v>
      </c>
      <c r="F24" s="15">
        <v>1.4</v>
      </c>
      <c r="G24" s="28">
        <f>SUM(E25:F25)</f>
        <v>1202</v>
      </c>
    </row>
    <row r="25" spans="1:7" s="30" customFormat="1" ht="12.75">
      <c r="A25" s="31">
        <f>A24</f>
        <v>2</v>
      </c>
      <c r="B25" s="25"/>
      <c r="C25" s="26" t="s">
        <v>25</v>
      </c>
      <c r="D25" s="27"/>
      <c r="E25" s="16">
        <f>IF(ISBLANK(E24),"",TRUNC(58.015*(14.5-E24)^1.31))</f>
        <v>594</v>
      </c>
      <c r="F25" s="16">
        <f>IF(ISBLANK(F24),"",TRUNC(41.34*(F24+10.248)^2)-5000)</f>
        <v>608</v>
      </c>
      <c r="G25" s="29">
        <f>G24</f>
        <v>1202</v>
      </c>
    </row>
    <row r="26" spans="1:7" s="30" customFormat="1" ht="12.75">
      <c r="A26" s="28">
        <f>A25+1</f>
        <v>3</v>
      </c>
      <c r="B26" s="22" t="s">
        <v>90</v>
      </c>
      <c r="C26" s="23" t="s">
        <v>257</v>
      </c>
      <c r="D26" s="24">
        <v>37109</v>
      </c>
      <c r="E26" s="15">
        <v>9.85</v>
      </c>
      <c r="F26" s="15">
        <v>1.2</v>
      </c>
      <c r="G26" s="28">
        <f>SUM(E27:F27)</f>
        <v>851</v>
      </c>
    </row>
    <row r="27" spans="1:7" s="30" customFormat="1" ht="12.75">
      <c r="A27" s="31">
        <f>A26</f>
        <v>3</v>
      </c>
      <c r="B27" s="25"/>
      <c r="C27" s="26" t="s">
        <v>17</v>
      </c>
      <c r="D27" s="27"/>
      <c r="E27" s="16">
        <f>IF(ISBLANK(E26),"",TRUNC(58.015*(14.5-E26)^1.31))</f>
        <v>434</v>
      </c>
      <c r="F27" s="16">
        <f>IF(ISBLANK(F26),"",TRUNC(41.34*(F26+10.248)^2)-5000)</f>
        <v>417</v>
      </c>
      <c r="G27" s="29">
        <f>G26</f>
        <v>851</v>
      </c>
    </row>
    <row r="28" spans="1:7" s="30" customFormat="1" ht="12.75">
      <c r="A28" s="28">
        <f>A27+1</f>
        <v>4</v>
      </c>
      <c r="B28" s="22" t="s">
        <v>111</v>
      </c>
      <c r="C28" s="23" t="s">
        <v>112</v>
      </c>
      <c r="D28" s="24">
        <v>37027</v>
      </c>
      <c r="E28" s="15">
        <v>9.31</v>
      </c>
      <c r="F28" s="15" t="s">
        <v>117</v>
      </c>
      <c r="G28" s="28">
        <f>SUM(E29:F29)</f>
        <v>501</v>
      </c>
    </row>
    <row r="29" spans="1:7" s="30" customFormat="1" ht="12.75">
      <c r="A29" s="31">
        <f>A28</f>
        <v>4</v>
      </c>
      <c r="B29" s="25"/>
      <c r="C29" s="26" t="s">
        <v>25</v>
      </c>
      <c r="D29" s="27"/>
      <c r="E29" s="16">
        <f>IF(ISBLANK(E28),"",TRUNC(58.015*(14.5-E28)^1.31))</f>
        <v>501</v>
      </c>
      <c r="F29" s="16"/>
      <c r="G29" s="29">
        <f>G28</f>
        <v>501</v>
      </c>
    </row>
    <row r="30" spans="1:7" ht="12.75">
      <c r="A30" s="28" t="s">
        <v>147</v>
      </c>
      <c r="B30" s="22" t="s">
        <v>259</v>
      </c>
      <c r="C30" s="23" t="s">
        <v>260</v>
      </c>
      <c r="D30" s="24">
        <v>36932</v>
      </c>
      <c r="E30" s="15">
        <v>8.12</v>
      </c>
      <c r="F30" s="15">
        <v>1.6</v>
      </c>
      <c r="G30" s="28">
        <f>SUM(E31:F31)</f>
        <v>1460</v>
      </c>
    </row>
    <row r="31" spans="1:7" ht="12.75">
      <c r="A31" s="31" t="str">
        <f>A30</f>
        <v>b.k.</v>
      </c>
      <c r="B31" s="25"/>
      <c r="C31" s="26" t="s">
        <v>250</v>
      </c>
      <c r="D31" s="27"/>
      <c r="E31" s="16">
        <f>IF(ISBLANK(E30),"",TRUNC(58.015*(14.5-E30)^1.31))</f>
        <v>657</v>
      </c>
      <c r="F31" s="16">
        <f>IF(ISBLANK(F30),"",TRUNC(41.34*(F30+10.248)^2)-5000)</f>
        <v>803</v>
      </c>
      <c r="G31" s="29">
        <f>G30</f>
        <v>1460</v>
      </c>
    </row>
    <row r="32" spans="1:7" s="30" customFormat="1" ht="12.75">
      <c r="A32" s="28" t="s">
        <v>147</v>
      </c>
      <c r="B32" s="22" t="s">
        <v>41</v>
      </c>
      <c r="C32" s="23" t="s">
        <v>258</v>
      </c>
      <c r="D32" s="24">
        <v>37065</v>
      </c>
      <c r="E32" s="15">
        <v>8.49</v>
      </c>
      <c r="F32" s="15">
        <v>1.6</v>
      </c>
      <c r="G32" s="28">
        <f>SUM(E33:F33)</f>
        <v>1410</v>
      </c>
    </row>
    <row r="33" spans="1:7" s="30" customFormat="1" ht="12.75">
      <c r="A33" s="31" t="str">
        <f>A32</f>
        <v>b.k.</v>
      </c>
      <c r="B33" s="25"/>
      <c r="C33" s="26" t="s">
        <v>250</v>
      </c>
      <c r="D33" s="27"/>
      <c r="E33" s="16">
        <f>IF(ISBLANK(E32),"",TRUNC(58.015*(14.5-E32)^1.31))</f>
        <v>607</v>
      </c>
      <c r="F33" s="16">
        <f>IF(ISBLANK(F32),"",TRUNC(41.34*(F32+10.248)^2)-5000)</f>
        <v>803</v>
      </c>
      <c r="G33" s="29">
        <f>G32</f>
        <v>1410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851562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ht="12.75">
      <c r="A3" s="4"/>
      <c r="B3" s="6" t="s">
        <v>12</v>
      </c>
      <c r="E3" s="6" t="s">
        <v>155</v>
      </c>
    </row>
    <row r="4" s="30" customFormat="1" ht="12.75"/>
    <row r="5" spans="1:8" s="30" customFormat="1" ht="12.75">
      <c r="A5" s="38" t="s">
        <v>0</v>
      </c>
      <c r="B5" s="39" t="s">
        <v>1</v>
      </c>
      <c r="C5" s="40" t="s">
        <v>2</v>
      </c>
      <c r="D5" s="38" t="s">
        <v>6</v>
      </c>
      <c r="E5" s="38" t="s">
        <v>5</v>
      </c>
      <c r="F5" s="38" t="s">
        <v>13</v>
      </c>
      <c r="G5" s="38" t="s">
        <v>3</v>
      </c>
      <c r="H5" s="41"/>
    </row>
    <row r="6" spans="1:8" s="30" customFormat="1" ht="12.75">
      <c r="A6" s="31">
        <v>0</v>
      </c>
      <c r="B6" s="42"/>
      <c r="C6" s="43" t="s">
        <v>4</v>
      </c>
      <c r="D6" s="44" t="s">
        <v>7</v>
      </c>
      <c r="E6" s="45"/>
      <c r="F6" s="45"/>
      <c r="G6" s="44"/>
      <c r="H6" s="41"/>
    </row>
    <row r="7" spans="1:7" s="30" customFormat="1" ht="12.75">
      <c r="A7" s="28">
        <f>A6+1</f>
        <v>1</v>
      </c>
      <c r="B7" s="22" t="s">
        <v>103</v>
      </c>
      <c r="C7" s="23" t="s">
        <v>104</v>
      </c>
      <c r="D7" s="24">
        <v>37425</v>
      </c>
      <c r="E7" s="15">
        <v>9.25</v>
      </c>
      <c r="F7" s="15">
        <v>4.65</v>
      </c>
      <c r="G7" s="28">
        <f>SUM(E8:F8)</f>
        <v>975</v>
      </c>
    </row>
    <row r="8" spans="1:7" s="30" customFormat="1" ht="12.75">
      <c r="A8" s="31">
        <f>A7</f>
        <v>1</v>
      </c>
      <c r="B8" s="25"/>
      <c r="C8" s="26" t="s">
        <v>99</v>
      </c>
      <c r="D8" s="27"/>
      <c r="E8" s="16">
        <f>IF(ISBLANK(E7),"",TRUNC(58.015*(14.5-E7)^1.31))</f>
        <v>509</v>
      </c>
      <c r="F8" s="16">
        <f>IF(ISBLANK(F7),"",INT(0.188807*(F7*100-210)^1.41))</f>
        <v>466</v>
      </c>
      <c r="G8" s="29">
        <f>G7</f>
        <v>975</v>
      </c>
    </row>
    <row r="9" spans="1:7" s="30" customFormat="1" ht="12.75">
      <c r="A9" s="28">
        <f>A8+1</f>
        <v>2</v>
      </c>
      <c r="B9" s="22" t="s">
        <v>140</v>
      </c>
      <c r="C9" s="23" t="s">
        <v>261</v>
      </c>
      <c r="D9" s="24">
        <v>37402</v>
      </c>
      <c r="E9" s="15">
        <v>8.83</v>
      </c>
      <c r="F9" s="15">
        <v>4.06</v>
      </c>
      <c r="G9" s="28">
        <f>SUM(E10:F10)</f>
        <v>885</v>
      </c>
    </row>
    <row r="10" spans="1:7" s="30" customFormat="1" ht="12.75">
      <c r="A10" s="31">
        <f>A9</f>
        <v>2</v>
      </c>
      <c r="B10" s="25"/>
      <c r="C10" s="26" t="s">
        <v>46</v>
      </c>
      <c r="D10" s="27"/>
      <c r="E10" s="16">
        <f>IF(ISBLANK(E9),"",TRUNC(58.015*(14.5-E9)^1.31))</f>
        <v>563</v>
      </c>
      <c r="F10" s="16">
        <f>IF(ISBLANK(F9),"",INT(0.188807*(F9*100-210)^1.41))</f>
        <v>322</v>
      </c>
      <c r="G10" s="29">
        <f>G9</f>
        <v>885</v>
      </c>
    </row>
    <row r="11" spans="1:7" s="30" customFormat="1" ht="12.75">
      <c r="A11" s="28">
        <f>A10+1</f>
        <v>3</v>
      </c>
      <c r="B11" s="22" t="s">
        <v>18</v>
      </c>
      <c r="C11" s="23" t="s">
        <v>124</v>
      </c>
      <c r="D11" s="24">
        <v>37533</v>
      </c>
      <c r="E11" s="15">
        <v>9.17</v>
      </c>
      <c r="F11" s="15">
        <v>3.93</v>
      </c>
      <c r="G11" s="28">
        <f>SUM(E12:F12)</f>
        <v>811</v>
      </c>
    </row>
    <row r="12" spans="1:7" s="30" customFormat="1" ht="12.75">
      <c r="A12" s="31">
        <f>A11</f>
        <v>3</v>
      </c>
      <c r="B12" s="25"/>
      <c r="C12" s="26" t="s">
        <v>46</v>
      </c>
      <c r="D12" s="27"/>
      <c r="E12" s="16">
        <f>IF(ISBLANK(E11),"",TRUNC(58.015*(14.5-E11)^1.31))</f>
        <v>519</v>
      </c>
      <c r="F12" s="16">
        <f>IF(ISBLANK(F11),"",INT(0.188807*(F11*100-210)^1.41))</f>
        <v>292</v>
      </c>
      <c r="G12" s="29">
        <f>G11</f>
        <v>811</v>
      </c>
    </row>
    <row r="13" spans="1:7" s="30" customFormat="1" ht="12.75">
      <c r="A13" s="28">
        <f>A12+1</f>
        <v>4</v>
      </c>
      <c r="B13" s="22" t="s">
        <v>123</v>
      </c>
      <c r="C13" s="23" t="s">
        <v>262</v>
      </c>
      <c r="D13" s="24">
        <v>37813</v>
      </c>
      <c r="E13" s="15">
        <v>9.18</v>
      </c>
      <c r="F13" s="15">
        <v>3.75</v>
      </c>
      <c r="G13" s="28">
        <f>SUM(E14:F14)</f>
        <v>770</v>
      </c>
    </row>
    <row r="14" spans="1:7" s="30" customFormat="1" ht="12.75">
      <c r="A14" s="31">
        <f>A13</f>
        <v>4</v>
      </c>
      <c r="B14" s="25"/>
      <c r="C14" s="26" t="s">
        <v>46</v>
      </c>
      <c r="D14" s="27"/>
      <c r="E14" s="16">
        <f>IF(ISBLANK(E13),"",TRUNC(58.015*(14.5-E13)^1.31))</f>
        <v>518</v>
      </c>
      <c r="F14" s="16">
        <f>IF(ISBLANK(F13),"",INT(0.188807*(F13*100-210)^1.41))</f>
        <v>252</v>
      </c>
      <c r="G14" s="29">
        <f>G13</f>
        <v>770</v>
      </c>
    </row>
    <row r="15" spans="1:7" s="30" customFormat="1" ht="12.75">
      <c r="A15" s="28">
        <f>A14+1</f>
        <v>5</v>
      </c>
      <c r="B15" s="22" t="s">
        <v>264</v>
      </c>
      <c r="C15" s="23" t="s">
        <v>265</v>
      </c>
      <c r="D15" s="24">
        <v>37395</v>
      </c>
      <c r="E15" s="15">
        <v>9.54</v>
      </c>
      <c r="F15" s="15">
        <v>3.9</v>
      </c>
      <c r="G15" s="28">
        <f>SUM(E16:F16)</f>
        <v>757</v>
      </c>
    </row>
    <row r="16" spans="1:7" s="30" customFormat="1" ht="12.75">
      <c r="A16" s="31">
        <f>A15</f>
        <v>5</v>
      </c>
      <c r="B16" s="25"/>
      <c r="C16" s="26" t="s">
        <v>16</v>
      </c>
      <c r="D16" s="27"/>
      <c r="E16" s="16">
        <f>IF(ISBLANK(E15),"",TRUNC(58.015*(14.5-E15)^1.31))</f>
        <v>472</v>
      </c>
      <c r="F16" s="16">
        <f>IF(ISBLANK(F15),"",INT(0.188807*(F15*100-210)^1.41))</f>
        <v>285</v>
      </c>
      <c r="G16" s="29">
        <f>G15</f>
        <v>757</v>
      </c>
    </row>
    <row r="17" spans="1:7" s="30" customFormat="1" ht="12.75">
      <c r="A17" s="28">
        <f>A16+1</f>
        <v>6</v>
      </c>
      <c r="B17" s="22" t="s">
        <v>23</v>
      </c>
      <c r="C17" s="23" t="s">
        <v>263</v>
      </c>
      <c r="D17" s="24">
        <v>37560</v>
      </c>
      <c r="E17" s="15">
        <v>9.75</v>
      </c>
      <c r="F17" s="15">
        <v>3.96</v>
      </c>
      <c r="G17" s="28">
        <f>SUM(E18:F18)</f>
        <v>745</v>
      </c>
    </row>
    <row r="18" spans="1:7" s="30" customFormat="1" ht="12.75">
      <c r="A18" s="31">
        <f>A17</f>
        <v>6</v>
      </c>
      <c r="B18" s="25"/>
      <c r="C18" s="26" t="s">
        <v>17</v>
      </c>
      <c r="D18" s="27"/>
      <c r="E18" s="16">
        <f>IF(ISBLANK(E17),"",TRUNC(58.015*(14.5-E17)^1.31))</f>
        <v>446</v>
      </c>
      <c r="F18" s="16">
        <f>IF(ISBLANK(F17),"",INT(0.188807*(F17*100-210)^1.41))</f>
        <v>299</v>
      </c>
      <c r="G18" s="29">
        <f>G17</f>
        <v>745</v>
      </c>
    </row>
    <row r="19" spans="1:7" s="30" customFormat="1" ht="12.75">
      <c r="A19" s="28">
        <f>A18+1</f>
        <v>7</v>
      </c>
      <c r="B19" s="22" t="s">
        <v>18</v>
      </c>
      <c r="C19" s="23" t="s">
        <v>78</v>
      </c>
      <c r="D19" s="24">
        <v>37328</v>
      </c>
      <c r="E19" s="15">
        <v>9.53</v>
      </c>
      <c r="F19" s="15">
        <v>3.64</v>
      </c>
      <c r="G19" s="28">
        <f>SUM(E20:F20)</f>
        <v>702</v>
      </c>
    </row>
    <row r="20" spans="1:7" s="30" customFormat="1" ht="12.75">
      <c r="A20" s="31">
        <f>A19</f>
        <v>7</v>
      </c>
      <c r="B20" s="25"/>
      <c r="C20" s="26" t="s">
        <v>17</v>
      </c>
      <c r="D20" s="27"/>
      <c r="E20" s="16">
        <f>IF(ISBLANK(E19),"",TRUNC(58.015*(14.5-E19)^1.31))</f>
        <v>473</v>
      </c>
      <c r="F20" s="16">
        <f>IF(ISBLANK(F19),"",INT(0.188807*(F19*100-210)^1.41))</f>
        <v>229</v>
      </c>
      <c r="G20" s="29">
        <f>G19</f>
        <v>702</v>
      </c>
    </row>
    <row r="21" spans="1:7" s="30" customFormat="1" ht="12.75">
      <c r="A21" s="28">
        <f>A20+1</f>
        <v>8</v>
      </c>
      <c r="B21" s="22" t="s">
        <v>266</v>
      </c>
      <c r="C21" s="23" t="s">
        <v>267</v>
      </c>
      <c r="D21" s="24">
        <v>37854</v>
      </c>
      <c r="E21" s="15">
        <v>9.9</v>
      </c>
      <c r="F21" s="15">
        <v>3.81</v>
      </c>
      <c r="G21" s="28">
        <f>SUM(E22:F22)</f>
        <v>693</v>
      </c>
    </row>
    <row r="22" spans="1:7" s="30" customFormat="1" ht="12.75">
      <c r="A22" s="31">
        <f>A21</f>
        <v>8</v>
      </c>
      <c r="B22" s="25"/>
      <c r="C22" s="26" t="s">
        <v>17</v>
      </c>
      <c r="D22" s="27"/>
      <c r="E22" s="16">
        <f>IF(ISBLANK(E21),"",TRUNC(58.015*(14.5-E21)^1.31))</f>
        <v>428</v>
      </c>
      <c r="F22" s="16">
        <f>IF(ISBLANK(F21),"",INT(0.188807*(F21*100-210)^1.41))</f>
        <v>265</v>
      </c>
      <c r="G22" s="29">
        <f>G21</f>
        <v>693</v>
      </c>
    </row>
    <row r="23" spans="1:7" s="30" customFormat="1" ht="12.75">
      <c r="A23" s="28">
        <f>A22+1</f>
        <v>9</v>
      </c>
      <c r="B23" s="22" t="s">
        <v>58</v>
      </c>
      <c r="C23" s="23" t="s">
        <v>268</v>
      </c>
      <c r="D23" s="24">
        <v>37620</v>
      </c>
      <c r="E23" s="15">
        <v>9.78</v>
      </c>
      <c r="F23" s="15">
        <v>3.52</v>
      </c>
      <c r="G23" s="28">
        <f>SUM(E24:F24)</f>
        <v>647</v>
      </c>
    </row>
    <row r="24" spans="1:7" s="30" customFormat="1" ht="12.75">
      <c r="A24" s="31">
        <f>A23</f>
        <v>9</v>
      </c>
      <c r="B24" s="25"/>
      <c r="C24" s="26" t="s">
        <v>269</v>
      </c>
      <c r="D24" s="27"/>
      <c r="E24" s="16">
        <f>IF(ISBLANK(E23),"",TRUNC(58.015*(14.5-E23)^1.31))</f>
        <v>443</v>
      </c>
      <c r="F24" s="16">
        <f>IF(ISBLANK(F23),"",INT(0.188807*(F23*100-210)^1.41))</f>
        <v>204</v>
      </c>
      <c r="G24" s="29">
        <f>G23</f>
        <v>647</v>
      </c>
    </row>
    <row r="25" spans="1:7" s="30" customFormat="1" ht="12.75">
      <c r="A25" s="28" t="s">
        <v>147</v>
      </c>
      <c r="B25" s="22" t="s">
        <v>270</v>
      </c>
      <c r="C25" s="23" t="s">
        <v>271</v>
      </c>
      <c r="D25" s="24">
        <v>37440</v>
      </c>
      <c r="E25" s="15">
        <v>8.81</v>
      </c>
      <c r="F25" s="15">
        <v>4.08</v>
      </c>
      <c r="G25" s="28">
        <f>SUM(E26:F26)</f>
        <v>891</v>
      </c>
    </row>
    <row r="26" spans="1:7" s="30" customFormat="1" ht="12.75">
      <c r="A26" s="31" t="str">
        <f>A25</f>
        <v>b.k.</v>
      </c>
      <c r="B26" s="25"/>
      <c r="C26" s="26" t="s">
        <v>201</v>
      </c>
      <c r="D26" s="27"/>
      <c r="E26" s="16">
        <f>IF(ISBLANK(E25),"",TRUNC(58.015*(14.5-E25)^1.31))</f>
        <v>565</v>
      </c>
      <c r="F26" s="16">
        <f>IF(ISBLANK(F25),"",INT(0.188807*(F25*100-210)^1.41))</f>
        <v>326</v>
      </c>
      <c r="G26" s="29">
        <f>G25</f>
        <v>891</v>
      </c>
    </row>
    <row r="28" spans="1:5" ht="12.75">
      <c r="A28" s="4"/>
      <c r="B28" s="6" t="s">
        <v>12</v>
      </c>
      <c r="E28" s="6" t="s">
        <v>65</v>
      </c>
    </row>
    <row r="29" s="30" customFormat="1" ht="12.75"/>
    <row r="30" spans="1:8" s="30" customFormat="1" ht="12.75">
      <c r="A30" s="38" t="s">
        <v>0</v>
      </c>
      <c r="B30" s="39" t="s">
        <v>1</v>
      </c>
      <c r="C30" s="40" t="s">
        <v>2</v>
      </c>
      <c r="D30" s="38" t="s">
        <v>6</v>
      </c>
      <c r="E30" s="38" t="s">
        <v>5</v>
      </c>
      <c r="F30" s="38" t="s">
        <v>13</v>
      </c>
      <c r="G30" s="38" t="s">
        <v>3</v>
      </c>
      <c r="H30" s="41"/>
    </row>
    <row r="31" spans="1:8" s="30" customFormat="1" ht="12.75">
      <c r="A31" s="31">
        <v>0</v>
      </c>
      <c r="B31" s="42"/>
      <c r="C31" s="43" t="s">
        <v>4</v>
      </c>
      <c r="D31" s="44" t="s">
        <v>7</v>
      </c>
      <c r="E31" s="45"/>
      <c r="F31" s="45"/>
      <c r="G31" s="44"/>
      <c r="H31" s="41"/>
    </row>
    <row r="32" spans="1:7" s="30" customFormat="1" ht="12.75">
      <c r="A32" s="28">
        <f>A31+1</f>
        <v>1</v>
      </c>
      <c r="B32" s="22" t="s">
        <v>118</v>
      </c>
      <c r="C32" s="23" t="s">
        <v>119</v>
      </c>
      <c r="D32" s="24">
        <v>36975</v>
      </c>
      <c r="E32" s="15">
        <v>8.34</v>
      </c>
      <c r="F32" s="15">
        <v>5.14</v>
      </c>
      <c r="G32" s="28">
        <f>SUM(E33:F33)</f>
        <v>1225</v>
      </c>
    </row>
    <row r="33" spans="1:7" s="30" customFormat="1" ht="12.75">
      <c r="A33" s="31">
        <f>A32</f>
        <v>1</v>
      </c>
      <c r="B33" s="25"/>
      <c r="C33" s="26" t="s">
        <v>105</v>
      </c>
      <c r="D33" s="27"/>
      <c r="E33" s="16">
        <f>IF(ISBLANK(E32),"",TRUNC(58.015*(14.5-E32)^1.31))</f>
        <v>627</v>
      </c>
      <c r="F33" s="16">
        <f>IF(ISBLANK(F32),"",INT(0.188807*(F32*100-210)^1.41))</f>
        <v>598</v>
      </c>
      <c r="G33" s="29">
        <f>G32</f>
        <v>1225</v>
      </c>
    </row>
    <row r="34" spans="1:7" s="30" customFormat="1" ht="12.75">
      <c r="A34" s="28">
        <f>A33+1</f>
        <v>2</v>
      </c>
      <c r="B34" s="22" t="s">
        <v>66</v>
      </c>
      <c r="C34" s="23" t="s">
        <v>67</v>
      </c>
      <c r="D34" s="24">
        <v>36971</v>
      </c>
      <c r="E34" s="15">
        <v>8.48</v>
      </c>
      <c r="F34" s="15">
        <v>4.51</v>
      </c>
      <c r="G34" s="28">
        <f>SUM(E35:F35)</f>
        <v>1040</v>
      </c>
    </row>
    <row r="35" spans="1:7" s="30" customFormat="1" ht="12.75">
      <c r="A35" s="31">
        <f>A34</f>
        <v>2</v>
      </c>
      <c r="B35" s="25"/>
      <c r="C35" s="26" t="s">
        <v>24</v>
      </c>
      <c r="D35" s="27"/>
      <c r="E35" s="16">
        <f>IF(ISBLANK(E34),"",TRUNC(58.015*(14.5-E34)^1.31))</f>
        <v>609</v>
      </c>
      <c r="F35" s="16">
        <f>IF(ISBLANK(F34),"",INT(0.188807*(F34*100-210)^1.41))</f>
        <v>431</v>
      </c>
      <c r="G35" s="29">
        <f>G34</f>
        <v>1040</v>
      </c>
    </row>
    <row r="36" spans="1:7" s="30" customFormat="1" ht="12.75">
      <c r="A36" s="28">
        <f>A35+1</f>
        <v>3</v>
      </c>
      <c r="B36" s="22" t="s">
        <v>15</v>
      </c>
      <c r="C36" s="23" t="s">
        <v>120</v>
      </c>
      <c r="D36" s="24">
        <v>37025</v>
      </c>
      <c r="E36" s="15">
        <v>8.69</v>
      </c>
      <c r="F36" s="15">
        <v>4.59</v>
      </c>
      <c r="G36" s="28">
        <f>SUM(E37:F37)</f>
        <v>1032</v>
      </c>
    </row>
    <row r="37" spans="1:7" s="30" customFormat="1" ht="12.75">
      <c r="A37" s="31">
        <f>A36</f>
        <v>3</v>
      </c>
      <c r="B37" s="25"/>
      <c r="C37" s="26" t="s">
        <v>99</v>
      </c>
      <c r="D37" s="27"/>
      <c r="E37" s="16">
        <f>IF(ISBLANK(E36),"",TRUNC(58.015*(14.5-E36)^1.31))</f>
        <v>581</v>
      </c>
      <c r="F37" s="16">
        <f>IF(ISBLANK(F36),"",INT(0.188807*(F36*100-210)^1.41))</f>
        <v>451</v>
      </c>
      <c r="G37" s="29">
        <f>G36</f>
        <v>1032</v>
      </c>
    </row>
    <row r="38" spans="1:7" s="30" customFormat="1" ht="12.75">
      <c r="A38" s="28">
        <f>A37+1</f>
        <v>4</v>
      </c>
      <c r="B38" s="22" t="s">
        <v>108</v>
      </c>
      <c r="C38" s="23" t="s">
        <v>109</v>
      </c>
      <c r="D38" s="24">
        <v>37224</v>
      </c>
      <c r="E38" s="15">
        <v>9.28</v>
      </c>
      <c r="F38" s="15">
        <v>4.47</v>
      </c>
      <c r="G38" s="28">
        <f>SUM(E39:F39)</f>
        <v>926</v>
      </c>
    </row>
    <row r="39" spans="1:7" s="30" customFormat="1" ht="12.75">
      <c r="A39" s="31">
        <f>A38</f>
        <v>4</v>
      </c>
      <c r="B39" s="25"/>
      <c r="C39" s="26" t="s">
        <v>17</v>
      </c>
      <c r="D39" s="27"/>
      <c r="E39" s="16">
        <f>IF(ISBLANK(E38),"",TRUNC(58.015*(14.5-E38)^1.31))</f>
        <v>505</v>
      </c>
      <c r="F39" s="16">
        <f>IF(ISBLANK(F38),"",INT(0.188807*(F38*100-210)^1.41))</f>
        <v>421</v>
      </c>
      <c r="G39" s="29">
        <f>G38</f>
        <v>926</v>
      </c>
    </row>
    <row r="40" spans="1:7" s="30" customFormat="1" ht="12.75">
      <c r="A40" s="28">
        <f>A39+1</f>
        <v>5</v>
      </c>
      <c r="B40" s="22" t="s">
        <v>272</v>
      </c>
      <c r="C40" s="23" t="s">
        <v>273</v>
      </c>
      <c r="D40" s="24">
        <v>37125</v>
      </c>
      <c r="E40" s="15">
        <v>9.43</v>
      </c>
      <c r="F40" s="15">
        <v>3.75</v>
      </c>
      <c r="G40" s="28">
        <f>SUM(E41:F41)</f>
        <v>738</v>
      </c>
    </row>
    <row r="41" spans="1:7" s="30" customFormat="1" ht="12.75">
      <c r="A41" s="31">
        <f>A40</f>
        <v>5</v>
      </c>
      <c r="B41" s="25"/>
      <c r="C41" s="26" t="s">
        <v>16</v>
      </c>
      <c r="D41" s="27"/>
      <c r="E41" s="16">
        <f>IF(ISBLANK(E40),"",TRUNC(58.015*(14.5-E40)^1.31))</f>
        <v>486</v>
      </c>
      <c r="F41" s="16">
        <f>IF(ISBLANK(F40),"",INT(0.188807*(F40*100-210)^1.41))</f>
        <v>252</v>
      </c>
      <c r="G41" s="29">
        <f>G40</f>
        <v>738</v>
      </c>
    </row>
    <row r="42" spans="1:7" s="30" customFormat="1" ht="12.75">
      <c r="A42" s="28">
        <f>A41+1</f>
        <v>6</v>
      </c>
      <c r="B42" s="22" t="s">
        <v>150</v>
      </c>
      <c r="C42" s="23" t="s">
        <v>274</v>
      </c>
      <c r="D42" s="24">
        <v>37110</v>
      </c>
      <c r="E42" s="15">
        <v>9.73</v>
      </c>
      <c r="F42" s="15">
        <v>3.45</v>
      </c>
      <c r="G42" s="28">
        <f>SUM(E43:F43)</f>
        <v>639</v>
      </c>
    </row>
    <row r="43" spans="1:7" s="30" customFormat="1" ht="12.75">
      <c r="A43" s="31">
        <f>A42</f>
        <v>6</v>
      </c>
      <c r="B43" s="25"/>
      <c r="C43" s="26" t="s">
        <v>24</v>
      </c>
      <c r="D43" s="27"/>
      <c r="E43" s="16">
        <f>IF(ISBLANK(E42),"",TRUNC(58.015*(14.5-E42)^1.31))</f>
        <v>449</v>
      </c>
      <c r="F43" s="16">
        <f>IF(ISBLANK(F42),"",INT(0.188807*(F42*100-210)^1.41))</f>
        <v>190</v>
      </c>
      <c r="G43" s="29">
        <f>G42</f>
        <v>639</v>
      </c>
    </row>
  </sheetData>
  <sheetProtection/>
  <printOptions/>
  <pageMargins left="0.75" right="0.75" top="1" bottom="0.9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1.5742187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ht="12.75">
      <c r="A3" s="4"/>
      <c r="B3" s="6" t="s">
        <v>12</v>
      </c>
      <c r="E3" s="6" t="s">
        <v>206</v>
      </c>
    </row>
    <row r="4" s="20" customFormat="1" ht="5.25"/>
    <row r="5" spans="1:8" ht="12.75">
      <c r="A5" s="9" t="s">
        <v>0</v>
      </c>
      <c r="B5" s="10" t="s">
        <v>1</v>
      </c>
      <c r="C5" s="11" t="s">
        <v>2</v>
      </c>
      <c r="D5" s="9" t="s">
        <v>6</v>
      </c>
      <c r="E5" s="9" t="s">
        <v>5</v>
      </c>
      <c r="F5" s="9" t="s">
        <v>13</v>
      </c>
      <c r="G5" s="9" t="s">
        <v>3</v>
      </c>
      <c r="H5" s="8"/>
    </row>
    <row r="6" spans="1:8" ht="12.75">
      <c r="A6" s="5">
        <v>0</v>
      </c>
      <c r="B6" s="12"/>
      <c r="C6" s="13" t="s">
        <v>4</v>
      </c>
      <c r="D6" s="14" t="s">
        <v>7</v>
      </c>
      <c r="E6" s="7"/>
      <c r="F6" s="7"/>
      <c r="G6" s="14"/>
      <c r="H6" s="8"/>
    </row>
    <row r="7" spans="1:7" s="30" customFormat="1" ht="12.75">
      <c r="A7" s="46">
        <f>A6+1</f>
        <v>1</v>
      </c>
      <c r="B7" s="32" t="s">
        <v>275</v>
      </c>
      <c r="C7" s="33" t="s">
        <v>276</v>
      </c>
      <c r="D7" s="34">
        <v>37528</v>
      </c>
      <c r="E7" s="15">
        <v>8.45</v>
      </c>
      <c r="F7" s="15">
        <v>4.94</v>
      </c>
      <c r="G7" s="28">
        <f>SUM(E8:F8)</f>
        <v>1156</v>
      </c>
    </row>
    <row r="8" spans="1:7" s="30" customFormat="1" ht="12.75">
      <c r="A8" s="31">
        <f>A7</f>
        <v>1</v>
      </c>
      <c r="B8" s="25"/>
      <c r="C8" s="26" t="s">
        <v>20</v>
      </c>
      <c r="D8" s="27"/>
      <c r="E8" s="16">
        <f>IF(ISBLANK(E7),"",TRUNC(58.015*(14.5-E7)^1.31))</f>
        <v>613</v>
      </c>
      <c r="F8" s="16">
        <f>IF(ISBLANK(F7),"",INT(0.188807*(F7*100-210)^1.41))</f>
        <v>543</v>
      </c>
      <c r="G8" s="29">
        <f>G7</f>
        <v>1156</v>
      </c>
    </row>
    <row r="9" spans="1:7" s="30" customFormat="1" ht="12.75">
      <c r="A9" s="46">
        <f>A8+1</f>
        <v>2</v>
      </c>
      <c r="B9" s="32" t="s">
        <v>277</v>
      </c>
      <c r="C9" s="33" t="s">
        <v>278</v>
      </c>
      <c r="D9" s="34">
        <v>37385</v>
      </c>
      <c r="E9" s="15">
        <v>8.46</v>
      </c>
      <c r="F9" s="15">
        <v>4.87</v>
      </c>
      <c r="G9" s="28">
        <f>SUM(E10:F10)</f>
        <v>1135</v>
      </c>
    </row>
    <row r="10" spans="1:7" s="30" customFormat="1" ht="12.75">
      <c r="A10" s="31">
        <f>A9</f>
        <v>2</v>
      </c>
      <c r="B10" s="25"/>
      <c r="C10" s="26" t="s">
        <v>20</v>
      </c>
      <c r="D10" s="27"/>
      <c r="E10" s="16">
        <f>IF(ISBLANK(E9),"",TRUNC(58.015*(14.5-E9)^1.31))</f>
        <v>611</v>
      </c>
      <c r="F10" s="16">
        <f>IF(ISBLANK(F9),"",INT(0.188807*(F9*100-210)^1.41))</f>
        <v>524</v>
      </c>
      <c r="G10" s="29">
        <f>G9</f>
        <v>1135</v>
      </c>
    </row>
    <row r="11" spans="1:7" s="30" customFormat="1" ht="12.75">
      <c r="A11" s="46">
        <f>A10+1</f>
        <v>3</v>
      </c>
      <c r="B11" s="32" t="s">
        <v>33</v>
      </c>
      <c r="C11" s="33" t="s">
        <v>279</v>
      </c>
      <c r="D11" s="34">
        <v>37266</v>
      </c>
      <c r="E11" s="15">
        <v>8.77</v>
      </c>
      <c r="F11" s="15">
        <v>4.21</v>
      </c>
      <c r="G11" s="28">
        <f>SUM(E12:F12)</f>
        <v>928</v>
      </c>
    </row>
    <row r="12" spans="1:7" s="30" customFormat="1" ht="12.75">
      <c r="A12" s="31">
        <f>A11</f>
        <v>3</v>
      </c>
      <c r="B12" s="25"/>
      <c r="C12" s="26" t="s">
        <v>87</v>
      </c>
      <c r="D12" s="27"/>
      <c r="E12" s="16">
        <f>IF(ISBLANK(E11),"",TRUNC(58.015*(14.5-E11)^1.31))</f>
        <v>571</v>
      </c>
      <c r="F12" s="16">
        <f>IF(ISBLANK(F11),"",INT(0.188807*(F11*100-210)^1.41))</f>
        <v>357</v>
      </c>
      <c r="G12" s="29">
        <f>G11</f>
        <v>928</v>
      </c>
    </row>
    <row r="13" spans="1:7" s="30" customFormat="1" ht="12.75">
      <c r="A13" s="46" t="s">
        <v>147</v>
      </c>
      <c r="B13" s="32" t="s">
        <v>280</v>
      </c>
      <c r="C13" s="33" t="s">
        <v>281</v>
      </c>
      <c r="D13" s="34">
        <v>37362</v>
      </c>
      <c r="E13" s="15">
        <v>10.06</v>
      </c>
      <c r="F13" s="15">
        <v>3.29</v>
      </c>
      <c r="G13" s="28">
        <f>SUM(E14:F14)</f>
        <v>567</v>
      </c>
    </row>
    <row r="14" spans="1:7" s="30" customFormat="1" ht="12.75">
      <c r="A14" s="31" t="str">
        <f>A13</f>
        <v>b.k.</v>
      </c>
      <c r="B14" s="25"/>
      <c r="C14" s="26" t="s">
        <v>282</v>
      </c>
      <c r="D14" s="27"/>
      <c r="E14" s="16">
        <f>IF(ISBLANK(E13),"",TRUNC(58.015*(14.5-E13)^1.31))</f>
        <v>408</v>
      </c>
      <c r="F14" s="16">
        <f>IF(ISBLANK(F13),"",INT(0.188807*(F13*100-210)^1.41))</f>
        <v>159</v>
      </c>
      <c r="G14" s="29">
        <f>G13</f>
        <v>567</v>
      </c>
    </row>
    <row r="16" spans="1:5" ht="12.75">
      <c r="A16" s="4"/>
      <c r="B16" s="6" t="s">
        <v>12</v>
      </c>
      <c r="E16" s="6" t="s">
        <v>84</v>
      </c>
    </row>
    <row r="17" s="20" customFormat="1" ht="5.25"/>
    <row r="18" spans="1:8" ht="12.75">
      <c r="A18" s="9" t="s">
        <v>0</v>
      </c>
      <c r="B18" s="10" t="s">
        <v>1</v>
      </c>
      <c r="C18" s="11" t="s">
        <v>2</v>
      </c>
      <c r="D18" s="9" t="s">
        <v>6</v>
      </c>
      <c r="E18" s="9" t="s">
        <v>5</v>
      </c>
      <c r="F18" s="9" t="s">
        <v>13</v>
      </c>
      <c r="G18" s="9" t="s">
        <v>3</v>
      </c>
      <c r="H18" s="8"/>
    </row>
    <row r="19" spans="1:8" ht="12.75">
      <c r="A19" s="5">
        <v>0</v>
      </c>
      <c r="B19" s="12"/>
      <c r="C19" s="13" t="s">
        <v>4</v>
      </c>
      <c r="D19" s="14" t="s">
        <v>7</v>
      </c>
      <c r="E19" s="7"/>
      <c r="F19" s="7"/>
      <c r="G19" s="14"/>
      <c r="H19" s="8"/>
    </row>
    <row r="20" spans="1:7" s="30" customFormat="1" ht="12.75">
      <c r="A20" s="46">
        <f>A19+1</f>
        <v>1</v>
      </c>
      <c r="B20" s="32" t="s">
        <v>126</v>
      </c>
      <c r="C20" s="33" t="s">
        <v>127</v>
      </c>
      <c r="D20" s="34">
        <v>37204</v>
      </c>
      <c r="E20" s="15">
        <v>8</v>
      </c>
      <c r="F20" s="15">
        <v>5.23</v>
      </c>
      <c r="G20" s="28">
        <f>SUM(E21:F21)</f>
        <v>1296</v>
      </c>
    </row>
    <row r="21" spans="1:7" s="30" customFormat="1" ht="12.75">
      <c r="A21" s="31">
        <f>A20</f>
        <v>1</v>
      </c>
      <c r="B21" s="25"/>
      <c r="C21" s="26" t="s">
        <v>105</v>
      </c>
      <c r="D21" s="27"/>
      <c r="E21" s="16">
        <f>IF(ISBLANK(E20),"",TRUNC(58.015*(14.5-E20)^1.31))</f>
        <v>673</v>
      </c>
      <c r="F21" s="16">
        <f>IF(ISBLANK(F20),"",INT(0.188807*(F20*100-210)^1.41))</f>
        <v>623</v>
      </c>
      <c r="G21" s="29">
        <f>G20</f>
        <v>1296</v>
      </c>
    </row>
    <row r="22" spans="1:7" s="30" customFormat="1" ht="12.75">
      <c r="A22" s="46">
        <f>A21+1</f>
        <v>2</v>
      </c>
      <c r="B22" s="32" t="s">
        <v>283</v>
      </c>
      <c r="C22" s="33" t="s">
        <v>284</v>
      </c>
      <c r="D22" s="34" t="s">
        <v>130</v>
      </c>
      <c r="E22" s="15">
        <v>8.23</v>
      </c>
      <c r="F22" s="15">
        <v>4.7</v>
      </c>
      <c r="G22" s="28">
        <f>SUM(E23:F23)</f>
        <v>1121</v>
      </c>
    </row>
    <row r="23" spans="1:7" s="30" customFormat="1" ht="12.75">
      <c r="A23" s="31">
        <f>A22</f>
        <v>2</v>
      </c>
      <c r="B23" s="25"/>
      <c r="C23" s="26" t="s">
        <v>269</v>
      </c>
      <c r="D23" s="27"/>
      <c r="E23" s="16">
        <f>IF(ISBLANK(E22),"",TRUNC(58.015*(14.5-E22)^1.31))</f>
        <v>642</v>
      </c>
      <c r="F23" s="16">
        <f>IF(ISBLANK(F22),"",INT(0.188807*(F22*100-210)^1.41))</f>
        <v>479</v>
      </c>
      <c r="G23" s="29">
        <f>G22</f>
        <v>1121</v>
      </c>
    </row>
    <row r="24" spans="1:7" s="30" customFormat="1" ht="12.75">
      <c r="A24" s="46">
        <f>A23+1</f>
        <v>3</v>
      </c>
      <c r="B24" s="32" t="s">
        <v>285</v>
      </c>
      <c r="C24" s="33" t="s">
        <v>286</v>
      </c>
      <c r="D24" s="34">
        <v>37101</v>
      </c>
      <c r="E24" s="15">
        <v>8.43</v>
      </c>
      <c r="F24" s="15">
        <v>4.72</v>
      </c>
      <c r="G24" s="28">
        <f>SUM(E25:F25)</f>
        <v>1100</v>
      </c>
    </row>
    <row r="25" spans="1:7" s="30" customFormat="1" ht="12.75">
      <c r="A25" s="31">
        <f>A24</f>
        <v>3</v>
      </c>
      <c r="B25" s="25"/>
      <c r="C25" s="26" t="s">
        <v>269</v>
      </c>
      <c r="D25" s="27"/>
      <c r="E25" s="16">
        <f>IF(ISBLANK(E24),"",TRUNC(58.015*(14.5-E24)^1.31))</f>
        <v>615</v>
      </c>
      <c r="F25" s="16">
        <f>IF(ISBLANK(F24),"",INT(0.188807*(F24*100-210)^1.41))</f>
        <v>485</v>
      </c>
      <c r="G25" s="29">
        <f>G24</f>
        <v>1100</v>
      </c>
    </row>
    <row r="26" spans="1:7" s="30" customFormat="1" ht="12.75">
      <c r="A26" s="46">
        <f>A25+1</f>
        <v>4</v>
      </c>
      <c r="B26" s="32" t="s">
        <v>54</v>
      </c>
      <c r="C26" s="33" t="s">
        <v>131</v>
      </c>
      <c r="D26" s="34">
        <v>37024</v>
      </c>
      <c r="E26" s="15">
        <v>8.61</v>
      </c>
      <c r="F26" s="15">
        <v>4.75</v>
      </c>
      <c r="G26" s="28">
        <f>SUM(E27:F27)</f>
        <v>1084</v>
      </c>
    </row>
    <row r="27" spans="1:7" s="30" customFormat="1" ht="12.75">
      <c r="A27" s="31">
        <f>A26</f>
        <v>4</v>
      </c>
      <c r="B27" s="25"/>
      <c r="C27" s="26" t="s">
        <v>105</v>
      </c>
      <c r="D27" s="27"/>
      <c r="E27" s="16">
        <f>IF(ISBLANK(E26),"",TRUNC(58.015*(14.5-E26)^1.31))</f>
        <v>592</v>
      </c>
      <c r="F27" s="16">
        <f>IF(ISBLANK(F26),"",INT(0.188807*(F26*100-210)^1.41))</f>
        <v>492</v>
      </c>
      <c r="G27" s="29">
        <f>G26</f>
        <v>1084</v>
      </c>
    </row>
    <row r="28" spans="1:7" s="30" customFormat="1" ht="12.75">
      <c r="A28" s="46">
        <f>A27+1</f>
        <v>5</v>
      </c>
      <c r="B28" s="32" t="s">
        <v>287</v>
      </c>
      <c r="C28" s="33" t="s">
        <v>288</v>
      </c>
      <c r="D28" s="34">
        <v>36912</v>
      </c>
      <c r="E28" s="15">
        <v>8.44</v>
      </c>
      <c r="F28" s="15">
        <v>4.58</v>
      </c>
      <c r="G28" s="28">
        <f>SUM(E29:F29)</f>
        <v>1062</v>
      </c>
    </row>
    <row r="29" spans="1:7" s="30" customFormat="1" ht="12.75">
      <c r="A29" s="31">
        <f>A28</f>
        <v>5</v>
      </c>
      <c r="B29" s="25"/>
      <c r="C29" s="26" t="s">
        <v>87</v>
      </c>
      <c r="D29" s="27"/>
      <c r="E29" s="16">
        <f>IF(ISBLANK(E28),"",TRUNC(58.015*(14.5-E28)^1.31))</f>
        <v>614</v>
      </c>
      <c r="F29" s="16">
        <f>IF(ISBLANK(F28),"",INT(0.188807*(F28*100-210)^1.41))</f>
        <v>448</v>
      </c>
      <c r="G29" s="29">
        <f>G28</f>
        <v>1062</v>
      </c>
    </row>
    <row r="30" spans="1:7" s="30" customFormat="1" ht="12.75">
      <c r="A30" s="46" t="s">
        <v>147</v>
      </c>
      <c r="B30" s="32" t="s">
        <v>289</v>
      </c>
      <c r="C30" s="33" t="s">
        <v>290</v>
      </c>
      <c r="D30" s="34">
        <v>37112</v>
      </c>
      <c r="E30" s="15">
        <v>7.78</v>
      </c>
      <c r="F30" s="15">
        <v>5.48</v>
      </c>
      <c r="G30" s="28">
        <f>SUM(E31:F31)</f>
        <v>1397</v>
      </c>
    </row>
    <row r="31" spans="1:7" s="30" customFormat="1" ht="12.75">
      <c r="A31" s="31" t="str">
        <f>A30</f>
        <v>b.k.</v>
      </c>
      <c r="B31" s="25"/>
      <c r="C31" s="26" t="s">
        <v>218</v>
      </c>
      <c r="D31" s="27"/>
      <c r="E31" s="16">
        <f>IF(ISBLANK(E30),"",TRUNC(58.015*(14.5-E30)^1.31))</f>
        <v>703</v>
      </c>
      <c r="F31" s="16">
        <f>IF(ISBLANK(F30),"",INT(0.188807*(F30*100-210)^1.41))</f>
        <v>694</v>
      </c>
      <c r="G31" s="29">
        <f>G30</f>
        <v>1397</v>
      </c>
    </row>
    <row r="32" spans="1:7" s="30" customFormat="1" ht="12.75">
      <c r="A32" s="46" t="s">
        <v>147</v>
      </c>
      <c r="B32" s="32" t="s">
        <v>291</v>
      </c>
      <c r="C32" s="33" t="s">
        <v>292</v>
      </c>
      <c r="D32" s="34">
        <v>36903</v>
      </c>
      <c r="E32" s="15">
        <v>7.9</v>
      </c>
      <c r="F32" s="15">
        <v>5.53</v>
      </c>
      <c r="G32" s="28">
        <f>SUM(E33:F33)</f>
        <v>1396</v>
      </c>
    </row>
    <row r="33" spans="1:7" s="30" customFormat="1" ht="12.75">
      <c r="A33" s="31" t="str">
        <f>A32</f>
        <v>b.k.</v>
      </c>
      <c r="B33" s="25"/>
      <c r="C33" s="26" t="s">
        <v>293</v>
      </c>
      <c r="D33" s="27"/>
      <c r="E33" s="16">
        <f>IF(ISBLANK(E32),"",TRUNC(58.015*(14.5-E32)^1.31))</f>
        <v>687</v>
      </c>
      <c r="F33" s="16">
        <f>IF(ISBLANK(F32),"",INT(0.188807*(F32*100-210)^1.41))</f>
        <v>709</v>
      </c>
      <c r="G33" s="29">
        <f>G32</f>
        <v>1396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8515625" style="0" customWidth="1"/>
    <col min="4" max="4" width="9.7109375" style="0" customWidth="1"/>
  </cols>
  <sheetData>
    <row r="1" spans="1:21" ht="18.75">
      <c r="A1" s="1"/>
      <c r="B1" s="1" t="s">
        <v>30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17">
        <v>42335</v>
      </c>
    </row>
    <row r="3" spans="1:5" ht="12.75">
      <c r="A3" s="4"/>
      <c r="B3" s="6" t="s">
        <v>32</v>
      </c>
      <c r="E3" s="6" t="s">
        <v>155</v>
      </c>
    </row>
    <row r="4" s="30" customFormat="1" ht="12.75"/>
    <row r="5" spans="1:8" s="30" customFormat="1" ht="12.75">
      <c r="A5" s="38" t="s">
        <v>0</v>
      </c>
      <c r="B5" s="39" t="s">
        <v>1</v>
      </c>
      <c r="C5" s="40" t="s">
        <v>2</v>
      </c>
      <c r="D5" s="38" t="s">
        <v>6</v>
      </c>
      <c r="E5" s="38" t="s">
        <v>5</v>
      </c>
      <c r="F5" s="38" t="s">
        <v>14</v>
      </c>
      <c r="G5" s="38" t="s">
        <v>3</v>
      </c>
      <c r="H5" s="41"/>
    </row>
    <row r="6" spans="1:8" s="30" customFormat="1" ht="12.75">
      <c r="A6" s="31">
        <v>0</v>
      </c>
      <c r="B6" s="42"/>
      <c r="C6" s="43" t="s">
        <v>4</v>
      </c>
      <c r="D6" s="44" t="s">
        <v>7</v>
      </c>
      <c r="E6" s="45"/>
      <c r="F6" s="45"/>
      <c r="G6" s="44"/>
      <c r="H6" s="41"/>
    </row>
    <row r="7" spans="1:7" s="30" customFormat="1" ht="12.75">
      <c r="A7" s="28">
        <f>A6+1</f>
        <v>1</v>
      </c>
      <c r="B7" s="22" t="s">
        <v>294</v>
      </c>
      <c r="C7" s="23" t="s">
        <v>295</v>
      </c>
      <c r="D7" s="24">
        <v>37355</v>
      </c>
      <c r="E7" s="15">
        <v>9.49</v>
      </c>
      <c r="F7" s="15">
        <v>9.91</v>
      </c>
      <c r="G7" s="28">
        <f>SUM(E8:F8)</f>
        <v>1043</v>
      </c>
    </row>
    <row r="8" spans="1:7" s="30" customFormat="1" ht="12.75">
      <c r="A8" s="31">
        <f>A7</f>
        <v>1</v>
      </c>
      <c r="B8" s="25"/>
      <c r="C8" s="26" t="s">
        <v>28</v>
      </c>
      <c r="D8" s="27"/>
      <c r="E8" s="16">
        <f>IF(ISBLANK(E7),"",TRUNC(58.015*(14.5-E7)^1.31))</f>
        <v>478</v>
      </c>
      <c r="F8" s="16">
        <f>IF(ISBLANK(F7),"",TRUNC(0.04384*(F7+675)^2)-20000)</f>
        <v>565</v>
      </c>
      <c r="G8" s="29">
        <f>G7</f>
        <v>1043</v>
      </c>
    </row>
    <row r="9" spans="1:7" s="30" customFormat="1" ht="12.75">
      <c r="A9" s="28">
        <f>A8+1</f>
        <v>2</v>
      </c>
      <c r="B9" s="22" t="s">
        <v>296</v>
      </c>
      <c r="C9" s="23" t="s">
        <v>297</v>
      </c>
      <c r="D9" s="24">
        <v>37582</v>
      </c>
      <c r="E9" s="15">
        <v>8.85</v>
      </c>
      <c r="F9" s="15">
        <v>7.73</v>
      </c>
      <c r="G9" s="28">
        <f>SUM(E10:F10)</f>
        <v>994</v>
      </c>
    </row>
    <row r="10" spans="1:7" s="30" customFormat="1" ht="12.75">
      <c r="A10" s="31">
        <f>A9</f>
        <v>2</v>
      </c>
      <c r="B10" s="25"/>
      <c r="C10" s="26" t="s">
        <v>29</v>
      </c>
      <c r="D10" s="27"/>
      <c r="E10" s="16">
        <f>IF(ISBLANK(E9),"",TRUNC(58.015*(14.5-E9)^1.31))</f>
        <v>560</v>
      </c>
      <c r="F10" s="16">
        <f>IF(ISBLANK(F9),"",TRUNC(0.04384*(F9+675)^2)-20000)</f>
        <v>434</v>
      </c>
      <c r="G10" s="29">
        <f>G9</f>
        <v>994</v>
      </c>
    </row>
    <row r="11" spans="1:7" s="30" customFormat="1" ht="12.75">
      <c r="A11" s="28">
        <f>A10+1</f>
        <v>3</v>
      </c>
      <c r="B11" s="22" t="s">
        <v>106</v>
      </c>
      <c r="C11" s="23" t="s">
        <v>298</v>
      </c>
      <c r="D11" s="24">
        <v>37512</v>
      </c>
      <c r="E11" s="15">
        <v>10.05</v>
      </c>
      <c r="F11" s="15">
        <v>6.93</v>
      </c>
      <c r="G11" s="28">
        <f>SUM(E12:F12)</f>
        <v>796</v>
      </c>
    </row>
    <row r="12" spans="1:7" s="30" customFormat="1" ht="12.75">
      <c r="A12" s="31">
        <f>A11</f>
        <v>3</v>
      </c>
      <c r="B12" s="25"/>
      <c r="C12" s="26" t="s">
        <v>40</v>
      </c>
      <c r="D12" s="27"/>
      <c r="E12" s="16">
        <f>IF(ISBLANK(E11),"",TRUNC(58.015*(14.5-E11)^1.31))</f>
        <v>410</v>
      </c>
      <c r="F12" s="16">
        <f>IF(ISBLANK(F11),"",TRUNC(0.04384*(F11+675)^2)-20000)</f>
        <v>386</v>
      </c>
      <c r="G12" s="29">
        <f>G11</f>
        <v>796</v>
      </c>
    </row>
    <row r="13" spans="1:7" s="30" customFormat="1" ht="12.75">
      <c r="A13" s="28">
        <f>A12+1</f>
        <v>4</v>
      </c>
      <c r="B13" s="22" t="s">
        <v>53</v>
      </c>
      <c r="C13" s="23" t="s">
        <v>299</v>
      </c>
      <c r="D13" s="24">
        <v>37817</v>
      </c>
      <c r="E13" s="15">
        <v>9.92</v>
      </c>
      <c r="F13" s="15">
        <v>5.57</v>
      </c>
      <c r="G13" s="28">
        <f>SUM(E14:F14)</f>
        <v>730</v>
      </c>
    </row>
    <row r="14" spans="1:7" s="30" customFormat="1" ht="12.75">
      <c r="A14" s="31">
        <f>A13</f>
        <v>4</v>
      </c>
      <c r="B14" s="25"/>
      <c r="C14" s="26" t="s">
        <v>29</v>
      </c>
      <c r="D14" s="27"/>
      <c r="E14" s="16">
        <f>IF(ISBLANK(E13),"",TRUNC(58.015*(14.5-E13)^1.31))</f>
        <v>425</v>
      </c>
      <c r="F14" s="16">
        <f>IF(ISBLANK(F13),"",TRUNC(0.04384*(F13+675)^2)-20000)</f>
        <v>305</v>
      </c>
      <c r="G14" s="29">
        <f>G13</f>
        <v>730</v>
      </c>
    </row>
    <row r="15" spans="1:7" s="30" customFormat="1" ht="12.75">
      <c r="A15" s="28">
        <f>A14+1</f>
        <v>5</v>
      </c>
      <c r="B15" s="22" t="s">
        <v>39</v>
      </c>
      <c r="C15" s="23" t="s">
        <v>300</v>
      </c>
      <c r="D15" s="24">
        <v>37559</v>
      </c>
      <c r="E15" s="15">
        <v>11.34</v>
      </c>
      <c r="F15" s="15">
        <v>7.05</v>
      </c>
      <c r="G15" s="28">
        <f>SUM(E16:F16)</f>
        <v>655</v>
      </c>
    </row>
    <row r="16" spans="1:7" s="30" customFormat="1" ht="12.75">
      <c r="A16" s="31">
        <f>A15</f>
        <v>5</v>
      </c>
      <c r="B16" s="25"/>
      <c r="C16" s="26" t="s">
        <v>40</v>
      </c>
      <c r="D16" s="27"/>
      <c r="E16" s="16">
        <f>IF(ISBLANK(E15),"",TRUNC(58.015*(14.5-E15)^1.31))</f>
        <v>261</v>
      </c>
      <c r="F16" s="16">
        <f>IF(ISBLANK(F15),"",TRUNC(0.04384*(F15+675)^2)-20000)</f>
        <v>394</v>
      </c>
      <c r="G16" s="29">
        <f>G15</f>
        <v>655</v>
      </c>
    </row>
    <row r="18" spans="1:5" ht="12.75">
      <c r="A18" s="4"/>
      <c r="B18" s="6" t="s">
        <v>32</v>
      </c>
      <c r="E18" s="6" t="s">
        <v>65</v>
      </c>
    </row>
    <row r="19" s="30" customFormat="1" ht="12.75"/>
    <row r="20" spans="1:8" s="30" customFormat="1" ht="12.75">
      <c r="A20" s="38" t="s">
        <v>0</v>
      </c>
      <c r="B20" s="39" t="s">
        <v>1</v>
      </c>
      <c r="C20" s="40" t="s">
        <v>2</v>
      </c>
      <c r="D20" s="38" t="s">
        <v>6</v>
      </c>
      <c r="E20" s="38" t="s">
        <v>5</v>
      </c>
      <c r="F20" s="38" t="s">
        <v>14</v>
      </c>
      <c r="G20" s="38" t="s">
        <v>3</v>
      </c>
      <c r="H20" s="41"/>
    </row>
    <row r="21" spans="1:8" s="30" customFormat="1" ht="12.75">
      <c r="A21" s="31">
        <v>0</v>
      </c>
      <c r="B21" s="42"/>
      <c r="C21" s="43" t="s">
        <v>4</v>
      </c>
      <c r="D21" s="44" t="s">
        <v>7</v>
      </c>
      <c r="E21" s="45"/>
      <c r="F21" s="45"/>
      <c r="G21" s="44"/>
      <c r="H21" s="41"/>
    </row>
    <row r="22" spans="1:7" s="30" customFormat="1" ht="12.75">
      <c r="A22" s="28">
        <f>A21+1</f>
        <v>1</v>
      </c>
      <c r="B22" s="22" t="s">
        <v>56</v>
      </c>
      <c r="C22" s="23" t="s">
        <v>301</v>
      </c>
      <c r="D22" s="24">
        <v>36971</v>
      </c>
      <c r="E22" s="15">
        <v>8.79</v>
      </c>
      <c r="F22" s="15">
        <v>11.98</v>
      </c>
      <c r="G22" s="28">
        <f>SUM(E23:F23)</f>
        <v>1257</v>
      </c>
    </row>
    <row r="23" spans="1:7" s="30" customFormat="1" ht="12.75">
      <c r="A23" s="31">
        <f>A22</f>
        <v>1</v>
      </c>
      <c r="B23" s="25"/>
      <c r="C23" s="26" t="s">
        <v>28</v>
      </c>
      <c r="D23" s="27"/>
      <c r="E23" s="16">
        <f>IF(ISBLANK(E22),"",TRUNC(58.015*(14.5-E22)^1.31))</f>
        <v>568</v>
      </c>
      <c r="F23" s="16">
        <f>IF(ISBLANK(F22),"",TRUNC(0.04384*(F22+675)^2)-20000)</f>
        <v>689</v>
      </c>
      <c r="G23" s="29">
        <f>G22</f>
        <v>1257</v>
      </c>
    </row>
    <row r="24" spans="1:7" s="30" customFormat="1" ht="12.75">
      <c r="A24" s="28">
        <f>A23+1</f>
        <v>2</v>
      </c>
      <c r="B24" s="22" t="s">
        <v>135</v>
      </c>
      <c r="C24" s="23" t="s">
        <v>136</v>
      </c>
      <c r="D24" s="24">
        <v>37015</v>
      </c>
      <c r="E24" s="15">
        <v>10.23</v>
      </c>
      <c r="F24" s="15">
        <v>11.63</v>
      </c>
      <c r="G24" s="28">
        <f>SUM(E25:F25)</f>
        <v>1056</v>
      </c>
    </row>
    <row r="25" spans="1:7" s="30" customFormat="1" ht="12.75">
      <c r="A25" s="31">
        <f>A24</f>
        <v>2</v>
      </c>
      <c r="B25" s="25"/>
      <c r="C25" s="26" t="s">
        <v>28</v>
      </c>
      <c r="D25" s="27"/>
      <c r="E25" s="16">
        <f>IF(ISBLANK(E24),"",TRUNC(58.015*(14.5-E24)^1.31))</f>
        <v>388</v>
      </c>
      <c r="F25" s="16">
        <f>IF(ISBLANK(F24),"",TRUNC(0.04384*(F24+675)^2)-20000)</f>
        <v>668</v>
      </c>
      <c r="G25" s="29">
        <f>G24</f>
        <v>1056</v>
      </c>
    </row>
    <row r="26" spans="1:7" s="30" customFormat="1" ht="12.75">
      <c r="A26" s="28">
        <f>A25+1</f>
        <v>3</v>
      </c>
      <c r="B26" s="22" t="s">
        <v>133</v>
      </c>
      <c r="C26" s="23" t="s">
        <v>134</v>
      </c>
      <c r="D26" s="24">
        <v>36912</v>
      </c>
      <c r="E26" s="15">
        <v>9.31</v>
      </c>
      <c r="F26" s="15">
        <v>9.9</v>
      </c>
      <c r="G26" s="28">
        <f>SUM(E27:F27)</f>
        <v>1065</v>
      </c>
    </row>
    <row r="27" spans="1:7" s="30" customFormat="1" ht="12.75">
      <c r="A27" s="31">
        <f>A26</f>
        <v>3</v>
      </c>
      <c r="B27" s="25"/>
      <c r="C27" s="26" t="s">
        <v>28</v>
      </c>
      <c r="D27" s="27"/>
      <c r="E27" s="16">
        <f>IF(ISBLANK(E26),"",TRUNC(58.015*(14.5-E26)^1.31))</f>
        <v>501</v>
      </c>
      <c r="F27" s="16">
        <f>IF(ISBLANK(F26),"",TRUNC(0.04384*(F26+675)^2)-20000)</f>
        <v>564</v>
      </c>
      <c r="G27" s="29">
        <f>G26</f>
        <v>1065</v>
      </c>
    </row>
    <row r="28" spans="1:7" s="30" customFormat="1" ht="12.75">
      <c r="A28" s="28">
        <f>A27+1</f>
        <v>4</v>
      </c>
      <c r="B28" s="22" t="s">
        <v>37</v>
      </c>
      <c r="C28" s="23" t="s">
        <v>44</v>
      </c>
      <c r="D28" s="24">
        <v>37169</v>
      </c>
      <c r="E28" s="15">
        <v>9.57</v>
      </c>
      <c r="F28" s="15">
        <v>10</v>
      </c>
      <c r="G28" s="28">
        <f>SUM(E29:F29)</f>
        <v>1038</v>
      </c>
    </row>
    <row r="29" spans="1:7" s="30" customFormat="1" ht="12.75">
      <c r="A29" s="31">
        <f>A28</f>
        <v>4</v>
      </c>
      <c r="B29" s="25"/>
      <c r="C29" s="26" t="s">
        <v>40</v>
      </c>
      <c r="D29" s="27"/>
      <c r="E29" s="16">
        <f>IF(ISBLANK(E28),"",TRUNC(58.015*(14.5-E28)^1.31))</f>
        <v>468</v>
      </c>
      <c r="F29" s="16">
        <f>IF(ISBLANK(F28),"",TRUNC(0.04384*(F28+675)^2)-20000)</f>
        <v>570</v>
      </c>
      <c r="G29" s="29">
        <f>G28</f>
        <v>1038</v>
      </c>
    </row>
    <row r="30" spans="1:7" s="30" customFormat="1" ht="12.75">
      <c r="A30" s="28">
        <f>A29+1</f>
        <v>5</v>
      </c>
      <c r="B30" s="22" t="s">
        <v>137</v>
      </c>
      <c r="C30" s="23" t="s">
        <v>138</v>
      </c>
      <c r="D30" s="24">
        <v>37003</v>
      </c>
      <c r="E30" s="15">
        <v>11.48</v>
      </c>
      <c r="F30" s="15">
        <v>9.34</v>
      </c>
      <c r="G30" s="28">
        <f>SUM(E31:F31)</f>
        <v>777</v>
      </c>
    </row>
    <row r="31" spans="1:7" s="30" customFormat="1" ht="12.75">
      <c r="A31" s="31">
        <f>A30</f>
        <v>5</v>
      </c>
      <c r="B31" s="25"/>
      <c r="C31" s="26" t="s">
        <v>139</v>
      </c>
      <c r="D31" s="27"/>
      <c r="E31" s="16">
        <f>IF(ISBLANK(E30),"",TRUNC(58.015*(14.5-E30)^1.31))</f>
        <v>246</v>
      </c>
      <c r="F31" s="16">
        <f>IF(ISBLANK(F30),"",TRUNC(0.04384*(F30+675)^2)-20000)</f>
        <v>531</v>
      </c>
      <c r="G31" s="29">
        <f>G30</f>
        <v>777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2015-11-28T06:16:42Z</cp:lastPrinted>
  <dcterms:created xsi:type="dcterms:W3CDTF">2010-03-31T10:01:15Z</dcterms:created>
  <dcterms:modified xsi:type="dcterms:W3CDTF">2015-11-30T06:27:01Z</dcterms:modified>
  <cp:category/>
  <cp:version/>
  <cp:contentType/>
  <cp:contentStatus/>
</cp:coreProperties>
</file>