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tabRatio="878" activeTab="0"/>
  </bookViews>
  <sheets>
    <sheet name="3-kovė (60-60-200)M" sheetId="1" r:id="rId1"/>
    <sheet name="3-kovė (60-60-200)V" sheetId="2" r:id="rId2"/>
    <sheet name="3-kove (60-200bb-1000)M" sheetId="3" r:id="rId3"/>
    <sheet name="3-kove (60-200bb-1000)V" sheetId="4" r:id="rId4"/>
    <sheet name="3-kove (60-tolis-aukstis)M" sheetId="5" r:id="rId5"/>
    <sheet name="3-kove (60-tolis-aukstis)V" sheetId="6" r:id="rId6"/>
    <sheet name="3-kove (30-rutulys-rutulys)M" sheetId="7" r:id="rId7"/>
    <sheet name="3-kove (30-rutulys-rutulys)V" sheetId="8" r:id="rId8"/>
  </sheets>
  <externalReferences>
    <externalReference r:id="rId11"/>
    <externalReference r:id="rId12"/>
  </externalReferences>
  <definedNames>
    <definedName name="Sektoriu_Tolis_V_List" localSheetId="6">#REF!</definedName>
    <definedName name="Sektoriu_Tolis_V_List" localSheetId="7">#REF!</definedName>
    <definedName name="Sektoriu_Tolis_V_List" localSheetId="2">#REF!</definedName>
    <definedName name="Sektoriu_Tolis_V_List" localSheetId="3">#REF!</definedName>
    <definedName name="Sektoriu_Tolis_V_List" localSheetId="0">#REF!</definedName>
    <definedName name="Sektoriu_Tolis_V_List" localSheetId="1">#REF!</definedName>
    <definedName name="Sektoriu_Tolis_V_List" localSheetId="4">#REF!</definedName>
    <definedName name="Sektoriu_Tolis_V_List" localSheetId="5">#REF!</definedName>
    <definedName name="Sektoriu_Tolis_V_List">#REF!</definedName>
  </definedNames>
  <calcPr fullCalcOnLoad="1"/>
</workbook>
</file>

<file path=xl/sharedStrings.xml><?xml version="1.0" encoding="utf-8"?>
<sst xmlns="http://schemas.openxmlformats.org/spreadsheetml/2006/main" count="983" uniqueCount="245">
  <si>
    <t>Vieta</t>
  </si>
  <si>
    <t>Vardas</t>
  </si>
  <si>
    <t>Pavardė</t>
  </si>
  <si>
    <t>Gimimo data</t>
  </si>
  <si>
    <t>Aukštis</t>
  </si>
  <si>
    <t>Tolis</t>
  </si>
  <si>
    <t>200 m</t>
  </si>
  <si>
    <t>Taškai</t>
  </si>
  <si>
    <t>Treneris</t>
  </si>
  <si>
    <t>Rez.</t>
  </si>
  <si>
    <t>60 m</t>
  </si>
  <si>
    <t>Kaunas</t>
  </si>
  <si>
    <t>Mergaitės</t>
  </si>
  <si>
    <t>Berniukai</t>
  </si>
  <si>
    <t>1000 m</t>
  </si>
  <si>
    <t>Rutulys(3)</t>
  </si>
  <si>
    <t>Rutulys(2)</t>
  </si>
  <si>
    <t>Rutulys(4)</t>
  </si>
  <si>
    <t>I.Jakubaitytė</t>
  </si>
  <si>
    <t>Kotryna</t>
  </si>
  <si>
    <t>Ugnė</t>
  </si>
  <si>
    <t>O.Pavilionienė, N.Gedgaudienė</t>
  </si>
  <si>
    <t>L.Andrijauskaitė</t>
  </si>
  <si>
    <t>Miglė</t>
  </si>
  <si>
    <t>Kamilė</t>
  </si>
  <si>
    <t>D.Jankauskaitė, N.Sabaliauskienė</t>
  </si>
  <si>
    <t>Jonas</t>
  </si>
  <si>
    <t>b.k.</t>
  </si>
  <si>
    <t>L.Rolskis</t>
  </si>
  <si>
    <t>Aistė</t>
  </si>
  <si>
    <t>A.Gavelytė</t>
  </si>
  <si>
    <t>Gabrielė</t>
  </si>
  <si>
    <t>A.Skujytė</t>
  </si>
  <si>
    <t>R.Ančlauskas</t>
  </si>
  <si>
    <t>R.Ramanauskaitė</t>
  </si>
  <si>
    <t>Akvilė</t>
  </si>
  <si>
    <t>E.Dilys</t>
  </si>
  <si>
    <t>Dovydas</t>
  </si>
  <si>
    <t>Luka</t>
  </si>
  <si>
    <t>Garšvaitė</t>
  </si>
  <si>
    <t>Medvedevaitė</t>
  </si>
  <si>
    <t>Patricija</t>
  </si>
  <si>
    <t>Karaliūtė</t>
  </si>
  <si>
    <t>Gintarė</t>
  </si>
  <si>
    <t>Grigoraitytė</t>
  </si>
  <si>
    <t>Vanesa</t>
  </si>
  <si>
    <t>Šaikovska</t>
  </si>
  <si>
    <t>Petkevičius</t>
  </si>
  <si>
    <t>S.Obelienienė</t>
  </si>
  <si>
    <t>Vilius</t>
  </si>
  <si>
    <t>Augustas</t>
  </si>
  <si>
    <t>Bukauskas</t>
  </si>
  <si>
    <t>Domas</t>
  </si>
  <si>
    <t>Gailevičius</t>
  </si>
  <si>
    <t>Ignas</t>
  </si>
  <si>
    <t>Gustas</t>
  </si>
  <si>
    <t>Griška</t>
  </si>
  <si>
    <t>Repečka</t>
  </si>
  <si>
    <t>Naglis</t>
  </si>
  <si>
    <t>Vanzlauskas</t>
  </si>
  <si>
    <t>Dovidas</t>
  </si>
  <si>
    <t>SM "Viltis" jaunučių trikovių varžybos</t>
  </si>
  <si>
    <t>Varžybų vyriausia tesėja</t>
  </si>
  <si>
    <t>Indrė Gricevičienė</t>
  </si>
  <si>
    <t>2015-12-22</t>
  </si>
  <si>
    <t>200 m b.b.</t>
  </si>
  <si>
    <t>Katalina</t>
  </si>
  <si>
    <t>Kalvaitytė</t>
  </si>
  <si>
    <t>O.Pavilionienė,N.Gedgaudienė</t>
  </si>
  <si>
    <t>Julija</t>
  </si>
  <si>
    <t>Jurevičiūtė</t>
  </si>
  <si>
    <t>G.Šerėnienė</t>
  </si>
  <si>
    <t>Danielė</t>
  </si>
  <si>
    <t>Kuprytė</t>
  </si>
  <si>
    <t>Monika</t>
  </si>
  <si>
    <t>Mačiulytė</t>
  </si>
  <si>
    <t>Misevičiūtė</t>
  </si>
  <si>
    <t>Eglė</t>
  </si>
  <si>
    <t>Stundžytė</t>
  </si>
  <si>
    <t>R.Kančys,R.Norkus</t>
  </si>
  <si>
    <t>Atkočiūtė</t>
  </si>
  <si>
    <t>Ieva</t>
  </si>
  <si>
    <t>Hovhannisyan</t>
  </si>
  <si>
    <t xml:space="preserve"> </t>
  </si>
  <si>
    <t>Simona</t>
  </si>
  <si>
    <t>Šmitaitė</t>
  </si>
  <si>
    <t>Neda</t>
  </si>
  <si>
    <t>Žilinskaitė</t>
  </si>
  <si>
    <t>Simonavičiūtė</t>
  </si>
  <si>
    <t>Ovidija</t>
  </si>
  <si>
    <t>Navikaitė</t>
  </si>
  <si>
    <t>G.Šerėnienė, S.Obelienienė</t>
  </si>
  <si>
    <t>Kristina</t>
  </si>
  <si>
    <t>Vaineikytė</t>
  </si>
  <si>
    <t>(2001)</t>
  </si>
  <si>
    <t>Augustė</t>
  </si>
  <si>
    <t>Markevičiūtė</t>
  </si>
  <si>
    <t>Gabija</t>
  </si>
  <si>
    <t>Volodzkaitė</t>
  </si>
  <si>
    <t>Aušrinė</t>
  </si>
  <si>
    <t>Urbonaitė</t>
  </si>
  <si>
    <t>Severina</t>
  </si>
  <si>
    <t>Šimkutė</t>
  </si>
  <si>
    <t>Evelina</t>
  </si>
  <si>
    <t>Bruzgaitė</t>
  </si>
  <si>
    <t>R.Norkus</t>
  </si>
  <si>
    <t>Rusnė</t>
  </si>
  <si>
    <t>Kelbauskaitė</t>
  </si>
  <si>
    <t>I.Gricevičienė</t>
  </si>
  <si>
    <t>Neringa</t>
  </si>
  <si>
    <t>Skipskytė</t>
  </si>
  <si>
    <t>R.Sadzevičienė</t>
  </si>
  <si>
    <t>Seniutaitė</t>
  </si>
  <si>
    <t>R.Kančys,I.Juodeškienė</t>
  </si>
  <si>
    <t>Dobrovolskaitė</t>
  </si>
  <si>
    <t>Vilkaitė</t>
  </si>
  <si>
    <t>Raistė</t>
  </si>
  <si>
    <t>Vaištaraitė</t>
  </si>
  <si>
    <t>D.Jankauskaitė,N.Sabaliauskienė</t>
  </si>
  <si>
    <t>Bielskytė</t>
  </si>
  <si>
    <t>Kanonenkaitė</t>
  </si>
  <si>
    <t>Greta</t>
  </si>
  <si>
    <t>Nenartavičiūtė</t>
  </si>
  <si>
    <t>R.Kančys, I.Juodeškienė</t>
  </si>
  <si>
    <t>Justė</t>
  </si>
  <si>
    <t>Paberalytė</t>
  </si>
  <si>
    <t>Edita</t>
  </si>
  <si>
    <t>Jankauskaitė</t>
  </si>
  <si>
    <t>Bielinskaitė</t>
  </si>
  <si>
    <t>Skaistė</t>
  </si>
  <si>
    <t>Navickaitė</t>
  </si>
  <si>
    <t>Adrija</t>
  </si>
  <si>
    <t>Lisauskaitė</t>
  </si>
  <si>
    <t>Vestina</t>
  </si>
  <si>
    <t>Tamašauskaitė</t>
  </si>
  <si>
    <t>Valasevičiūtė</t>
  </si>
  <si>
    <t>(2002)</t>
  </si>
  <si>
    <t>Ailandas</t>
  </si>
  <si>
    <t>Barauskas</t>
  </si>
  <si>
    <t>Mindaugas</t>
  </si>
  <si>
    <t>Budrys</t>
  </si>
  <si>
    <t>Deividas</t>
  </si>
  <si>
    <t>Volfas</t>
  </si>
  <si>
    <t>A.Starkevičius</t>
  </si>
  <si>
    <t>Gediminas</t>
  </si>
  <si>
    <t>Alsys</t>
  </si>
  <si>
    <t>Justas</t>
  </si>
  <si>
    <t>Česonis</t>
  </si>
  <si>
    <t>Dominykas</t>
  </si>
  <si>
    <t>Rabinovičius</t>
  </si>
  <si>
    <t>Kęstutis</t>
  </si>
  <si>
    <t>Markevičius</t>
  </si>
  <si>
    <t>DNS</t>
  </si>
  <si>
    <t>Erikas</t>
  </si>
  <si>
    <t>Stašauskas</t>
  </si>
  <si>
    <t>Justinas</t>
  </si>
  <si>
    <t>Jurkevičius</t>
  </si>
  <si>
    <t>I.ivoškienė</t>
  </si>
  <si>
    <t>Raigardas</t>
  </si>
  <si>
    <t>Rokas</t>
  </si>
  <si>
    <t>Sviderskis</t>
  </si>
  <si>
    <t>Puidokas</t>
  </si>
  <si>
    <t>Janavičius</t>
  </si>
  <si>
    <t>Vaidas</t>
  </si>
  <si>
    <t>Matulevičius</t>
  </si>
  <si>
    <t>Benas</t>
  </si>
  <si>
    <t>Skamaročius</t>
  </si>
  <si>
    <t>Raslavičius</t>
  </si>
  <si>
    <t>Eivydė</t>
  </si>
  <si>
    <t>Dagiliūtė</t>
  </si>
  <si>
    <t>Banga</t>
  </si>
  <si>
    <t>Lieputė</t>
  </si>
  <si>
    <t>Gerda</t>
  </si>
  <si>
    <t>Baltaduonytė</t>
  </si>
  <si>
    <t>Bartusevičius</t>
  </si>
  <si>
    <t>Romas</t>
  </si>
  <si>
    <t>Černiauskas</t>
  </si>
  <si>
    <t>2000-</t>
  </si>
  <si>
    <t>I.Ivoškienė</t>
  </si>
  <si>
    <t>Modestas</t>
  </si>
  <si>
    <t>Miliūnas</t>
  </si>
  <si>
    <t>Alanas</t>
  </si>
  <si>
    <t>Šimkūnas</t>
  </si>
  <si>
    <t>Gabrielius</t>
  </si>
  <si>
    <t>Usovas</t>
  </si>
  <si>
    <t>Lidija</t>
  </si>
  <si>
    <t>Žičiūtė</t>
  </si>
  <si>
    <t>DQ</t>
  </si>
  <si>
    <t>Januševskaja</t>
  </si>
  <si>
    <t>NM</t>
  </si>
  <si>
    <t>Gitana</t>
  </si>
  <si>
    <t>Davidavičiūtė</t>
  </si>
  <si>
    <t>2001-</t>
  </si>
  <si>
    <t>Saulė</t>
  </si>
  <si>
    <t>Norkutė</t>
  </si>
  <si>
    <t>Dorotėja</t>
  </si>
  <si>
    <t>Rožinskaitė</t>
  </si>
  <si>
    <t>Šukytė</t>
  </si>
  <si>
    <t>Marija</t>
  </si>
  <si>
    <t>Visockytė</t>
  </si>
  <si>
    <t>Urbšytė</t>
  </si>
  <si>
    <t>Dapkevičiūtė</t>
  </si>
  <si>
    <t>Kudirkaitė</t>
  </si>
  <si>
    <t>Dirdaitė</t>
  </si>
  <si>
    <t>Narkevičiūtė</t>
  </si>
  <si>
    <t>Draugelis</t>
  </si>
  <si>
    <t>Buinickas</t>
  </si>
  <si>
    <t>Lukas</t>
  </si>
  <si>
    <t>Šermukšnis</t>
  </si>
  <si>
    <t>Nojus</t>
  </si>
  <si>
    <t>Šumskas</t>
  </si>
  <si>
    <t>Ugnius</t>
  </si>
  <si>
    <t>Vizbaras</t>
  </si>
  <si>
    <t>Mykolas</t>
  </si>
  <si>
    <t>Pochomovas</t>
  </si>
  <si>
    <t>Domantas</t>
  </si>
  <si>
    <t>Krimelis</t>
  </si>
  <si>
    <t>Vidmantas</t>
  </si>
  <si>
    <t>Gelūnas</t>
  </si>
  <si>
    <t>Meda</t>
  </si>
  <si>
    <t>Majauskaitė</t>
  </si>
  <si>
    <t>V.L.Maleckiai</t>
  </si>
  <si>
    <t>Chudobaitė</t>
  </si>
  <si>
    <t>Čėsnaitė</t>
  </si>
  <si>
    <t>Rūta</t>
  </si>
  <si>
    <t>Poškaitė</t>
  </si>
  <si>
    <t>Skirmantė</t>
  </si>
  <si>
    <t>Sargautytė</t>
  </si>
  <si>
    <t>Paulina</t>
  </si>
  <si>
    <t>Kėsylytė</t>
  </si>
  <si>
    <t>Dūdaitė</t>
  </si>
  <si>
    <t>Roma</t>
  </si>
  <si>
    <t>Linkevičiūtė</t>
  </si>
  <si>
    <t>Z.Grabauskienė</t>
  </si>
  <si>
    <t>Einaras</t>
  </si>
  <si>
    <t>Ambrazevičius</t>
  </si>
  <si>
    <t>Arnas</t>
  </si>
  <si>
    <t>Bartkevičius</t>
  </si>
  <si>
    <t>Martynas</t>
  </si>
  <si>
    <t>Muraška</t>
  </si>
  <si>
    <t>Paulius</t>
  </si>
  <si>
    <t>Mikėnas</t>
  </si>
  <si>
    <t>Lukoševičius</t>
  </si>
  <si>
    <t>Domanaitis</t>
  </si>
  <si>
    <t>R.Kančys, R.Norkus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</si>
</sst>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[$-427]yyyy\ &quot;m.&quot;\ mmmm\ d\ &quot;d.&quot;"/>
    <numFmt numFmtId="173" formatCode="yyyy\-mm\-dd;@"/>
    <numFmt numFmtId="174" formatCode="&quot;Taip&quot;;&quot;Taip&quot;;&quot;Ne&quot;"/>
    <numFmt numFmtId="175" formatCode="&quot;Teisinga&quot;;&quot;Teisinga&quot;;&quot;Klaidinga&quot;"/>
    <numFmt numFmtId="176" formatCode="[$€-2]\ ###,000_);[Red]\([$€-2]\ ###,000\)"/>
    <numFmt numFmtId="177" formatCode="mmm/yyyy"/>
    <numFmt numFmtId="178" formatCode="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:ss.00"/>
    <numFmt numFmtId="196" formatCode="mm:ss.00"/>
    <numFmt numFmtId="197" formatCode="0.000000"/>
    <numFmt numFmtId="198" formatCode="0.0000000"/>
    <numFmt numFmtId="199" formatCode="0.00;[Red]0.00"/>
    <numFmt numFmtId="200" formatCode="0.00_ ;\-0.00\ "/>
    <numFmt numFmtId="201" formatCode="ss.00"/>
    <numFmt numFmtId="202" formatCode="#,##0&quot;р.&quot;;\-#,##0&quot;р.&quot;"/>
    <numFmt numFmtId="203" formatCode="#,##0&quot;р.&quot;;[Red]\-#,##0&quot;р.&quot;"/>
    <numFmt numFmtId="204" formatCode="#,##0.00&quot;р.&quot;;\-#,##0.00&quot;р.&quot;"/>
    <numFmt numFmtId="205" formatCode="#,##0.00&quot;р.&quot;;[Red]\-#,##0.00&quot;р.&quot;"/>
    <numFmt numFmtId="206" formatCode="_-* #,##0&quot;р.&quot;_-;\-* #,##0&quot;р.&quot;_-;_-* &quot;-&quot;&quot;р.&quot;_-;_-@_-"/>
    <numFmt numFmtId="207" formatCode="_-* #,##0_р_._-;\-* #,##0_р_._-;_-* &quot;-&quot;_р_._-;_-@_-"/>
    <numFmt numFmtId="208" formatCode="_-* #,##0.00&quot;р.&quot;_-;\-* #,##0.00&quot;р.&quot;_-;_-* &quot;-&quot;??&quot;р.&quot;_-;_-@_-"/>
    <numFmt numFmtId="209" formatCode="_-* #,##0.00_р_._-;\-* #,##0.00_р_._-;_-* &quot;-&quot;??_р_._-;_-@_-"/>
    <numFmt numFmtId="210" formatCode="[$-F400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HelveticaLT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LT"/>
      <family val="0"/>
    </font>
    <font>
      <u val="single"/>
      <sz val="10"/>
      <name val="TimesLT"/>
      <family val="0"/>
    </font>
    <font>
      <b/>
      <sz val="10"/>
      <name val="Arial"/>
      <family val="2"/>
    </font>
    <font>
      <sz val="10"/>
      <color indexed="9"/>
      <name val="Times New Roman"/>
      <family val="1"/>
    </font>
    <font>
      <b/>
      <i/>
      <sz val="12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4" fillId="3" borderId="0" applyNumberFormat="0" applyBorder="0" applyAlignment="0" applyProtection="0"/>
    <xf numFmtId="0" fontId="34" fillId="38" borderId="0" applyNumberFormat="0" applyBorder="0" applyAlignment="0" applyProtection="0"/>
    <xf numFmtId="0" fontId="5" fillId="39" borderId="1" applyNumberFormat="0" applyAlignment="0" applyProtection="0"/>
    <xf numFmtId="0" fontId="6" fillId="4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35" fillId="41" borderId="6" applyNumberFormat="0" applyAlignment="0" applyProtection="0"/>
    <xf numFmtId="0" fontId="14" fillId="0" borderId="7" applyNumberFormat="0" applyFill="0" applyAlignment="0" applyProtection="0"/>
    <xf numFmtId="0" fontId="15" fillId="42" borderId="0" applyNumberFormat="0" applyBorder="0" applyAlignment="0" applyProtection="0"/>
    <xf numFmtId="0" fontId="36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4" borderId="8" applyNumberFormat="0" applyFont="0" applyAlignment="0" applyProtection="0"/>
    <xf numFmtId="0" fontId="16" fillId="39" borderId="9" applyNumberFormat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0" fillId="51" borderId="10" applyNumberFormat="0" applyFont="0" applyAlignment="0" applyProtection="0"/>
    <xf numFmtId="9" fontId="0" fillId="0" borderId="0" applyFont="0" applyFill="0" applyBorder="0" applyAlignment="0" applyProtection="0"/>
    <xf numFmtId="0" fontId="37" fillId="52" borderId="6" applyNumberFormat="0" applyAlignment="0" applyProtection="0"/>
    <xf numFmtId="0" fontId="38" fillId="0" borderId="11" applyNumberFormat="0" applyFill="0" applyAlignment="0" applyProtection="0"/>
    <xf numFmtId="0" fontId="39" fillId="53" borderId="12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2" fillId="0" borderId="14" xfId="78" applyFont="1" applyBorder="1" applyAlignment="1">
      <alignment horizontal="center" vertical="center"/>
      <protection/>
    </xf>
    <xf numFmtId="0" fontId="22" fillId="0" borderId="15" xfId="78" applyFont="1" applyBorder="1" applyAlignment="1">
      <alignment horizontal="center" vertical="center"/>
      <protection/>
    </xf>
    <xf numFmtId="173" fontId="21" fillId="0" borderId="16" xfId="78" applyNumberFormat="1" applyFont="1" applyBorder="1" applyAlignment="1">
      <alignment horizontal="center" vertical="center"/>
      <protection/>
    </xf>
    <xf numFmtId="173" fontId="21" fillId="0" borderId="17" xfId="78" applyNumberFormat="1" applyFont="1" applyBorder="1" applyAlignment="1">
      <alignment horizontal="center" vertical="center"/>
      <protection/>
    </xf>
    <xf numFmtId="1" fontId="22" fillId="0" borderId="16" xfId="78" applyNumberFormat="1" applyFont="1" applyBorder="1" applyAlignment="1">
      <alignment horizontal="center" vertical="center"/>
      <protection/>
    </xf>
    <xf numFmtId="1" fontId="22" fillId="0" borderId="17" xfId="78" applyNumberFormat="1" applyFont="1" applyBorder="1" applyAlignment="1">
      <alignment horizontal="center" vertical="center"/>
      <protection/>
    </xf>
    <xf numFmtId="0" fontId="21" fillId="0" borderId="18" xfId="78" applyFont="1" applyBorder="1" applyAlignment="1">
      <alignment horizontal="right" vertical="center"/>
      <protection/>
    </xf>
    <xf numFmtId="0" fontId="22" fillId="0" borderId="19" xfId="78" applyFont="1" applyBorder="1" applyAlignment="1">
      <alignment horizontal="left" vertical="center"/>
      <protection/>
    </xf>
    <xf numFmtId="0" fontId="22" fillId="0" borderId="20" xfId="78" applyFont="1" applyBorder="1" applyAlignment="1">
      <alignment horizontal="left" vertical="center"/>
      <protection/>
    </xf>
    <xf numFmtId="0" fontId="21" fillId="0" borderId="21" xfId="78" applyFont="1" applyBorder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right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9" fontId="25" fillId="0" borderId="27" xfId="79" applyNumberFormat="1" applyFont="1" applyBorder="1" applyAlignment="1">
      <alignment horizontal="center" vertical="center"/>
      <protection/>
    </xf>
    <xf numFmtId="49" fontId="25" fillId="0" borderId="28" xfId="79" applyNumberFormat="1" applyFont="1" applyBorder="1" applyAlignment="1">
      <alignment horizontal="center" vertical="center"/>
      <protection/>
    </xf>
    <xf numFmtId="2" fontId="27" fillId="0" borderId="17" xfId="0" applyNumberFormat="1" applyFont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2" fillId="0" borderId="0" xfId="78" applyFont="1" applyBorder="1" applyAlignment="1">
      <alignment horizontal="center" vertical="center"/>
      <protection/>
    </xf>
    <xf numFmtId="0" fontId="21" fillId="0" borderId="0" xfId="78" applyFont="1" applyBorder="1" applyAlignment="1">
      <alignment horizontal="right" vertical="center"/>
      <protection/>
    </xf>
    <xf numFmtId="0" fontId="22" fillId="0" borderId="0" xfId="78" applyFont="1" applyBorder="1" applyAlignment="1">
      <alignment horizontal="left" vertical="center"/>
      <protection/>
    </xf>
    <xf numFmtId="173" fontId="21" fillId="0" borderId="0" xfId="78" applyNumberFormat="1" applyFont="1" applyBorder="1" applyAlignment="1">
      <alignment horizontal="center" vertical="center"/>
      <protection/>
    </xf>
    <xf numFmtId="49" fontId="25" fillId="0" borderId="0" xfId="79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/>
    </xf>
    <xf numFmtId="1" fontId="22" fillId="0" borderId="0" xfId="78" applyNumberFormat="1" applyFont="1" applyBorder="1" applyAlignment="1">
      <alignment horizontal="center" vertical="center"/>
      <protection/>
    </xf>
    <xf numFmtId="0" fontId="25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8" xfId="0" applyFont="1" applyBorder="1" applyAlignment="1">
      <alignment horizontal="right" vertical="center"/>
    </xf>
    <xf numFmtId="0" fontId="22" fillId="0" borderId="20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49" fontId="25" fillId="0" borderId="30" xfId="79" applyNumberFormat="1" applyFont="1" applyBorder="1" applyAlignment="1">
      <alignment horizontal="center" vertical="center"/>
      <protection/>
    </xf>
    <xf numFmtId="0" fontId="28" fillId="0" borderId="16" xfId="0" applyFont="1" applyBorder="1" applyAlignment="1">
      <alignment horizontal="center"/>
    </xf>
    <xf numFmtId="195" fontId="27" fillId="0" borderId="17" xfId="0" applyNumberFormat="1" applyFont="1" applyFill="1" applyBorder="1" applyAlignment="1">
      <alignment horizontal="center"/>
    </xf>
    <xf numFmtId="195" fontId="29" fillId="42" borderId="0" xfId="0" applyNumberFormat="1" applyFont="1" applyFill="1" applyAlignment="1">
      <alignment horizontal="center"/>
    </xf>
    <xf numFmtId="2" fontId="27" fillId="0" borderId="17" xfId="0" applyNumberFormat="1" applyFont="1" applyFill="1" applyBorder="1" applyAlignment="1">
      <alignment horizontal="center"/>
    </xf>
    <xf numFmtId="2" fontId="27" fillId="0" borderId="18" xfId="0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 vertical="center"/>
    </xf>
    <xf numFmtId="49" fontId="22" fillId="0" borderId="0" xfId="0" applyNumberFormat="1" applyFont="1" applyAlignment="1">
      <alignment horizontal="center" vertical="center"/>
    </xf>
    <xf numFmtId="0" fontId="31" fillId="0" borderId="16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29" xfId="0" applyFont="1" applyBorder="1" applyAlignment="1">
      <alignment vertical="center" wrapText="1"/>
    </xf>
    <xf numFmtId="0" fontId="25" fillId="0" borderId="31" xfId="0" applyFont="1" applyBorder="1" applyAlignment="1">
      <alignment vertical="center" wrapText="1"/>
    </xf>
    <xf numFmtId="0" fontId="21" fillId="0" borderId="32" xfId="78" applyFont="1" applyBorder="1" applyAlignment="1">
      <alignment horizontal="right" vertical="center"/>
      <protection/>
    </xf>
    <xf numFmtId="0" fontId="22" fillId="0" borderId="33" xfId="78" applyFont="1" applyBorder="1" applyAlignment="1">
      <alignment horizontal="left" vertical="center"/>
      <protection/>
    </xf>
    <xf numFmtId="0" fontId="22" fillId="0" borderId="34" xfId="78" applyFont="1" applyBorder="1" applyAlignment="1">
      <alignment horizontal="center" vertical="center"/>
      <protection/>
    </xf>
    <xf numFmtId="173" fontId="21" fillId="0" borderId="35" xfId="78" applyNumberFormat="1" applyFont="1" applyBorder="1" applyAlignment="1">
      <alignment horizontal="center" vertical="center"/>
      <protection/>
    </xf>
    <xf numFmtId="0" fontId="25" fillId="0" borderId="36" xfId="0" applyFont="1" applyBorder="1" applyAlignment="1">
      <alignment vertical="center" wrapText="1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paryškinimas 1" xfId="21"/>
    <cellStyle name="20% – paryškinimas 2" xfId="22"/>
    <cellStyle name="20% – paryškinimas 3" xfId="23"/>
    <cellStyle name="20% – paryškinimas 4" xfId="24"/>
    <cellStyle name="20% – paryškinimas 5" xfId="25"/>
    <cellStyle name="20% – paryškinimas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paryškinimas 1" xfId="33"/>
    <cellStyle name="40% – paryškinimas 2" xfId="34"/>
    <cellStyle name="40% – paryškinimas 3" xfId="35"/>
    <cellStyle name="40% – paryškinimas 4" xfId="36"/>
    <cellStyle name="40% – paryškinimas 5" xfId="37"/>
    <cellStyle name="40% – paryškinimas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paryškinimas 1" xfId="45"/>
    <cellStyle name="60% – paryškinimas 2" xfId="46"/>
    <cellStyle name="60% – paryškinimas 3" xfId="47"/>
    <cellStyle name="60% – paryškinimas 4" xfId="48"/>
    <cellStyle name="60% – paryškinimas 5" xfId="49"/>
    <cellStyle name="60% – paryškinimas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logas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Įvestis" xfId="74"/>
    <cellStyle name="Linked Cell" xfId="75"/>
    <cellStyle name="Neutral" xfId="76"/>
    <cellStyle name="Neutralus" xfId="77"/>
    <cellStyle name="Normal 2" xfId="78"/>
    <cellStyle name="Normal_Daugiakoves" xfId="79"/>
    <cellStyle name="Note" xfId="80"/>
    <cellStyle name="Output" xfId="81"/>
    <cellStyle name="Paryškinimas 1" xfId="82"/>
    <cellStyle name="Paryškinimas 2" xfId="83"/>
    <cellStyle name="Paryškinimas 3" xfId="84"/>
    <cellStyle name="Paryškinimas 4" xfId="85"/>
    <cellStyle name="Paryškinimas 5" xfId="86"/>
    <cellStyle name="Paryškinimas 6" xfId="87"/>
    <cellStyle name="Pastaba" xfId="88"/>
    <cellStyle name="Percent" xfId="89"/>
    <cellStyle name="Skaičiavimas" xfId="90"/>
    <cellStyle name="Susietas langelis" xfId="91"/>
    <cellStyle name="Tikrinimo langelis" xfId="92"/>
    <cellStyle name="Title" xfId="93"/>
    <cellStyle name="Total" xfId="94"/>
    <cellStyle name="Warning Tex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LAF%20teure%202007v\LAF%20Startiniai\5000%20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7out/Documents%20and%20Settings\All%20Users\Documents\LAF%20teure%202007v\Alfonso%20II%20diena\5000%20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9"/>
  <sheetViews>
    <sheetView showZeros="0" tabSelected="1" zoomScalePageLayoutView="0" workbookViewId="0" topLeftCell="A60">
      <selection activeCell="E68" sqref="E68"/>
    </sheetView>
  </sheetViews>
  <sheetFormatPr defaultColWidth="9.140625" defaultRowHeight="12.75"/>
  <cols>
    <col min="1" max="1" width="5.00390625" style="12" customWidth="1"/>
    <col min="2" max="2" width="9.28125" style="12" customWidth="1"/>
    <col min="3" max="3" width="14.28125" style="12" customWidth="1"/>
    <col min="4" max="4" width="12.00390625" style="13" customWidth="1"/>
    <col min="5" max="5" width="14.8515625" style="12" customWidth="1"/>
    <col min="6" max="6" width="5.421875" style="12" bestFit="1" customWidth="1"/>
    <col min="7" max="7" width="6.140625" style="13" bestFit="1" customWidth="1"/>
    <col min="8" max="8" width="6.28125" style="13" customWidth="1"/>
    <col min="9" max="9" width="5.57421875" style="13" customWidth="1"/>
    <col min="10" max="10" width="9.421875" style="13" customWidth="1"/>
    <col min="11" max="16384" width="9.140625" style="12" customWidth="1"/>
  </cols>
  <sheetData>
    <row r="1" spans="1:2" ht="18.75">
      <c r="A1" s="11"/>
      <c r="B1" s="11" t="s">
        <v>61</v>
      </c>
    </row>
    <row r="2" spans="1:11" s="15" customFormat="1" ht="9" customHeight="1">
      <c r="A2" s="11"/>
      <c r="B2" s="14"/>
      <c r="D2" s="14"/>
      <c r="F2" s="14"/>
      <c r="G2" s="14"/>
      <c r="H2" s="14"/>
      <c r="I2" s="14"/>
      <c r="J2" s="29" t="s">
        <v>11</v>
      </c>
      <c r="K2" s="14"/>
    </row>
    <row r="3" spans="2:10" ht="15.75" customHeight="1">
      <c r="B3" s="54" t="s">
        <v>12</v>
      </c>
      <c r="D3" s="55" t="s">
        <v>94</v>
      </c>
      <c r="H3" s="12"/>
      <c r="I3" s="12"/>
      <c r="J3" s="29" t="s">
        <v>64</v>
      </c>
    </row>
    <row r="4" spans="2:10" ht="6.75" customHeight="1" thickBot="1">
      <c r="B4" s="18"/>
      <c r="D4" s="16"/>
      <c r="H4" s="12"/>
      <c r="I4" s="12"/>
      <c r="J4" s="17"/>
    </row>
    <row r="5" spans="1:10" ht="22.5" customHeight="1" thickBot="1">
      <c r="A5" s="19" t="s">
        <v>0</v>
      </c>
      <c r="B5" s="20" t="s">
        <v>1</v>
      </c>
      <c r="C5" s="21" t="s">
        <v>2</v>
      </c>
      <c r="D5" s="22" t="s">
        <v>3</v>
      </c>
      <c r="E5" s="24" t="s">
        <v>8</v>
      </c>
      <c r="F5" s="28"/>
      <c r="G5" s="22" t="s">
        <v>10</v>
      </c>
      <c r="H5" s="22" t="s">
        <v>10</v>
      </c>
      <c r="I5" s="22" t="s">
        <v>6</v>
      </c>
      <c r="J5" s="23" t="s">
        <v>7</v>
      </c>
    </row>
    <row r="6" spans="1:10" ht="12.75">
      <c r="A6" s="2">
        <v>1</v>
      </c>
      <c r="B6" s="7" t="s">
        <v>66</v>
      </c>
      <c r="C6" s="9" t="s">
        <v>67</v>
      </c>
      <c r="D6" s="4">
        <v>37195</v>
      </c>
      <c r="E6" s="58" t="s">
        <v>21</v>
      </c>
      <c r="F6" s="25" t="s">
        <v>83</v>
      </c>
      <c r="G6" s="27">
        <v>8.39</v>
      </c>
      <c r="H6" s="27">
        <v>8.32</v>
      </c>
      <c r="I6" s="27">
        <v>28.08</v>
      </c>
      <c r="J6" s="6">
        <f>SUM(G7:I7)</f>
        <v>2498</v>
      </c>
    </row>
    <row r="7" spans="1:10" ht="13.5" thickBot="1">
      <c r="A7" s="1"/>
      <c r="B7" s="10"/>
      <c r="C7" s="8"/>
      <c r="D7" s="3"/>
      <c r="E7" s="59"/>
      <c r="F7" s="26" t="s">
        <v>7</v>
      </c>
      <c r="G7" s="56">
        <f>IF(ISBLANK(G6),"",TRUNC(17.22*(G6-15.4)^2))</f>
        <v>846</v>
      </c>
      <c r="H7" s="56">
        <f>IF(ISBLANK(H6),"",TRUNC(17.22*(H6-15.4)^2))</f>
        <v>863</v>
      </c>
      <c r="I7" s="56">
        <f>IF(ISBLANK(I6),"",TRUNC(1.502*(I6-51)^2))</f>
        <v>789</v>
      </c>
      <c r="J7" s="5"/>
    </row>
    <row r="8" spans="1:10" ht="12.75">
      <c r="A8" s="2">
        <v>2</v>
      </c>
      <c r="B8" s="7" t="s">
        <v>72</v>
      </c>
      <c r="C8" s="9" t="s">
        <v>73</v>
      </c>
      <c r="D8" s="4">
        <v>37178</v>
      </c>
      <c r="E8" s="58" t="s">
        <v>21</v>
      </c>
      <c r="F8" s="25" t="s">
        <v>9</v>
      </c>
      <c r="G8" s="27">
        <v>8.64</v>
      </c>
      <c r="H8" s="27">
        <v>8.7</v>
      </c>
      <c r="I8" s="27">
        <v>29.6</v>
      </c>
      <c r="J8" s="6">
        <f>SUM(G9:I9)</f>
        <v>2246</v>
      </c>
    </row>
    <row r="9" spans="1:10" ht="13.5" thickBot="1">
      <c r="A9" s="1"/>
      <c r="B9" s="10" t="s">
        <v>72</v>
      </c>
      <c r="C9" s="8" t="s">
        <v>73</v>
      </c>
      <c r="D9" s="3">
        <v>37178</v>
      </c>
      <c r="E9" s="59" t="s">
        <v>68</v>
      </c>
      <c r="F9" s="26" t="s">
        <v>7</v>
      </c>
      <c r="G9" s="56">
        <f>IF(ISBLANK(G8),"",TRUNC(17.22*(G8-15.4)^2))</f>
        <v>786</v>
      </c>
      <c r="H9" s="56">
        <f>IF(ISBLANK(H8),"",TRUNC(17.22*(H8-15.4)^2))</f>
        <v>773</v>
      </c>
      <c r="I9" s="56">
        <f>IF(ISBLANK(I8),"",TRUNC(1.502*(I8-51)^2))</f>
        <v>687</v>
      </c>
      <c r="J9" s="5"/>
    </row>
    <row r="10" spans="1:10" ht="12.75">
      <c r="A10" s="2">
        <v>3</v>
      </c>
      <c r="B10" s="7" t="s">
        <v>69</v>
      </c>
      <c r="C10" s="9" t="s">
        <v>70</v>
      </c>
      <c r="D10" s="4">
        <v>36971</v>
      </c>
      <c r="E10" s="58" t="s">
        <v>71</v>
      </c>
      <c r="F10" s="25" t="s">
        <v>9</v>
      </c>
      <c r="G10" s="27">
        <v>8.58</v>
      </c>
      <c r="H10" s="27">
        <v>8.71</v>
      </c>
      <c r="I10" s="27">
        <v>30.23</v>
      </c>
      <c r="J10" s="6">
        <f>SUM(G11:I11)</f>
        <v>2217</v>
      </c>
    </row>
    <row r="11" spans="1:10" ht="13.5" thickBot="1">
      <c r="A11" s="1"/>
      <c r="B11" s="10" t="s">
        <v>69</v>
      </c>
      <c r="C11" s="8" t="s">
        <v>70</v>
      </c>
      <c r="D11" s="3">
        <v>36971</v>
      </c>
      <c r="E11" s="59" t="s">
        <v>71</v>
      </c>
      <c r="F11" s="26" t="s">
        <v>7</v>
      </c>
      <c r="G11" s="56">
        <f>IF(ISBLANK(G10),"",TRUNC(17.22*(G10-15.4)^2))</f>
        <v>800</v>
      </c>
      <c r="H11" s="56">
        <f>IF(ISBLANK(H10),"",TRUNC(17.22*(H10-15.4)^2))</f>
        <v>770</v>
      </c>
      <c r="I11" s="56">
        <f>IF(ISBLANK(I10),"",TRUNC(1.502*(I10-51)^2))</f>
        <v>647</v>
      </c>
      <c r="J11" s="5"/>
    </row>
    <row r="12" spans="1:10" ht="12.75">
      <c r="A12" s="2">
        <v>4</v>
      </c>
      <c r="B12" s="7" t="s">
        <v>74</v>
      </c>
      <c r="C12" s="9" t="s">
        <v>75</v>
      </c>
      <c r="D12" s="4">
        <v>37205</v>
      </c>
      <c r="E12" s="58" t="s">
        <v>30</v>
      </c>
      <c r="F12" s="25" t="s">
        <v>9</v>
      </c>
      <c r="G12" s="27">
        <v>8.84</v>
      </c>
      <c r="H12" s="27">
        <v>8.8</v>
      </c>
      <c r="I12" s="27">
        <v>29.22</v>
      </c>
      <c r="J12" s="6">
        <f>SUM(G13:I13)</f>
        <v>2203</v>
      </c>
    </row>
    <row r="13" spans="1:10" ht="13.5" thickBot="1">
      <c r="A13" s="1"/>
      <c r="B13" s="10" t="s">
        <v>74</v>
      </c>
      <c r="C13" s="8" t="s">
        <v>75</v>
      </c>
      <c r="D13" s="3">
        <v>37205</v>
      </c>
      <c r="E13" s="59" t="s">
        <v>30</v>
      </c>
      <c r="F13" s="26" t="s">
        <v>7</v>
      </c>
      <c r="G13" s="56">
        <f>IF(ISBLANK(G12),"",TRUNC(17.22*(G12-15.4)^2))</f>
        <v>741</v>
      </c>
      <c r="H13" s="56">
        <f>IF(ISBLANK(H12),"",TRUNC(17.22*(H12-15.4)^2))</f>
        <v>750</v>
      </c>
      <c r="I13" s="56">
        <f>IF(ISBLANK(I12),"",TRUNC(1.502*(I12-51)^2))</f>
        <v>712</v>
      </c>
      <c r="J13" s="5"/>
    </row>
    <row r="14" spans="1:10" ht="12.75">
      <c r="A14" s="2">
        <v>5</v>
      </c>
      <c r="B14" s="7" t="s">
        <v>72</v>
      </c>
      <c r="C14" s="9" t="s">
        <v>76</v>
      </c>
      <c r="D14" s="4">
        <v>37099</v>
      </c>
      <c r="E14" s="58" t="s">
        <v>21</v>
      </c>
      <c r="F14" s="25" t="s">
        <v>9</v>
      </c>
      <c r="G14" s="27">
        <v>8.89</v>
      </c>
      <c r="H14" s="27">
        <v>8.97</v>
      </c>
      <c r="I14" s="27">
        <v>30.52</v>
      </c>
      <c r="J14" s="6">
        <f>SUM(G15:I15)</f>
        <v>2069</v>
      </c>
    </row>
    <row r="15" spans="1:10" ht="13.5" thickBot="1">
      <c r="A15" s="1"/>
      <c r="B15" s="10" t="s">
        <v>72</v>
      </c>
      <c r="C15" s="8" t="s">
        <v>76</v>
      </c>
      <c r="D15" s="3">
        <v>37099</v>
      </c>
      <c r="E15" s="59" t="s">
        <v>68</v>
      </c>
      <c r="F15" s="26" t="s">
        <v>7</v>
      </c>
      <c r="G15" s="56">
        <f>IF(ISBLANK(G14),"",TRUNC(17.22*(G14-15.4)^2))</f>
        <v>729</v>
      </c>
      <c r="H15" s="56">
        <f>IF(ISBLANK(H14),"",TRUNC(17.22*(H14-15.4)^2))</f>
        <v>711</v>
      </c>
      <c r="I15" s="56">
        <f>IF(ISBLANK(I14),"",TRUNC(1.502*(I14-51)^2))</f>
        <v>629</v>
      </c>
      <c r="J15" s="5"/>
    </row>
    <row r="16" spans="1:10" ht="12.75">
      <c r="A16" s="2">
        <v>6</v>
      </c>
      <c r="B16" s="7" t="s">
        <v>77</v>
      </c>
      <c r="C16" s="9" t="s">
        <v>78</v>
      </c>
      <c r="D16" s="4">
        <v>37252</v>
      </c>
      <c r="E16" s="58" t="s">
        <v>244</v>
      </c>
      <c r="F16" s="25" t="s">
        <v>9</v>
      </c>
      <c r="G16" s="27">
        <v>9.15</v>
      </c>
      <c r="H16" s="27">
        <v>9.05</v>
      </c>
      <c r="I16" s="27">
        <v>30.64</v>
      </c>
      <c r="J16" s="6">
        <f>SUM(G17:I17)</f>
        <v>1988</v>
      </c>
    </row>
    <row r="17" spans="1:10" ht="13.5" thickBot="1">
      <c r="A17" s="1"/>
      <c r="B17" s="10" t="s">
        <v>77</v>
      </c>
      <c r="C17" s="8" t="s">
        <v>78</v>
      </c>
      <c r="D17" s="3">
        <v>37252</v>
      </c>
      <c r="E17" s="59" t="s">
        <v>79</v>
      </c>
      <c r="F17" s="26" t="s">
        <v>7</v>
      </c>
      <c r="G17" s="56">
        <f>IF(ISBLANK(G16),"",TRUNC(17.22*(G16-15.4)^2))</f>
        <v>672</v>
      </c>
      <c r="H17" s="56">
        <f>IF(ISBLANK(H16),"",TRUNC(17.22*(H16-15.4)^2))</f>
        <v>694</v>
      </c>
      <c r="I17" s="56">
        <f>IF(ISBLANK(I16),"",TRUNC(1.502*(I16-51)^2))</f>
        <v>622</v>
      </c>
      <c r="J17" s="5"/>
    </row>
    <row r="18" spans="1:10" ht="12.75">
      <c r="A18" s="2">
        <v>7</v>
      </c>
      <c r="B18" s="7" t="s">
        <v>20</v>
      </c>
      <c r="C18" s="9" t="s">
        <v>80</v>
      </c>
      <c r="D18" s="4">
        <v>36923</v>
      </c>
      <c r="E18" s="58" t="s">
        <v>22</v>
      </c>
      <c r="F18" s="25" t="s">
        <v>9</v>
      </c>
      <c r="G18" s="27">
        <v>9.26</v>
      </c>
      <c r="H18" s="27">
        <v>9.32</v>
      </c>
      <c r="I18" s="27">
        <v>31.92</v>
      </c>
      <c r="J18" s="6">
        <f>SUM(G19:I19)</f>
        <v>1831</v>
      </c>
    </row>
    <row r="19" spans="1:10" ht="13.5" thickBot="1">
      <c r="A19" s="1"/>
      <c r="B19" s="10" t="s">
        <v>20</v>
      </c>
      <c r="C19" s="8" t="s">
        <v>80</v>
      </c>
      <c r="D19" s="3">
        <v>36923</v>
      </c>
      <c r="E19" s="59" t="s">
        <v>22</v>
      </c>
      <c r="F19" s="26" t="s">
        <v>7</v>
      </c>
      <c r="G19" s="56">
        <f>IF(ISBLANK(G18),"",TRUNC(17.22*(G18-15.4)^2))</f>
        <v>649</v>
      </c>
      <c r="H19" s="56">
        <f>IF(ISBLANK(H18),"",TRUNC(17.22*(H18-15.4)^2))</f>
        <v>636</v>
      </c>
      <c r="I19" s="56">
        <f>IF(ISBLANK(I18),"",TRUNC(1.502*(I18-51)^2))</f>
        <v>546</v>
      </c>
      <c r="J19" s="5"/>
    </row>
    <row r="20" spans="1:10" ht="12.75">
      <c r="A20" s="2">
        <v>8</v>
      </c>
      <c r="B20" s="7" t="s">
        <v>43</v>
      </c>
      <c r="C20" s="9" t="s">
        <v>44</v>
      </c>
      <c r="D20" s="4">
        <v>37224</v>
      </c>
      <c r="E20" s="58" t="s">
        <v>21</v>
      </c>
      <c r="F20" s="25" t="s">
        <v>9</v>
      </c>
      <c r="G20" s="27">
        <v>9.34</v>
      </c>
      <c r="H20" s="27">
        <v>9.35</v>
      </c>
      <c r="I20" s="27">
        <v>31.67</v>
      </c>
      <c r="J20" s="6">
        <f>SUM(G21:I21)</f>
        <v>1823</v>
      </c>
    </row>
    <row r="21" spans="1:10" ht="13.5" thickBot="1">
      <c r="A21" s="1"/>
      <c r="B21" s="10" t="s">
        <v>43</v>
      </c>
      <c r="C21" s="8" t="s">
        <v>44</v>
      </c>
      <c r="D21" s="3">
        <v>37224</v>
      </c>
      <c r="E21" s="59" t="s">
        <v>68</v>
      </c>
      <c r="F21" s="26" t="s">
        <v>7</v>
      </c>
      <c r="G21" s="56">
        <f>IF(ISBLANK(G20),"",TRUNC(17.22*(G20-15.4)^2))</f>
        <v>632</v>
      </c>
      <c r="H21" s="56">
        <f>IF(ISBLANK(H20),"",TRUNC(17.22*(H20-15.4)^2))</f>
        <v>630</v>
      </c>
      <c r="I21" s="56">
        <f>IF(ISBLANK(I20),"",TRUNC(1.502*(I20-51)^2))</f>
        <v>561</v>
      </c>
      <c r="J21" s="5"/>
    </row>
    <row r="22" spans="1:10" ht="12.75">
      <c r="A22" s="2">
        <v>9</v>
      </c>
      <c r="B22" s="7" t="s">
        <v>81</v>
      </c>
      <c r="C22" s="9" t="s">
        <v>82</v>
      </c>
      <c r="D22" s="4">
        <v>36997</v>
      </c>
      <c r="E22" s="58" t="s">
        <v>22</v>
      </c>
      <c r="F22" s="25" t="s">
        <v>9</v>
      </c>
      <c r="G22" s="27">
        <v>9.55</v>
      </c>
      <c r="H22" s="27">
        <v>9.56</v>
      </c>
      <c r="I22" s="27">
        <v>33.19</v>
      </c>
      <c r="J22" s="6">
        <f>SUM(G23:I23)</f>
        <v>1652</v>
      </c>
    </row>
    <row r="23" spans="1:10" ht="13.5" thickBot="1">
      <c r="A23" s="1"/>
      <c r="B23" s="10"/>
      <c r="C23" s="8"/>
      <c r="D23" s="3"/>
      <c r="E23" s="59"/>
      <c r="F23" s="26" t="s">
        <v>7</v>
      </c>
      <c r="G23" s="56">
        <f>IF(ISBLANK(G22),"",TRUNC(17.22*(G22-15.4)^2))</f>
        <v>589</v>
      </c>
      <c r="H23" s="56">
        <f>IF(ISBLANK(H22),"",TRUNC(17.22*(H22-15.4)^2))</f>
        <v>587</v>
      </c>
      <c r="I23" s="56">
        <f>IF(ISBLANK(I22),"",TRUNC(1.502*(I22-51)^2))</f>
        <v>476</v>
      </c>
      <c r="J23" s="5"/>
    </row>
    <row r="24" spans="1:10" ht="12.75">
      <c r="A24" s="2">
        <v>10</v>
      </c>
      <c r="B24" s="7" t="s">
        <v>84</v>
      </c>
      <c r="C24" s="9" t="s">
        <v>85</v>
      </c>
      <c r="D24" s="4">
        <v>37110</v>
      </c>
      <c r="E24" s="58" t="s">
        <v>71</v>
      </c>
      <c r="F24" s="25" t="s">
        <v>9</v>
      </c>
      <c r="G24" s="27">
        <v>9.64</v>
      </c>
      <c r="H24" s="27">
        <v>9.62</v>
      </c>
      <c r="I24" s="27">
        <v>33.58</v>
      </c>
      <c r="J24" s="6">
        <f>SUM(G25:I25)</f>
        <v>1601</v>
      </c>
    </row>
    <row r="25" spans="1:10" ht="13.5" thickBot="1">
      <c r="A25" s="1"/>
      <c r="B25" s="10" t="s">
        <v>84</v>
      </c>
      <c r="C25" s="8" t="s">
        <v>85</v>
      </c>
      <c r="D25" s="3">
        <v>37110</v>
      </c>
      <c r="E25" s="59" t="s">
        <v>71</v>
      </c>
      <c r="F25" s="26" t="s">
        <v>7</v>
      </c>
      <c r="G25" s="56">
        <f>IF(ISBLANK(G24),"",TRUNC(17.22*(G24-15.4)^2))</f>
        <v>571</v>
      </c>
      <c r="H25" s="56">
        <f>IF(ISBLANK(H24),"",TRUNC(17.22*(H24-15.4)^2))</f>
        <v>575</v>
      </c>
      <c r="I25" s="56">
        <f>IF(ISBLANK(I24),"",TRUNC(1.502*(I24-51)^2))</f>
        <v>455</v>
      </c>
      <c r="J25" s="5"/>
    </row>
    <row r="26" spans="1:10" ht="12.75">
      <c r="A26" s="2">
        <v>11</v>
      </c>
      <c r="B26" s="7" t="s">
        <v>86</v>
      </c>
      <c r="C26" s="9" t="s">
        <v>87</v>
      </c>
      <c r="D26" s="4">
        <v>37207</v>
      </c>
      <c r="E26" s="58" t="s">
        <v>33</v>
      </c>
      <c r="F26" s="25" t="s">
        <v>9</v>
      </c>
      <c r="G26" s="27">
        <v>10.15</v>
      </c>
      <c r="H26" s="27">
        <v>10.11</v>
      </c>
      <c r="I26" s="27">
        <v>35.06</v>
      </c>
      <c r="J26" s="6">
        <f>SUM(G27:I27)</f>
        <v>1336</v>
      </c>
    </row>
    <row r="27" spans="1:10" ht="13.5" thickBot="1">
      <c r="A27" s="1"/>
      <c r="B27" s="10"/>
      <c r="C27" s="8"/>
      <c r="D27" s="3"/>
      <c r="E27" s="59"/>
      <c r="F27" s="26" t="s">
        <v>7</v>
      </c>
      <c r="G27" s="56">
        <f>IF(ISBLANK(G26),"",TRUNC(17.22*(G26-15.4)^2))</f>
        <v>474</v>
      </c>
      <c r="H27" s="56">
        <f>IF(ISBLANK(H26),"",TRUNC(17.22*(H26-15.4)^2))</f>
        <v>481</v>
      </c>
      <c r="I27" s="56">
        <f>IF(ISBLANK(I26),"",TRUNC(1.502*(I26-51)^2))</f>
        <v>381</v>
      </c>
      <c r="J27" s="5"/>
    </row>
    <row r="28" spans="1:10" ht="12.75">
      <c r="A28" s="2" t="s">
        <v>27</v>
      </c>
      <c r="B28" s="7" t="s">
        <v>31</v>
      </c>
      <c r="C28" s="9" t="s">
        <v>88</v>
      </c>
      <c r="D28" s="4">
        <v>36599</v>
      </c>
      <c r="E28" s="58" t="s">
        <v>91</v>
      </c>
      <c r="F28" s="25" t="s">
        <v>9</v>
      </c>
      <c r="G28" s="27">
        <v>9.04</v>
      </c>
      <c r="H28" s="27">
        <v>9.03</v>
      </c>
      <c r="I28" s="27">
        <v>31.18</v>
      </c>
      <c r="J28" s="6">
        <f>SUM(G29:I29)</f>
        <v>1984</v>
      </c>
    </row>
    <row r="29" spans="1:10" ht="13.5" thickBot="1">
      <c r="A29" s="1"/>
      <c r="B29" s="10" t="s">
        <v>31</v>
      </c>
      <c r="C29" s="8" t="s">
        <v>88</v>
      </c>
      <c r="D29" s="3">
        <v>36599</v>
      </c>
      <c r="E29" s="59" t="s">
        <v>71</v>
      </c>
      <c r="F29" s="26" t="s">
        <v>7</v>
      </c>
      <c r="G29" s="56">
        <f>IF(ISBLANK(G28),"",TRUNC(17.22*(G28-15.4)^2))</f>
        <v>696</v>
      </c>
      <c r="H29" s="56">
        <f>IF(ISBLANK(H28),"",TRUNC(17.22*(H28-15.4)^2))</f>
        <v>698</v>
      </c>
      <c r="I29" s="56">
        <f>IF(ISBLANK(I28),"",TRUNC(1.502*(I28-51)^2))</f>
        <v>590</v>
      </c>
      <c r="J29" s="5"/>
    </row>
    <row r="30" spans="1:10" ht="12.75">
      <c r="A30" s="2" t="s">
        <v>27</v>
      </c>
      <c r="B30" s="7" t="s">
        <v>89</v>
      </c>
      <c r="C30" s="9" t="s">
        <v>90</v>
      </c>
      <c r="D30" s="4">
        <v>36814</v>
      </c>
      <c r="E30" s="58" t="s">
        <v>71</v>
      </c>
      <c r="F30" s="25" t="s">
        <v>9</v>
      </c>
      <c r="G30" s="27">
        <v>9.13</v>
      </c>
      <c r="H30" s="27">
        <v>9.03</v>
      </c>
      <c r="I30" s="27">
        <v>31.74</v>
      </c>
      <c r="J30" s="6">
        <f>SUM(G31:I31)</f>
        <v>1931</v>
      </c>
    </row>
    <row r="31" spans="1:10" ht="13.5" thickBot="1">
      <c r="A31" s="1"/>
      <c r="B31" s="10" t="s">
        <v>89</v>
      </c>
      <c r="C31" s="8" t="s">
        <v>90</v>
      </c>
      <c r="D31" s="3">
        <v>36814</v>
      </c>
      <c r="E31" s="59" t="s">
        <v>71</v>
      </c>
      <c r="F31" s="26" t="s">
        <v>7</v>
      </c>
      <c r="G31" s="56">
        <f>IF(ISBLANK(G30),"",TRUNC(17.22*(G30-15.4)^2))</f>
        <v>676</v>
      </c>
      <c r="H31" s="56">
        <f>IF(ISBLANK(H30),"",TRUNC(17.22*(H30-15.4)^2))</f>
        <v>698</v>
      </c>
      <c r="I31" s="56">
        <f>IF(ISBLANK(I30),"",TRUNC(1.502*(I30-51)^2))</f>
        <v>557</v>
      </c>
      <c r="J31" s="5"/>
    </row>
    <row r="32" spans="1:10" ht="12.75">
      <c r="A32" s="2" t="s">
        <v>27</v>
      </c>
      <c r="B32" s="7" t="s">
        <v>92</v>
      </c>
      <c r="C32" s="9" t="s">
        <v>93</v>
      </c>
      <c r="D32" s="4">
        <v>36839</v>
      </c>
      <c r="E32" s="58" t="s">
        <v>34</v>
      </c>
      <c r="F32" s="25" t="s">
        <v>9</v>
      </c>
      <c r="G32" s="27">
        <v>9.69</v>
      </c>
      <c r="H32" s="27">
        <v>9.55</v>
      </c>
      <c r="I32" s="27">
        <v>33.44</v>
      </c>
      <c r="J32" s="6">
        <f>SUM(G33:I33)</f>
        <v>1613</v>
      </c>
    </row>
    <row r="33" spans="1:10" ht="13.5" thickBot="1">
      <c r="A33" s="1"/>
      <c r="B33" s="10" t="s">
        <v>92</v>
      </c>
      <c r="C33" s="8" t="s">
        <v>93</v>
      </c>
      <c r="D33" s="3">
        <v>36839</v>
      </c>
      <c r="E33" s="59" t="s">
        <v>34</v>
      </c>
      <c r="F33" s="26" t="s">
        <v>7</v>
      </c>
      <c r="G33" s="56">
        <f>IF(ISBLANK(G32),"",TRUNC(17.22*(G32-15.4)^2))</f>
        <v>561</v>
      </c>
      <c r="H33" s="56">
        <f>IF(ISBLANK(H32),"",TRUNC(17.22*(H32-15.4)^2))</f>
        <v>589</v>
      </c>
      <c r="I33" s="56">
        <f>IF(ISBLANK(I32),"",TRUNC(1.502*(I32-51)^2))</f>
        <v>463</v>
      </c>
      <c r="J33" s="5"/>
    </row>
    <row r="34" spans="1:10" ht="12.75">
      <c r="A34" s="30"/>
      <c r="B34" s="31"/>
      <c r="C34" s="32"/>
      <c r="D34" s="33"/>
      <c r="E34" s="37"/>
      <c r="F34" s="34"/>
      <c r="G34" s="57"/>
      <c r="H34" s="57"/>
      <c r="I34" s="57"/>
      <c r="J34" s="36"/>
    </row>
    <row r="35" spans="1:10" ht="12.75">
      <c r="A35" s="30"/>
      <c r="B35" s="31"/>
      <c r="C35" s="32"/>
      <c r="D35" s="33"/>
      <c r="E35" s="37"/>
      <c r="F35" s="34"/>
      <c r="G35" s="57"/>
      <c r="H35" s="57"/>
      <c r="I35" s="57"/>
      <c r="J35" s="36"/>
    </row>
    <row r="36" spans="1:10" ht="12.75">
      <c r="A36" s="30"/>
      <c r="B36" s="31"/>
      <c r="C36" s="32"/>
      <c r="D36" s="33"/>
      <c r="E36" s="37"/>
      <c r="F36" s="34"/>
      <c r="G36" s="57"/>
      <c r="H36" s="57"/>
      <c r="I36" s="57"/>
      <c r="J36" s="36"/>
    </row>
    <row r="37" spans="1:10" ht="12.75">
      <c r="A37" s="30"/>
      <c r="B37" s="31"/>
      <c r="C37" s="32"/>
      <c r="D37" s="33"/>
      <c r="E37" s="37"/>
      <c r="F37" s="34"/>
      <c r="G37" s="57"/>
      <c r="H37" s="57"/>
      <c r="I37" s="57"/>
      <c r="J37" s="36"/>
    </row>
    <row r="38" spans="1:10" ht="12.75">
      <c r="A38" s="30"/>
      <c r="B38" s="31"/>
      <c r="C38" s="32"/>
      <c r="D38" s="33"/>
      <c r="E38" s="37"/>
      <c r="F38" s="34"/>
      <c r="G38" s="57"/>
      <c r="H38" s="57"/>
      <c r="I38" s="57"/>
      <c r="J38" s="36"/>
    </row>
    <row r="39" spans="1:10" ht="12.75">
      <c r="A39" s="30"/>
      <c r="B39" s="31"/>
      <c r="C39" s="32"/>
      <c r="D39" s="33"/>
      <c r="E39" s="37"/>
      <c r="F39" s="34"/>
      <c r="G39" s="57"/>
      <c r="H39" s="57"/>
      <c r="I39" s="57"/>
      <c r="J39" s="36"/>
    </row>
    <row r="40" spans="1:10" ht="12.75">
      <c r="A40" s="30"/>
      <c r="B40" s="31"/>
      <c r="C40" s="32"/>
      <c r="D40" s="33"/>
      <c r="E40" s="37"/>
      <c r="F40" s="34"/>
      <c r="G40" s="57"/>
      <c r="H40" s="57"/>
      <c r="I40" s="57"/>
      <c r="J40" s="36"/>
    </row>
    <row r="41" spans="1:10" ht="12.75">
      <c r="A41" s="30"/>
      <c r="B41" s="31"/>
      <c r="C41" s="32"/>
      <c r="D41" s="33"/>
      <c r="E41" s="37"/>
      <c r="F41" s="34"/>
      <c r="G41" s="57"/>
      <c r="H41" s="57"/>
      <c r="I41" s="57"/>
      <c r="J41" s="36"/>
    </row>
    <row r="42" spans="1:10" ht="12.75">
      <c r="A42" s="30"/>
      <c r="B42" s="31"/>
      <c r="C42" s="32"/>
      <c r="D42" s="33"/>
      <c r="E42" s="37"/>
      <c r="F42" s="34"/>
      <c r="G42" s="57"/>
      <c r="H42" s="57"/>
      <c r="I42" s="57"/>
      <c r="J42" s="36"/>
    </row>
    <row r="43" spans="1:10" ht="12.75">
      <c r="A43" s="30"/>
      <c r="B43" s="31"/>
      <c r="C43" s="32"/>
      <c r="D43" s="33"/>
      <c r="E43" s="37"/>
      <c r="F43" s="34"/>
      <c r="G43" s="57"/>
      <c r="H43" s="57"/>
      <c r="I43" s="57"/>
      <c r="J43" s="36"/>
    </row>
    <row r="44" spans="1:10" ht="12.75">
      <c r="A44" s="30"/>
      <c r="B44" s="31"/>
      <c r="C44" s="32"/>
      <c r="D44" s="33"/>
      <c r="E44" s="37"/>
      <c r="F44" s="34"/>
      <c r="G44" s="57"/>
      <c r="H44" s="57"/>
      <c r="I44" s="57"/>
      <c r="J44" s="36"/>
    </row>
    <row r="45" spans="1:10" ht="12.75">
      <c r="A45" s="30"/>
      <c r="B45" s="31"/>
      <c r="C45" s="32"/>
      <c r="D45" s="33"/>
      <c r="E45" s="37"/>
      <c r="F45" s="34"/>
      <c r="G45" s="57"/>
      <c r="H45" s="57"/>
      <c r="I45" s="57"/>
      <c r="J45" s="36"/>
    </row>
    <row r="46" spans="1:10" ht="12.75">
      <c r="A46" s="30"/>
      <c r="B46" s="31"/>
      <c r="C46" s="32"/>
      <c r="D46" s="33"/>
      <c r="E46" s="37"/>
      <c r="F46" s="34"/>
      <c r="G46" s="57"/>
      <c r="H46" s="57"/>
      <c r="I46" s="57"/>
      <c r="J46" s="36"/>
    </row>
    <row r="47" spans="1:10" ht="12.75">
      <c r="A47" s="30"/>
      <c r="B47" s="31"/>
      <c r="C47" s="32"/>
      <c r="D47" s="33"/>
      <c r="E47" s="37"/>
      <c r="F47" s="34"/>
      <c r="G47" s="57"/>
      <c r="H47" s="57"/>
      <c r="I47" s="57"/>
      <c r="J47" s="36"/>
    </row>
    <row r="48" spans="1:10" ht="12.75">
      <c r="A48" s="30"/>
      <c r="B48" s="31"/>
      <c r="C48" s="32"/>
      <c r="D48" s="33"/>
      <c r="E48" s="37"/>
      <c r="F48" s="34"/>
      <c r="G48" s="57"/>
      <c r="H48" s="57"/>
      <c r="I48" s="57"/>
      <c r="J48" s="36"/>
    </row>
    <row r="49" spans="1:10" ht="12.75">
      <c r="A49" s="30"/>
      <c r="B49" s="31"/>
      <c r="C49" s="32"/>
      <c r="D49" s="33"/>
      <c r="E49" s="37"/>
      <c r="F49" s="34"/>
      <c r="G49" s="57"/>
      <c r="H49" s="57"/>
      <c r="I49" s="57"/>
      <c r="J49" s="36"/>
    </row>
    <row r="50" spans="1:10" ht="12.75">
      <c r="A50" s="30"/>
      <c r="B50" s="31"/>
      <c r="C50" s="32"/>
      <c r="D50" s="33"/>
      <c r="E50" s="37"/>
      <c r="F50" s="34"/>
      <c r="G50" s="57"/>
      <c r="H50" s="57"/>
      <c r="I50" s="57"/>
      <c r="J50" s="36"/>
    </row>
    <row r="51" spans="1:10" ht="12.75">
      <c r="A51" s="30"/>
      <c r="B51" s="31"/>
      <c r="C51" s="32"/>
      <c r="D51" s="33"/>
      <c r="E51" s="37"/>
      <c r="F51" s="34"/>
      <c r="G51" s="57"/>
      <c r="H51" s="57"/>
      <c r="I51" s="57"/>
      <c r="J51" s="36"/>
    </row>
    <row r="52" spans="1:10" ht="12.75">
      <c r="A52" s="30"/>
      <c r="B52" s="31"/>
      <c r="C52" s="32"/>
      <c r="D52" s="33"/>
      <c r="E52" s="37"/>
      <c r="F52" s="34"/>
      <c r="G52" s="57"/>
      <c r="H52" s="57"/>
      <c r="I52" s="57"/>
      <c r="J52" s="36"/>
    </row>
    <row r="53" spans="1:10" ht="12.75">
      <c r="A53" s="30"/>
      <c r="B53" s="31"/>
      <c r="C53" s="32"/>
      <c r="D53" s="33"/>
      <c r="E53" s="37"/>
      <c r="F53" s="34"/>
      <c r="G53" s="57"/>
      <c r="H53" s="57"/>
      <c r="I53" s="57"/>
      <c r="J53" s="36"/>
    </row>
    <row r="54" spans="1:10" ht="12.75">
      <c r="A54" s="30"/>
      <c r="B54" s="31"/>
      <c r="C54" s="32"/>
      <c r="D54" s="33"/>
      <c r="E54" s="37"/>
      <c r="F54" s="34"/>
      <c r="G54" s="57"/>
      <c r="H54" s="57"/>
      <c r="I54" s="57"/>
      <c r="J54" s="36"/>
    </row>
    <row r="55" spans="1:10" ht="12.75">
      <c r="A55" s="30"/>
      <c r="B55" s="31"/>
      <c r="C55" s="32"/>
      <c r="D55" s="33"/>
      <c r="E55" s="37"/>
      <c r="F55" s="34"/>
      <c r="G55" s="57"/>
      <c r="H55" s="57"/>
      <c r="I55" s="57"/>
      <c r="J55" s="36"/>
    </row>
    <row r="56" spans="1:10" ht="12.75">
      <c r="A56" s="30"/>
      <c r="B56" s="31"/>
      <c r="C56" s="32"/>
      <c r="D56" s="33"/>
      <c r="E56" s="37"/>
      <c r="F56" s="34"/>
      <c r="G56" s="57"/>
      <c r="H56" s="57"/>
      <c r="I56" s="57"/>
      <c r="J56" s="36"/>
    </row>
    <row r="57" spans="1:10" ht="12.75">
      <c r="A57" s="30"/>
      <c r="B57" s="31"/>
      <c r="C57" s="32"/>
      <c r="D57" s="33"/>
      <c r="E57" s="37"/>
      <c r="F57" s="34"/>
      <c r="G57" s="57"/>
      <c r="H57" s="57"/>
      <c r="I57" s="57"/>
      <c r="J57" s="36"/>
    </row>
    <row r="58" spans="1:10" ht="12.75">
      <c r="A58" s="30"/>
      <c r="B58" s="31"/>
      <c r="C58" s="32"/>
      <c r="D58" s="33"/>
      <c r="E58" s="37"/>
      <c r="F58" s="34"/>
      <c r="G58" s="57"/>
      <c r="H58" s="57"/>
      <c r="I58" s="57"/>
      <c r="J58" s="36"/>
    </row>
    <row r="59" spans="1:10" ht="12.75">
      <c r="A59" s="30"/>
      <c r="B59" s="31"/>
      <c r="C59" s="32"/>
      <c r="D59" s="33"/>
      <c r="E59" s="37"/>
      <c r="F59" s="34"/>
      <c r="G59" s="57"/>
      <c r="H59" s="57"/>
      <c r="I59" s="57"/>
      <c r="J59" s="36"/>
    </row>
    <row r="60" spans="1:10" ht="12.75">
      <c r="A60" s="30"/>
      <c r="B60" s="31"/>
      <c r="C60" s="32"/>
      <c r="D60" s="33"/>
      <c r="E60" s="37"/>
      <c r="F60" s="34"/>
      <c r="G60" s="57"/>
      <c r="H60" s="57"/>
      <c r="I60" s="57"/>
      <c r="J60" s="36"/>
    </row>
    <row r="61" spans="1:10" ht="12.75">
      <c r="A61" s="30"/>
      <c r="B61" s="31"/>
      <c r="C61" s="32"/>
      <c r="D61" s="33"/>
      <c r="E61" s="37"/>
      <c r="F61" s="34"/>
      <c r="G61" s="57"/>
      <c r="H61" s="57"/>
      <c r="I61" s="57"/>
      <c r="J61" s="36"/>
    </row>
    <row r="62" spans="1:10" ht="12.75">
      <c r="A62" s="30"/>
      <c r="B62" s="31"/>
      <c r="C62" s="32"/>
      <c r="D62" s="33"/>
      <c r="E62" s="37"/>
      <c r="F62" s="34"/>
      <c r="G62" s="57"/>
      <c r="H62" s="57"/>
      <c r="I62" s="57"/>
      <c r="J62" s="36"/>
    </row>
    <row r="63" spans="1:11" s="15" customFormat="1" ht="6" customHeight="1">
      <c r="A63" s="11"/>
      <c r="B63" s="14"/>
      <c r="D63" s="14"/>
      <c r="F63" s="14"/>
      <c r="G63" s="14"/>
      <c r="H63" s="14"/>
      <c r="I63" s="14"/>
      <c r="J63" s="29"/>
      <c r="K63" s="14"/>
    </row>
    <row r="64" spans="1:2" ht="18.75">
      <c r="A64" s="11"/>
      <c r="B64" s="11" t="s">
        <v>61</v>
      </c>
    </row>
    <row r="65" spans="1:11" s="15" customFormat="1" ht="9" customHeight="1">
      <c r="A65" s="11"/>
      <c r="B65" s="14"/>
      <c r="D65" s="14"/>
      <c r="F65" s="14"/>
      <c r="G65" s="14"/>
      <c r="H65" s="14"/>
      <c r="I65" s="14"/>
      <c r="J65" s="29"/>
      <c r="K65" s="14"/>
    </row>
    <row r="66" spans="2:10" ht="15.75" customHeight="1">
      <c r="B66" s="54" t="s">
        <v>12</v>
      </c>
      <c r="D66" s="55" t="s">
        <v>136</v>
      </c>
      <c r="H66" s="12"/>
      <c r="I66" s="12"/>
      <c r="J66" s="29"/>
    </row>
    <row r="67" spans="2:10" ht="5.25" customHeight="1" thickBot="1">
      <c r="B67" s="18"/>
      <c r="D67" s="16"/>
      <c r="H67" s="12"/>
      <c r="I67" s="12"/>
      <c r="J67" s="17"/>
    </row>
    <row r="68" spans="1:10" ht="22.5" customHeight="1" thickBot="1">
      <c r="A68" s="19" t="s">
        <v>0</v>
      </c>
      <c r="B68" s="20" t="s">
        <v>1</v>
      </c>
      <c r="C68" s="21" t="s">
        <v>2</v>
      </c>
      <c r="D68" s="22" t="s">
        <v>3</v>
      </c>
      <c r="E68" s="24" t="s">
        <v>8</v>
      </c>
      <c r="F68" s="28"/>
      <c r="G68" s="22" t="s">
        <v>10</v>
      </c>
      <c r="H68" s="22" t="s">
        <v>10</v>
      </c>
      <c r="I68" s="22" t="s">
        <v>6</v>
      </c>
      <c r="J68" s="23" t="s">
        <v>7</v>
      </c>
    </row>
    <row r="69" spans="1:10" ht="12.75">
      <c r="A69" s="2">
        <v>1</v>
      </c>
      <c r="B69" s="7" t="s">
        <v>95</v>
      </c>
      <c r="C69" s="9" t="s">
        <v>96</v>
      </c>
      <c r="D69" s="4">
        <v>37286</v>
      </c>
      <c r="E69" s="58" t="s">
        <v>71</v>
      </c>
      <c r="F69" s="25" t="s">
        <v>9</v>
      </c>
      <c r="G69" s="27">
        <v>8.48</v>
      </c>
      <c r="H69" s="27">
        <v>8.46</v>
      </c>
      <c r="I69" s="27">
        <v>28.58</v>
      </c>
      <c r="J69" s="6">
        <f>SUM(G70:I70)</f>
        <v>2407</v>
      </c>
    </row>
    <row r="70" spans="1:10" ht="13.5" thickBot="1">
      <c r="A70" s="1"/>
      <c r="B70" s="10" t="s">
        <v>95</v>
      </c>
      <c r="C70" s="8" t="s">
        <v>96</v>
      </c>
      <c r="D70" s="3">
        <v>37286</v>
      </c>
      <c r="E70" s="59" t="s">
        <v>71</v>
      </c>
      <c r="F70" s="26" t="s">
        <v>7</v>
      </c>
      <c r="G70" s="56">
        <f>IF(ISBLANK(G69),"",TRUNC(17.22*(G69-15.4)^2))</f>
        <v>824</v>
      </c>
      <c r="H70" s="56">
        <f>IF(ISBLANK(H69),"",TRUNC(17.22*(H69-15.4)^2))</f>
        <v>829</v>
      </c>
      <c r="I70" s="56">
        <f>IF(ISBLANK(I69),"",TRUNC(1.502*(I69-51)^2))</f>
        <v>754</v>
      </c>
      <c r="J70" s="5"/>
    </row>
    <row r="71" spans="1:10" ht="12.75">
      <c r="A71" s="2">
        <v>2</v>
      </c>
      <c r="B71" s="7" t="s">
        <v>97</v>
      </c>
      <c r="C71" s="9" t="s">
        <v>98</v>
      </c>
      <c r="D71" s="4">
        <v>37318</v>
      </c>
      <c r="E71" s="58" t="s">
        <v>22</v>
      </c>
      <c r="F71" s="25" t="s">
        <v>9</v>
      </c>
      <c r="G71" s="27">
        <v>8.67</v>
      </c>
      <c r="H71" s="27">
        <v>8.65</v>
      </c>
      <c r="I71" s="27">
        <v>29.1</v>
      </c>
      <c r="J71" s="6">
        <f>SUM(G72:I72)</f>
        <v>2283</v>
      </c>
    </row>
    <row r="72" spans="1:10" ht="13.5" thickBot="1">
      <c r="A72" s="1"/>
      <c r="B72" s="10" t="s">
        <v>97</v>
      </c>
      <c r="C72" s="8" t="s">
        <v>98</v>
      </c>
      <c r="D72" s="3">
        <v>37318</v>
      </c>
      <c r="E72" s="59" t="s">
        <v>22</v>
      </c>
      <c r="F72" s="26" t="s">
        <v>7</v>
      </c>
      <c r="G72" s="56">
        <f>IF(ISBLANK(G71),"",TRUNC(17.22*(G71-15.4)^2))</f>
        <v>779</v>
      </c>
      <c r="H72" s="56">
        <f>IF(ISBLANK(H71),"",TRUNC(17.22*(H71-15.4)^2))</f>
        <v>784</v>
      </c>
      <c r="I72" s="56">
        <f>IF(ISBLANK(I71),"",TRUNC(1.502*(I71-51)^2))</f>
        <v>720</v>
      </c>
      <c r="J72" s="5"/>
    </row>
    <row r="73" spans="1:10" ht="12.75">
      <c r="A73" s="2">
        <v>3</v>
      </c>
      <c r="B73" s="7" t="s">
        <v>99</v>
      </c>
      <c r="C73" s="9" t="s">
        <v>100</v>
      </c>
      <c r="D73" s="4">
        <v>37496</v>
      </c>
      <c r="E73" s="58" t="s">
        <v>71</v>
      </c>
      <c r="F73" s="25" t="s">
        <v>9</v>
      </c>
      <c r="G73" s="27">
        <v>8.55</v>
      </c>
      <c r="H73" s="27">
        <v>8.56</v>
      </c>
      <c r="I73" s="27">
        <v>31.66</v>
      </c>
      <c r="J73" s="6">
        <f>SUM(G74:I74)</f>
        <v>2174</v>
      </c>
    </row>
    <row r="74" spans="1:10" ht="13.5" thickBot="1">
      <c r="A74" s="1"/>
      <c r="B74" s="10" t="s">
        <v>99</v>
      </c>
      <c r="C74" s="8" t="s">
        <v>100</v>
      </c>
      <c r="D74" s="3">
        <v>37496</v>
      </c>
      <c r="E74" s="59" t="s">
        <v>71</v>
      </c>
      <c r="F74" s="26" t="s">
        <v>7</v>
      </c>
      <c r="G74" s="56">
        <f>IF(ISBLANK(G73),"",TRUNC(17.22*(G73-15.4)^2))</f>
        <v>808</v>
      </c>
      <c r="H74" s="56">
        <f>IF(ISBLANK(H73),"",TRUNC(17.22*(H73-15.4)^2))</f>
        <v>805</v>
      </c>
      <c r="I74" s="56">
        <f>IF(ISBLANK(I73),"",TRUNC(1.502*(I73-51)^2))</f>
        <v>561</v>
      </c>
      <c r="J74" s="5"/>
    </row>
    <row r="75" spans="1:10" ht="12.75">
      <c r="A75" s="2">
        <v>4</v>
      </c>
      <c r="B75" s="7" t="s">
        <v>101</v>
      </c>
      <c r="C75" s="9" t="s">
        <v>102</v>
      </c>
      <c r="D75" s="4">
        <v>37323</v>
      </c>
      <c r="E75" s="58" t="s">
        <v>48</v>
      </c>
      <c r="F75" s="25" t="s">
        <v>9</v>
      </c>
      <c r="G75" s="27">
        <v>8.8</v>
      </c>
      <c r="H75" s="27">
        <v>8.91</v>
      </c>
      <c r="I75" s="27">
        <v>30.54</v>
      </c>
      <c r="J75" s="6">
        <f>SUM(G76:I76)</f>
        <v>2103</v>
      </c>
    </row>
    <row r="76" spans="1:10" ht="13.5" thickBot="1">
      <c r="A76" s="1"/>
      <c r="B76" s="10" t="s">
        <v>101</v>
      </c>
      <c r="C76" s="8" t="s">
        <v>102</v>
      </c>
      <c r="D76" s="3">
        <v>37323</v>
      </c>
      <c r="E76" s="59" t="s">
        <v>48</v>
      </c>
      <c r="F76" s="26" t="s">
        <v>7</v>
      </c>
      <c r="G76" s="56">
        <f>IF(ISBLANK(G75),"",TRUNC(17.22*(G75-15.4)^2))</f>
        <v>750</v>
      </c>
      <c r="H76" s="56">
        <f>IF(ISBLANK(H75),"",TRUNC(17.22*(H75-15.4)^2))</f>
        <v>725</v>
      </c>
      <c r="I76" s="56">
        <f>IF(ISBLANK(I75),"",TRUNC(1.502*(I75-51)^2))</f>
        <v>628</v>
      </c>
      <c r="J76" s="5"/>
    </row>
    <row r="77" spans="1:10" ht="12.75">
      <c r="A77" s="2">
        <v>5</v>
      </c>
      <c r="B77" s="7" t="s">
        <v>103</v>
      </c>
      <c r="C77" s="9" t="s">
        <v>104</v>
      </c>
      <c r="D77" s="4">
        <v>37258</v>
      </c>
      <c r="E77" s="58" t="s">
        <v>105</v>
      </c>
      <c r="F77" s="25" t="s">
        <v>9</v>
      </c>
      <c r="G77" s="27">
        <v>8.93</v>
      </c>
      <c r="H77" s="27">
        <v>8.99</v>
      </c>
      <c r="I77" s="27">
        <v>30.19</v>
      </c>
      <c r="J77" s="6">
        <f>SUM(G78:I78)</f>
        <v>2077</v>
      </c>
    </row>
    <row r="78" spans="1:10" ht="13.5" thickBot="1">
      <c r="A78" s="1"/>
      <c r="B78" s="10" t="s">
        <v>103</v>
      </c>
      <c r="C78" s="8" t="s">
        <v>104</v>
      </c>
      <c r="D78" s="3">
        <v>37258</v>
      </c>
      <c r="E78" s="59" t="s">
        <v>105</v>
      </c>
      <c r="F78" s="26" t="s">
        <v>7</v>
      </c>
      <c r="G78" s="56">
        <f>IF(ISBLANK(G77),"",TRUNC(17.22*(G77-15.4)^2))</f>
        <v>720</v>
      </c>
      <c r="H78" s="56">
        <f>IF(ISBLANK(H77),"",TRUNC(17.22*(H77-15.4)^2))</f>
        <v>707</v>
      </c>
      <c r="I78" s="56">
        <f>IF(ISBLANK(I77),"",TRUNC(1.502*(I77-51)^2))</f>
        <v>650</v>
      </c>
      <c r="J78" s="5"/>
    </row>
    <row r="79" spans="1:10" ht="12.75">
      <c r="A79" s="2">
        <v>6</v>
      </c>
      <c r="B79" s="7" t="s">
        <v>106</v>
      </c>
      <c r="C79" s="9" t="s">
        <v>107</v>
      </c>
      <c r="D79" s="4">
        <v>37750</v>
      </c>
      <c r="E79" s="58" t="s">
        <v>108</v>
      </c>
      <c r="F79" s="25" t="s">
        <v>9</v>
      </c>
      <c r="G79" s="27">
        <v>8.96</v>
      </c>
      <c r="H79" s="27">
        <v>8.96</v>
      </c>
      <c r="I79" s="27">
        <v>31.33</v>
      </c>
      <c r="J79" s="6">
        <f>SUM(G80:I80)</f>
        <v>2009</v>
      </c>
    </row>
    <row r="80" spans="1:10" ht="13.5" thickBot="1">
      <c r="A80" s="1"/>
      <c r="B80" s="10" t="s">
        <v>106</v>
      </c>
      <c r="C80" s="8" t="s">
        <v>107</v>
      </c>
      <c r="D80" s="3">
        <v>37750</v>
      </c>
      <c r="E80" s="59" t="s">
        <v>108</v>
      </c>
      <c r="F80" s="26" t="s">
        <v>7</v>
      </c>
      <c r="G80" s="56">
        <f>IF(ISBLANK(G79),"",TRUNC(17.22*(G79-15.4)^2))</f>
        <v>714</v>
      </c>
      <c r="H80" s="56">
        <f>IF(ISBLANK(H79),"",TRUNC(17.22*(H79-15.4)^2))</f>
        <v>714</v>
      </c>
      <c r="I80" s="56">
        <f>IF(ISBLANK(I79),"",TRUNC(1.502*(I79-51)^2))</f>
        <v>581</v>
      </c>
      <c r="J80" s="5"/>
    </row>
    <row r="81" spans="1:10" ht="12.75">
      <c r="A81" s="2">
        <v>7</v>
      </c>
      <c r="B81" s="7" t="s">
        <v>109</v>
      </c>
      <c r="C81" s="9" t="s">
        <v>110</v>
      </c>
      <c r="D81" s="4">
        <v>37582</v>
      </c>
      <c r="E81" s="58" t="s">
        <v>111</v>
      </c>
      <c r="F81" s="25" t="s">
        <v>9</v>
      </c>
      <c r="G81" s="27">
        <v>8.94</v>
      </c>
      <c r="H81" s="27">
        <v>9.05</v>
      </c>
      <c r="I81" s="27">
        <v>31.22</v>
      </c>
      <c r="J81" s="6">
        <f>SUM(G82:I82)</f>
        <v>1999</v>
      </c>
    </row>
    <row r="82" spans="1:10" ht="13.5" thickBot="1">
      <c r="A82" s="1"/>
      <c r="B82" s="10" t="s">
        <v>109</v>
      </c>
      <c r="C82" s="8" t="s">
        <v>110</v>
      </c>
      <c r="D82" s="3">
        <v>37582</v>
      </c>
      <c r="E82" s="59" t="s">
        <v>111</v>
      </c>
      <c r="F82" s="26" t="s">
        <v>7</v>
      </c>
      <c r="G82" s="56">
        <f>IF(ISBLANK(G81),"",TRUNC(17.22*(G81-15.4)^2))</f>
        <v>718</v>
      </c>
      <c r="H82" s="56">
        <f>IF(ISBLANK(H81),"",TRUNC(17.22*(H81-15.4)^2))</f>
        <v>694</v>
      </c>
      <c r="I82" s="56">
        <f>IF(ISBLANK(I81),"",TRUNC(1.502*(I81-51)^2))</f>
        <v>587</v>
      </c>
      <c r="J82" s="5"/>
    </row>
    <row r="83" spans="1:10" ht="12.75">
      <c r="A83" s="2">
        <v>8</v>
      </c>
      <c r="B83" s="7" t="s">
        <v>29</v>
      </c>
      <c r="C83" s="9" t="s">
        <v>112</v>
      </c>
      <c r="D83" s="4">
        <v>37485</v>
      </c>
      <c r="E83" s="58" t="s">
        <v>123</v>
      </c>
      <c r="F83" s="25" t="s">
        <v>9</v>
      </c>
      <c r="G83" s="27">
        <v>9.24</v>
      </c>
      <c r="H83" s="27">
        <v>9.29</v>
      </c>
      <c r="I83" s="27">
        <v>30.93</v>
      </c>
      <c r="J83" s="6">
        <f>SUM(G84:I84)</f>
        <v>1900</v>
      </c>
    </row>
    <row r="84" spans="1:10" ht="13.5" thickBot="1">
      <c r="A84" s="1"/>
      <c r="B84" s="10" t="s">
        <v>29</v>
      </c>
      <c r="C84" s="8" t="s">
        <v>112</v>
      </c>
      <c r="D84" s="3">
        <v>37485</v>
      </c>
      <c r="E84" s="59" t="s">
        <v>113</v>
      </c>
      <c r="F84" s="26" t="s">
        <v>7</v>
      </c>
      <c r="G84" s="56">
        <f>IF(ISBLANK(G83),"",TRUNC(17.22*(G83-15.4)^2))</f>
        <v>653</v>
      </c>
      <c r="H84" s="56">
        <f>IF(ISBLANK(H83),"",TRUNC(17.22*(H83-15.4)^2))</f>
        <v>642</v>
      </c>
      <c r="I84" s="56">
        <f>IF(ISBLANK(I83),"",TRUNC(1.502*(I83-51)^2))</f>
        <v>605</v>
      </c>
      <c r="J84" s="5"/>
    </row>
    <row r="85" spans="1:10" ht="12.75">
      <c r="A85" s="2">
        <v>9</v>
      </c>
      <c r="B85" s="7" t="s">
        <v>23</v>
      </c>
      <c r="C85" s="9" t="s">
        <v>114</v>
      </c>
      <c r="D85" s="4">
        <v>37379</v>
      </c>
      <c r="E85" s="58" t="s">
        <v>33</v>
      </c>
      <c r="F85" s="25" t="s">
        <v>9</v>
      </c>
      <c r="G85" s="27">
        <v>9.14</v>
      </c>
      <c r="H85" s="27">
        <v>9.09</v>
      </c>
      <c r="I85" s="27">
        <v>32.34</v>
      </c>
      <c r="J85" s="6">
        <f>SUM(G86:I86)</f>
        <v>1881</v>
      </c>
    </row>
    <row r="86" spans="1:10" ht="13.5" thickBot="1">
      <c r="A86" s="1"/>
      <c r="B86" s="10" t="s">
        <v>23</v>
      </c>
      <c r="C86" s="8" t="s">
        <v>114</v>
      </c>
      <c r="D86" s="3">
        <v>37379</v>
      </c>
      <c r="E86" s="59" t="s">
        <v>33</v>
      </c>
      <c r="F86" s="26" t="s">
        <v>7</v>
      </c>
      <c r="G86" s="56">
        <f>IF(ISBLANK(G85),"",TRUNC(17.22*(G85-15.4)^2))</f>
        <v>674</v>
      </c>
      <c r="H86" s="56">
        <f>IF(ISBLANK(H85),"",TRUNC(17.22*(H85-15.4)^2))</f>
        <v>685</v>
      </c>
      <c r="I86" s="56">
        <f>IF(ISBLANK(I85),"",TRUNC(1.502*(I85-51)^2))</f>
        <v>522</v>
      </c>
      <c r="J86" s="5"/>
    </row>
    <row r="87" spans="1:10" ht="12.75">
      <c r="A87" s="2">
        <v>10</v>
      </c>
      <c r="B87" s="7" t="s">
        <v>29</v>
      </c>
      <c r="C87" s="9" t="s">
        <v>115</v>
      </c>
      <c r="D87" s="4">
        <v>37319</v>
      </c>
      <c r="E87" s="58" t="s">
        <v>48</v>
      </c>
      <c r="F87" s="25" t="s">
        <v>9</v>
      </c>
      <c r="G87" s="27">
        <v>9.26</v>
      </c>
      <c r="H87" s="27">
        <v>9.26</v>
      </c>
      <c r="I87" s="27">
        <v>32.77</v>
      </c>
      <c r="J87" s="6">
        <f>SUM(G88:I88)</f>
        <v>1797</v>
      </c>
    </row>
    <row r="88" spans="1:10" ht="13.5" thickBot="1">
      <c r="A88" s="1"/>
      <c r="B88" s="10" t="s">
        <v>29</v>
      </c>
      <c r="C88" s="8" t="s">
        <v>115</v>
      </c>
      <c r="D88" s="3">
        <v>37319</v>
      </c>
      <c r="E88" s="59" t="s">
        <v>48</v>
      </c>
      <c r="F88" s="26" t="s">
        <v>7</v>
      </c>
      <c r="G88" s="56">
        <f>IF(ISBLANK(G87),"",TRUNC(17.22*(G87-15.4)^2))</f>
        <v>649</v>
      </c>
      <c r="H88" s="56">
        <f>IF(ISBLANK(H87),"",TRUNC(17.22*(H87-15.4)^2))</f>
        <v>649</v>
      </c>
      <c r="I88" s="56">
        <f>IF(ISBLANK(I87),"",TRUNC(1.502*(I87-51)^2))</f>
        <v>499</v>
      </c>
      <c r="J88" s="5"/>
    </row>
    <row r="89" spans="1:10" ht="12.75">
      <c r="A89" s="2">
        <v>11</v>
      </c>
      <c r="B89" s="7" t="s">
        <v>116</v>
      </c>
      <c r="C89" s="9" t="s">
        <v>117</v>
      </c>
      <c r="D89" s="4">
        <v>37395</v>
      </c>
      <c r="E89" s="58" t="s">
        <v>25</v>
      </c>
      <c r="F89" s="25" t="s">
        <v>9</v>
      </c>
      <c r="G89" s="27">
        <v>9.49</v>
      </c>
      <c r="H89" s="27">
        <v>9.59</v>
      </c>
      <c r="I89" s="27">
        <v>31.92</v>
      </c>
      <c r="J89" s="6">
        <f>SUM(G90:I90)</f>
        <v>1728</v>
      </c>
    </row>
    <row r="90" spans="1:10" ht="13.5" thickBot="1">
      <c r="A90" s="1"/>
      <c r="B90" s="10" t="s">
        <v>116</v>
      </c>
      <c r="C90" s="8" t="s">
        <v>117</v>
      </c>
      <c r="D90" s="3">
        <v>37395</v>
      </c>
      <c r="E90" s="59" t="s">
        <v>118</v>
      </c>
      <c r="F90" s="26" t="s">
        <v>7</v>
      </c>
      <c r="G90" s="56">
        <f>IF(ISBLANK(G89),"",TRUNC(17.22*(G89-15.4)^2))</f>
        <v>601</v>
      </c>
      <c r="H90" s="56">
        <f>IF(ISBLANK(H89),"",TRUNC(17.22*(H89-15.4)^2))</f>
        <v>581</v>
      </c>
      <c r="I90" s="56">
        <f>IF(ISBLANK(I89),"",TRUNC(1.502*(I89-51)^2))</f>
        <v>546</v>
      </c>
      <c r="J90" s="5"/>
    </row>
    <row r="91" spans="1:10" ht="12.75">
      <c r="A91" s="2">
        <v>12</v>
      </c>
      <c r="B91" s="7" t="s">
        <v>20</v>
      </c>
      <c r="C91" s="9" t="s">
        <v>119</v>
      </c>
      <c r="D91" s="4">
        <v>37329</v>
      </c>
      <c r="E91" s="58" t="s">
        <v>22</v>
      </c>
      <c r="F91" s="25" t="s">
        <v>9</v>
      </c>
      <c r="G91" s="27">
        <v>9.57</v>
      </c>
      <c r="H91" s="27">
        <v>9.51</v>
      </c>
      <c r="I91" s="27">
        <v>31.94</v>
      </c>
      <c r="J91" s="6">
        <f>SUM(G92:I92)</f>
        <v>1727</v>
      </c>
    </row>
    <row r="92" spans="1:10" ht="13.5" thickBot="1">
      <c r="A92" s="1"/>
      <c r="B92" s="10" t="s">
        <v>20</v>
      </c>
      <c r="C92" s="8" t="s">
        <v>119</v>
      </c>
      <c r="D92" s="3">
        <v>37329</v>
      </c>
      <c r="E92" s="59" t="s">
        <v>22</v>
      </c>
      <c r="F92" s="26" t="s">
        <v>7</v>
      </c>
      <c r="G92" s="56">
        <f>IF(ISBLANK(G91),"",TRUNC(17.22*(G91-15.4)^2))</f>
        <v>585</v>
      </c>
      <c r="H92" s="56">
        <f>IF(ISBLANK(H91),"",TRUNC(17.22*(H91-15.4)^2))</f>
        <v>597</v>
      </c>
      <c r="I92" s="56">
        <f>IF(ISBLANK(I91),"",TRUNC(1.502*(I91-51)^2))</f>
        <v>545</v>
      </c>
      <c r="J92" s="5"/>
    </row>
    <row r="93" spans="1:10" ht="12.75">
      <c r="A93" s="2">
        <v>13</v>
      </c>
      <c r="B93" s="7" t="s">
        <v>81</v>
      </c>
      <c r="C93" s="9" t="s">
        <v>120</v>
      </c>
      <c r="D93" s="4">
        <v>37361</v>
      </c>
      <c r="E93" s="58" t="s">
        <v>21</v>
      </c>
      <c r="F93" s="25" t="s">
        <v>9</v>
      </c>
      <c r="G93" s="27">
        <v>9.46</v>
      </c>
      <c r="H93" s="27">
        <v>9.54</v>
      </c>
      <c r="I93" s="27">
        <v>33.82</v>
      </c>
      <c r="J93" s="6">
        <f>SUM(G94:I94)</f>
        <v>1641</v>
      </c>
    </row>
    <row r="94" spans="1:10" ht="13.5" thickBot="1">
      <c r="A94" s="1"/>
      <c r="B94" s="10" t="s">
        <v>81</v>
      </c>
      <c r="C94" s="8" t="s">
        <v>120</v>
      </c>
      <c r="D94" s="3">
        <v>37361</v>
      </c>
      <c r="E94" s="59" t="s">
        <v>68</v>
      </c>
      <c r="F94" s="26" t="s">
        <v>7</v>
      </c>
      <c r="G94" s="56">
        <f>IF(ISBLANK(G93),"",TRUNC(17.22*(G93-15.4)^2))</f>
        <v>607</v>
      </c>
      <c r="H94" s="56">
        <f>IF(ISBLANK(H93),"",TRUNC(17.22*(H93-15.4)^2))</f>
        <v>591</v>
      </c>
      <c r="I94" s="56">
        <f>IF(ISBLANK(I93),"",TRUNC(1.502*(I93-51)^2))</f>
        <v>443</v>
      </c>
      <c r="J94" s="5"/>
    </row>
    <row r="95" spans="1:10" ht="12.75">
      <c r="A95" s="2">
        <v>14</v>
      </c>
      <c r="B95" s="7" t="s">
        <v>121</v>
      </c>
      <c r="C95" s="9" t="s">
        <v>122</v>
      </c>
      <c r="D95" s="4">
        <v>37363</v>
      </c>
      <c r="E95" s="58" t="s">
        <v>21</v>
      </c>
      <c r="F95" s="25" t="s">
        <v>9</v>
      </c>
      <c r="G95" s="27">
        <v>9.62</v>
      </c>
      <c r="H95" s="27">
        <v>9.61</v>
      </c>
      <c r="I95" s="27">
        <v>33.24</v>
      </c>
      <c r="J95" s="6">
        <f>SUM(G96:I96)</f>
        <v>1625</v>
      </c>
    </row>
    <row r="96" spans="1:10" ht="13.5" thickBot="1">
      <c r="A96" s="1"/>
      <c r="B96" s="10" t="s">
        <v>121</v>
      </c>
      <c r="C96" s="8" t="s">
        <v>122</v>
      </c>
      <c r="D96" s="3">
        <v>37363</v>
      </c>
      <c r="E96" s="59" t="s">
        <v>68</v>
      </c>
      <c r="F96" s="26" t="s">
        <v>7</v>
      </c>
      <c r="G96" s="56">
        <f>IF(ISBLANK(G95),"",TRUNC(17.22*(G95-15.4)^2))</f>
        <v>575</v>
      </c>
      <c r="H96" s="56">
        <f>IF(ISBLANK(H95),"",TRUNC(17.22*(H95-15.4)^2))</f>
        <v>577</v>
      </c>
      <c r="I96" s="56">
        <f>IF(ISBLANK(I95),"",TRUNC(1.502*(I95-51)^2))</f>
        <v>473</v>
      </c>
      <c r="J96" s="5"/>
    </row>
    <row r="97" spans="1:10" ht="12.75">
      <c r="A97" s="2">
        <v>15</v>
      </c>
      <c r="B97" s="7" t="s">
        <v>124</v>
      </c>
      <c r="C97" s="9" t="s">
        <v>125</v>
      </c>
      <c r="D97" s="4">
        <v>37560</v>
      </c>
      <c r="E97" s="58" t="s">
        <v>21</v>
      </c>
      <c r="F97" s="25" t="s">
        <v>9</v>
      </c>
      <c r="G97" s="27">
        <v>9.46</v>
      </c>
      <c r="H97" s="27">
        <v>9.51</v>
      </c>
      <c r="I97" s="27">
        <v>36.2</v>
      </c>
      <c r="J97" s="6">
        <f>SUM(G98:I98)</f>
        <v>1532</v>
      </c>
    </row>
    <row r="98" spans="1:10" ht="13.5" thickBot="1">
      <c r="A98" s="1"/>
      <c r="B98" s="10" t="s">
        <v>124</v>
      </c>
      <c r="C98" s="8" t="s">
        <v>125</v>
      </c>
      <c r="D98" s="3">
        <v>37560</v>
      </c>
      <c r="E98" s="59" t="s">
        <v>68</v>
      </c>
      <c r="F98" s="26" t="s">
        <v>7</v>
      </c>
      <c r="G98" s="56">
        <f>IF(ISBLANK(G97),"",TRUNC(17.22*(G97-15.4)^2))</f>
        <v>607</v>
      </c>
      <c r="H98" s="56">
        <f>IF(ISBLANK(H97),"",TRUNC(17.22*(H97-15.4)^2))</f>
        <v>597</v>
      </c>
      <c r="I98" s="56">
        <f>IF(ISBLANK(I97),"",TRUNC(1.502*(I97-51)^2))</f>
        <v>328</v>
      </c>
      <c r="J98" s="5"/>
    </row>
    <row r="99" spans="1:10" ht="12.75">
      <c r="A99" s="2">
        <v>16</v>
      </c>
      <c r="B99" s="7" t="s">
        <v>126</v>
      </c>
      <c r="C99" s="9" t="s">
        <v>127</v>
      </c>
      <c r="D99" s="4">
        <v>37467</v>
      </c>
      <c r="E99" s="58" t="s">
        <v>105</v>
      </c>
      <c r="F99" s="25" t="s">
        <v>9</v>
      </c>
      <c r="G99" s="27">
        <v>9.98</v>
      </c>
      <c r="H99" s="27">
        <v>10</v>
      </c>
      <c r="I99" s="27">
        <v>34.08</v>
      </c>
      <c r="J99" s="6">
        <f>SUM(G100:I100)</f>
        <v>1437</v>
      </c>
    </row>
    <row r="100" spans="1:10" ht="13.5" thickBot="1">
      <c r="A100" s="1"/>
      <c r="B100" s="10" t="s">
        <v>126</v>
      </c>
      <c r="C100" s="8" t="s">
        <v>127</v>
      </c>
      <c r="D100" s="3">
        <v>37467</v>
      </c>
      <c r="E100" s="59" t="s">
        <v>105</v>
      </c>
      <c r="F100" s="26" t="s">
        <v>7</v>
      </c>
      <c r="G100" s="56">
        <f>IF(ISBLANK(G99),"",TRUNC(17.22*(G99-15.4)^2))</f>
        <v>505</v>
      </c>
      <c r="H100" s="56">
        <f>IF(ISBLANK(H99),"",TRUNC(17.22*(H99-15.4)^2))</f>
        <v>502</v>
      </c>
      <c r="I100" s="56">
        <f>IF(ISBLANK(I99),"",TRUNC(1.502*(I99-51)^2))</f>
        <v>430</v>
      </c>
      <c r="J100" s="5"/>
    </row>
    <row r="101" spans="1:10" ht="12.75">
      <c r="A101" s="2">
        <v>17</v>
      </c>
      <c r="B101" s="7" t="s">
        <v>23</v>
      </c>
      <c r="C101" s="9" t="s">
        <v>128</v>
      </c>
      <c r="D101" s="4">
        <v>37348</v>
      </c>
      <c r="E101" s="58" t="s">
        <v>22</v>
      </c>
      <c r="F101" s="25" t="s">
        <v>9</v>
      </c>
      <c r="G101" s="27">
        <v>9.99</v>
      </c>
      <c r="H101" s="27">
        <v>9.92</v>
      </c>
      <c r="I101" s="27">
        <v>34.45</v>
      </c>
      <c r="J101" s="6">
        <f>SUM(G102:I102)</f>
        <v>1431</v>
      </c>
    </row>
    <row r="102" spans="1:10" ht="13.5" thickBot="1">
      <c r="A102" s="1"/>
      <c r="B102" s="10"/>
      <c r="C102" s="8"/>
      <c r="D102" s="3"/>
      <c r="E102" s="59"/>
      <c r="F102" s="26" t="s">
        <v>7</v>
      </c>
      <c r="G102" s="56">
        <f>IF(ISBLANK(G101),"",TRUNC(17.22*(G101-15.4)^2))</f>
        <v>503</v>
      </c>
      <c r="H102" s="56">
        <f>IF(ISBLANK(H101),"",TRUNC(17.22*(H101-15.4)^2))</f>
        <v>517</v>
      </c>
      <c r="I102" s="56">
        <f>IF(ISBLANK(I101),"",TRUNC(1.502*(I101-51)^2))</f>
        <v>411</v>
      </c>
      <c r="J102" s="5"/>
    </row>
    <row r="103" spans="1:10" ht="12.75">
      <c r="A103" s="2">
        <v>18</v>
      </c>
      <c r="B103" s="7" t="s">
        <v>129</v>
      </c>
      <c r="C103" s="9" t="s">
        <v>130</v>
      </c>
      <c r="D103" s="4">
        <v>37584</v>
      </c>
      <c r="E103" s="58" t="s">
        <v>105</v>
      </c>
      <c r="F103" s="25" t="s">
        <v>9</v>
      </c>
      <c r="G103" s="27">
        <v>10.51</v>
      </c>
      <c r="H103" s="27">
        <v>9.85</v>
      </c>
      <c r="I103" s="27">
        <v>34.21</v>
      </c>
      <c r="J103" s="6">
        <f>SUM(G104:I104)</f>
        <v>1364</v>
      </c>
    </row>
    <row r="104" spans="1:10" ht="13.5" thickBot="1">
      <c r="A104" s="1"/>
      <c r="B104" s="10" t="s">
        <v>129</v>
      </c>
      <c r="C104" s="8" t="s">
        <v>130</v>
      </c>
      <c r="D104" s="3">
        <v>37584</v>
      </c>
      <c r="E104" s="59" t="s">
        <v>105</v>
      </c>
      <c r="F104" s="26" t="s">
        <v>7</v>
      </c>
      <c r="G104" s="56">
        <f>IF(ISBLANK(G103),"",TRUNC(17.22*(G103-15.4)^2))</f>
        <v>411</v>
      </c>
      <c r="H104" s="56">
        <f>IF(ISBLANK(H103),"",TRUNC(17.22*(H103-15.4)^2))</f>
        <v>530</v>
      </c>
      <c r="I104" s="56">
        <f>IF(ISBLANK(I103),"",TRUNC(1.502*(I103-51)^2))</f>
        <v>423</v>
      </c>
      <c r="J104" s="5"/>
    </row>
    <row r="105" spans="1:10" ht="12.75">
      <c r="A105" s="2">
        <v>19</v>
      </c>
      <c r="B105" s="7" t="s">
        <v>131</v>
      </c>
      <c r="C105" s="9" t="s">
        <v>132</v>
      </c>
      <c r="D105" s="4">
        <v>37499</v>
      </c>
      <c r="E105" s="58" t="s">
        <v>21</v>
      </c>
      <c r="F105" s="25" t="s">
        <v>9</v>
      </c>
      <c r="G105" s="27">
        <v>9.94</v>
      </c>
      <c r="H105" s="27">
        <v>10.21</v>
      </c>
      <c r="I105" s="27">
        <v>35.32</v>
      </c>
      <c r="J105" s="6">
        <f>SUM(G106:I106)</f>
        <v>1345</v>
      </c>
    </row>
    <row r="106" spans="1:10" ht="13.5" thickBot="1">
      <c r="A106" s="1"/>
      <c r="B106" s="10" t="s">
        <v>131</v>
      </c>
      <c r="C106" s="8" t="s">
        <v>132</v>
      </c>
      <c r="D106" s="3">
        <v>37499</v>
      </c>
      <c r="E106" s="59" t="s">
        <v>68</v>
      </c>
      <c r="F106" s="26" t="s">
        <v>7</v>
      </c>
      <c r="G106" s="56">
        <f>IF(ISBLANK(G105),"",TRUNC(17.22*(G105-15.4)^2))</f>
        <v>513</v>
      </c>
      <c r="H106" s="56">
        <f>IF(ISBLANK(H105),"",TRUNC(17.22*(H105-15.4)^2))</f>
        <v>463</v>
      </c>
      <c r="I106" s="56">
        <f>IF(ISBLANK(I105),"",TRUNC(1.502*(I105-51)^2))</f>
        <v>369</v>
      </c>
      <c r="J106" s="5"/>
    </row>
    <row r="107" spans="1:10" ht="12.75">
      <c r="A107" s="2">
        <v>20</v>
      </c>
      <c r="B107" s="7" t="s">
        <v>133</v>
      </c>
      <c r="C107" s="9" t="s">
        <v>134</v>
      </c>
      <c r="D107" s="4">
        <v>37606</v>
      </c>
      <c r="E107" s="58" t="s">
        <v>33</v>
      </c>
      <c r="F107" s="25" t="s">
        <v>9</v>
      </c>
      <c r="G107" s="27">
        <v>10.22</v>
      </c>
      <c r="H107" s="27">
        <v>10.15</v>
      </c>
      <c r="I107" s="27">
        <v>35.52</v>
      </c>
      <c r="J107" s="6">
        <f>SUM(G108:I108)</f>
        <v>1295</v>
      </c>
    </row>
    <row r="108" spans="1:10" ht="13.5" thickBot="1">
      <c r="A108" s="1"/>
      <c r="B108" s="10" t="s">
        <v>133</v>
      </c>
      <c r="C108" s="8" t="s">
        <v>134</v>
      </c>
      <c r="D108" s="3">
        <v>37606</v>
      </c>
      <c r="E108" s="59" t="s">
        <v>33</v>
      </c>
      <c r="F108" s="26" t="s">
        <v>7</v>
      </c>
      <c r="G108" s="56">
        <f>IF(ISBLANK(G107),"",TRUNC(17.22*(G107-15.4)^2))</f>
        <v>462</v>
      </c>
      <c r="H108" s="56">
        <f>IF(ISBLANK(H107),"",TRUNC(17.22*(H107-15.4)^2))</f>
        <v>474</v>
      </c>
      <c r="I108" s="56">
        <f>IF(ISBLANK(I107),"",TRUNC(1.502*(I107-51)^2))</f>
        <v>359</v>
      </c>
      <c r="J108" s="5"/>
    </row>
    <row r="109" spans="1:10" ht="12.75">
      <c r="A109" s="2">
        <v>21</v>
      </c>
      <c r="B109" s="7" t="s">
        <v>19</v>
      </c>
      <c r="C109" s="9" t="s">
        <v>135</v>
      </c>
      <c r="D109" s="4">
        <v>37372</v>
      </c>
      <c r="E109" s="58" t="s">
        <v>105</v>
      </c>
      <c r="F109" s="25" t="s">
        <v>9</v>
      </c>
      <c r="G109" s="27">
        <v>10.43</v>
      </c>
      <c r="H109" s="27">
        <v>10.55</v>
      </c>
      <c r="I109" s="27">
        <v>36.49</v>
      </c>
      <c r="J109" s="6">
        <f>SUM(G110:I110)</f>
        <v>1146</v>
      </c>
    </row>
    <row r="110" spans="1:10" ht="13.5" thickBot="1">
      <c r="A110" s="1"/>
      <c r="B110" s="10" t="s">
        <v>19</v>
      </c>
      <c r="C110" s="8" t="s">
        <v>135</v>
      </c>
      <c r="D110" s="3">
        <v>37372</v>
      </c>
      <c r="E110" s="59" t="s">
        <v>105</v>
      </c>
      <c r="F110" s="26" t="s">
        <v>7</v>
      </c>
      <c r="G110" s="56">
        <f>IF(ISBLANK(G109),"",TRUNC(17.22*(G109-15.4)^2))</f>
        <v>425</v>
      </c>
      <c r="H110" s="56">
        <f>IF(ISBLANK(H109),"",TRUNC(17.22*(H109-15.4)^2))</f>
        <v>405</v>
      </c>
      <c r="I110" s="56">
        <f>IF(ISBLANK(I109),"",TRUNC(1.502*(I109-51)^2))</f>
        <v>316</v>
      </c>
      <c r="J110" s="5"/>
    </row>
    <row r="111" spans="1:10" ht="12.75">
      <c r="A111" s="30"/>
      <c r="B111" s="31"/>
      <c r="C111" s="32"/>
      <c r="D111" s="33"/>
      <c r="E111" s="37"/>
      <c r="F111" s="34"/>
      <c r="G111" s="53"/>
      <c r="H111" s="53"/>
      <c r="I111" s="53"/>
      <c r="J111" s="36"/>
    </row>
    <row r="112" spans="1:10" ht="12.75">
      <c r="A112" s="30"/>
      <c r="B112" s="31"/>
      <c r="C112" s="32"/>
      <c r="D112" s="33"/>
      <c r="E112" s="37"/>
      <c r="F112" s="34"/>
      <c r="G112" s="53"/>
      <c r="H112" s="53"/>
      <c r="I112" s="53"/>
      <c r="J112" s="36"/>
    </row>
    <row r="113" spans="1:10" ht="12.75">
      <c r="A113" s="30"/>
      <c r="B113" s="31"/>
      <c r="C113" s="32"/>
      <c r="D113" s="33"/>
      <c r="E113" s="37"/>
      <c r="F113" s="34"/>
      <c r="G113" s="53"/>
      <c r="H113" s="53"/>
      <c r="I113" s="53"/>
      <c r="J113" s="36"/>
    </row>
    <row r="114" spans="1:10" ht="12.75">
      <c r="A114" s="30"/>
      <c r="B114" s="31"/>
      <c r="C114" s="32"/>
      <c r="D114" s="33"/>
      <c r="E114" s="37"/>
      <c r="F114" s="34"/>
      <c r="G114" s="53"/>
      <c r="H114" s="53"/>
      <c r="I114" s="53"/>
      <c r="J114" s="36"/>
    </row>
    <row r="115" spans="1:10" ht="12.75">
      <c r="A115" s="30"/>
      <c r="B115" s="31"/>
      <c r="C115" s="32"/>
      <c r="D115" s="33"/>
      <c r="E115" s="37"/>
      <c r="F115" s="34"/>
      <c r="G115" s="53"/>
      <c r="H115" s="53"/>
      <c r="I115" s="53"/>
      <c r="J115" s="36"/>
    </row>
    <row r="116" spans="1:10" ht="12.75">
      <c r="A116" s="30"/>
      <c r="B116" s="31"/>
      <c r="C116" s="32"/>
      <c r="D116" s="33"/>
      <c r="E116" s="37"/>
      <c r="F116" s="34"/>
      <c r="G116" s="53"/>
      <c r="H116" s="53"/>
      <c r="I116" s="53"/>
      <c r="J116" s="36"/>
    </row>
    <row r="117" spans="1:10" ht="12.75">
      <c r="A117" s="30"/>
      <c r="B117" s="31"/>
      <c r="C117" s="32"/>
      <c r="D117" s="33"/>
      <c r="E117" s="37"/>
      <c r="F117" s="34"/>
      <c r="G117" s="53"/>
      <c r="H117" s="53"/>
      <c r="I117" s="53"/>
      <c r="J117" s="36"/>
    </row>
    <row r="118" spans="1:10" ht="12.75">
      <c r="A118" s="30"/>
      <c r="B118" s="31"/>
      <c r="C118" s="32"/>
      <c r="D118" s="33"/>
      <c r="E118" s="37"/>
      <c r="F118" s="34"/>
      <c r="G118" s="53"/>
      <c r="H118" s="53"/>
      <c r="I118" s="53"/>
      <c r="J118" s="36"/>
    </row>
    <row r="119" spans="1:10" ht="12.75">
      <c r="A119" s="30"/>
      <c r="B119" s="31"/>
      <c r="C119" s="32"/>
      <c r="D119" s="33"/>
      <c r="E119" s="37"/>
      <c r="F119" s="34"/>
      <c r="G119" s="53"/>
      <c r="H119" s="53"/>
      <c r="I119" s="53"/>
      <c r="J119" s="36"/>
    </row>
    <row r="120" spans="1:10" ht="12.75">
      <c r="A120" s="30"/>
      <c r="B120" s="31"/>
      <c r="C120" s="32"/>
      <c r="D120" s="33"/>
      <c r="E120" s="37"/>
      <c r="F120" s="34"/>
      <c r="G120" s="53"/>
      <c r="H120" s="53"/>
      <c r="I120" s="53"/>
      <c r="J120" s="36"/>
    </row>
    <row r="121" spans="1:10" ht="12.75">
      <c r="A121" s="30"/>
      <c r="B121" s="31"/>
      <c r="C121" s="32"/>
      <c r="D121" s="33"/>
      <c r="E121" s="37"/>
      <c r="F121" s="34"/>
      <c r="G121" s="53"/>
      <c r="H121" s="53"/>
      <c r="I121" s="53"/>
      <c r="J121" s="36"/>
    </row>
    <row r="122" spans="1:10" ht="12.75">
      <c r="A122" s="30"/>
      <c r="B122" s="31"/>
      <c r="C122" s="32"/>
      <c r="D122" s="33"/>
      <c r="E122" s="37"/>
      <c r="F122" s="34"/>
      <c r="G122" s="53"/>
      <c r="H122" s="53"/>
      <c r="I122" s="53"/>
      <c r="J122" s="36"/>
    </row>
    <row r="123" spans="1:10" ht="12.75">
      <c r="A123" s="30"/>
      <c r="B123" s="31"/>
      <c r="C123" s="32"/>
      <c r="D123" s="33"/>
      <c r="E123" s="37"/>
      <c r="F123" s="34"/>
      <c r="G123" s="53"/>
      <c r="H123" s="53"/>
      <c r="I123" s="53"/>
      <c r="J123" s="36"/>
    </row>
    <row r="124" spans="1:10" ht="12.75">
      <c r="A124" s="30"/>
      <c r="B124" s="31"/>
      <c r="C124" s="32"/>
      <c r="D124" s="33"/>
      <c r="E124" s="37"/>
      <c r="F124" s="34"/>
      <c r="G124" s="53"/>
      <c r="H124" s="53"/>
      <c r="I124" s="53"/>
      <c r="J124" s="36"/>
    </row>
    <row r="125" spans="1:10" ht="12.75">
      <c r="A125" s="30"/>
      <c r="B125" s="31"/>
      <c r="C125" s="32"/>
      <c r="D125" s="33"/>
      <c r="E125" s="37"/>
      <c r="F125" s="34"/>
      <c r="G125" s="53"/>
      <c r="H125" s="53"/>
      <c r="I125" s="53"/>
      <c r="J125" s="36"/>
    </row>
    <row r="126" spans="1:10" ht="12.75">
      <c r="A126" s="30"/>
      <c r="B126" s="31"/>
      <c r="C126" s="32"/>
      <c r="D126" s="33"/>
      <c r="E126" s="37"/>
      <c r="F126" s="34"/>
      <c r="G126" s="53"/>
      <c r="H126" s="53"/>
      <c r="I126" s="53"/>
      <c r="J126" s="36"/>
    </row>
    <row r="127" spans="1:10" ht="12.75">
      <c r="A127" s="30"/>
      <c r="B127" s="31"/>
      <c r="C127" s="32"/>
      <c r="D127" s="33"/>
      <c r="E127" s="37"/>
      <c r="F127" s="34"/>
      <c r="G127" s="53"/>
      <c r="H127" s="53"/>
      <c r="I127" s="53"/>
      <c r="J127" s="36"/>
    </row>
    <row r="128" spans="1:10" ht="12.75">
      <c r="A128" s="30"/>
      <c r="B128" s="31"/>
      <c r="C128" s="32"/>
      <c r="D128" s="33"/>
      <c r="E128" s="37"/>
      <c r="F128" s="34"/>
      <c r="G128" s="53"/>
      <c r="H128" s="53"/>
      <c r="I128" s="53"/>
      <c r="J128" s="36"/>
    </row>
    <row r="129" spans="1:10" ht="12.75">
      <c r="A129" s="30"/>
      <c r="B129" s="31"/>
      <c r="C129" s="32"/>
      <c r="D129" s="33"/>
      <c r="E129" s="37"/>
      <c r="F129" s="34"/>
      <c r="G129" s="53"/>
      <c r="H129" s="53"/>
      <c r="I129" s="53"/>
      <c r="J129" s="36"/>
    </row>
    <row r="130" spans="1:10" ht="12.75">
      <c r="A130" s="30"/>
      <c r="B130" s="31"/>
      <c r="C130" s="32"/>
      <c r="D130" s="33"/>
      <c r="E130" s="37"/>
      <c r="F130" s="34"/>
      <c r="G130" s="53"/>
      <c r="H130" s="53"/>
      <c r="I130" s="53"/>
      <c r="J130" s="36"/>
    </row>
    <row r="131" spans="1:10" ht="12.75">
      <c r="A131" s="30"/>
      <c r="B131" s="31"/>
      <c r="C131" s="32"/>
      <c r="D131" s="33"/>
      <c r="E131" s="37"/>
      <c r="F131" s="34"/>
      <c r="G131" s="53"/>
      <c r="H131" s="53"/>
      <c r="I131" s="53"/>
      <c r="J131" s="36"/>
    </row>
    <row r="132" spans="1:10" ht="12.75">
      <c r="A132" s="30"/>
      <c r="B132" s="31"/>
      <c r="C132" s="32"/>
      <c r="D132" s="33"/>
      <c r="E132" s="37"/>
      <c r="F132" s="34"/>
      <c r="G132" s="53"/>
      <c r="H132" s="53"/>
      <c r="I132" s="53"/>
      <c r="J132" s="36"/>
    </row>
    <row r="133" spans="1:10" ht="12.75">
      <c r="A133" s="30"/>
      <c r="B133" s="31"/>
      <c r="C133" s="32"/>
      <c r="D133" s="33"/>
      <c r="E133" s="37"/>
      <c r="F133" s="34"/>
      <c r="G133" s="53"/>
      <c r="H133" s="53"/>
      <c r="I133" s="53"/>
      <c r="J133" s="36"/>
    </row>
    <row r="134" spans="1:10" ht="12.75">
      <c r="A134" s="30"/>
      <c r="B134" s="31"/>
      <c r="C134" s="32"/>
      <c r="D134" s="33"/>
      <c r="E134" s="37"/>
      <c r="F134" s="34"/>
      <c r="G134" s="53"/>
      <c r="H134" s="53"/>
      <c r="I134" s="53"/>
      <c r="J134" s="36"/>
    </row>
    <row r="135" spans="1:10" ht="12.75">
      <c r="A135" s="30"/>
      <c r="B135" s="31"/>
      <c r="C135" s="32"/>
      <c r="D135" s="33"/>
      <c r="E135" s="37"/>
      <c r="F135" s="34"/>
      <c r="G135" s="53"/>
      <c r="H135" s="53"/>
      <c r="I135" s="53"/>
      <c r="J135" s="36"/>
    </row>
    <row r="136" spans="1:10" ht="12.75">
      <c r="A136" s="30"/>
      <c r="B136" s="31"/>
      <c r="C136" s="32"/>
      <c r="D136" s="33"/>
      <c r="E136" s="37"/>
      <c r="F136" s="34"/>
      <c r="G136" s="53"/>
      <c r="H136" s="53"/>
      <c r="I136" s="53"/>
      <c r="J136" s="36"/>
    </row>
    <row r="137" spans="1:10" ht="12.75">
      <c r="A137" s="30"/>
      <c r="B137" s="31"/>
      <c r="C137" s="32"/>
      <c r="D137" s="33"/>
      <c r="E137" s="37"/>
      <c r="F137" s="34"/>
      <c r="G137" s="53"/>
      <c r="H137" s="53"/>
      <c r="I137" s="53"/>
      <c r="J137" s="36"/>
    </row>
    <row r="138" spans="1:10" ht="12.75">
      <c r="A138" s="30"/>
      <c r="B138" s="31"/>
      <c r="C138" s="32"/>
      <c r="D138" s="33"/>
      <c r="E138" s="37"/>
      <c r="F138" s="34"/>
      <c r="G138" s="53"/>
      <c r="H138" s="53"/>
      <c r="I138" s="53"/>
      <c r="J138" s="36"/>
    </row>
    <row r="139" spans="1:10" ht="12.75">
      <c r="A139" s="30"/>
      <c r="B139" s="31"/>
      <c r="C139" s="32"/>
      <c r="D139" s="33"/>
      <c r="E139" s="37"/>
      <c r="F139" s="34"/>
      <c r="G139" s="53"/>
      <c r="H139" s="53"/>
      <c r="I139" s="53"/>
      <c r="J139" s="36"/>
    </row>
    <row r="140" spans="1:10" ht="12.75">
      <c r="A140" s="30"/>
      <c r="B140" s="31"/>
      <c r="C140" s="32"/>
      <c r="D140" s="33"/>
      <c r="E140" s="37"/>
      <c r="F140" s="34"/>
      <c r="G140" s="53"/>
      <c r="H140" s="53"/>
      <c r="I140" s="53"/>
      <c r="J140" s="36"/>
    </row>
    <row r="141" spans="1:10" ht="12.75">
      <c r="A141" s="30"/>
      <c r="B141" s="31"/>
      <c r="C141" s="32"/>
      <c r="D141" s="33"/>
      <c r="E141" s="37"/>
      <c r="F141" s="34"/>
      <c r="G141" s="53"/>
      <c r="H141" s="53"/>
      <c r="I141" s="53"/>
      <c r="J141" s="36"/>
    </row>
    <row r="142" spans="1:10" ht="12.75">
      <c r="A142" s="30"/>
      <c r="B142" s="31"/>
      <c r="C142" s="32"/>
      <c r="D142" s="33"/>
      <c r="E142" s="37"/>
      <c r="F142" s="34"/>
      <c r="G142" s="53"/>
      <c r="H142" s="53"/>
      <c r="I142" s="53"/>
      <c r="J142" s="36"/>
    </row>
    <row r="143" spans="1:10" ht="12.75">
      <c r="A143" s="30"/>
      <c r="B143" s="31"/>
      <c r="C143" s="32"/>
      <c r="D143" s="33"/>
      <c r="E143" s="37"/>
      <c r="F143" s="34"/>
      <c r="G143" s="53"/>
      <c r="H143" s="53"/>
      <c r="I143" s="53"/>
      <c r="J143" s="36"/>
    </row>
    <row r="144" spans="1:10" ht="12.75">
      <c r="A144" s="30"/>
      <c r="B144" s="31"/>
      <c r="C144" s="32"/>
      <c r="D144" s="33"/>
      <c r="E144" s="37"/>
      <c r="F144" s="34"/>
      <c r="G144" s="53"/>
      <c r="H144" s="53"/>
      <c r="I144" s="53"/>
      <c r="J144" s="36"/>
    </row>
    <row r="145" spans="1:10" ht="12.75">
      <c r="A145" s="30"/>
      <c r="B145" s="31"/>
      <c r="C145" s="32"/>
      <c r="D145" s="33"/>
      <c r="E145" s="37"/>
      <c r="F145" s="34"/>
      <c r="G145" s="53"/>
      <c r="H145" s="53"/>
      <c r="I145" s="53"/>
      <c r="J145" s="36"/>
    </row>
    <row r="146" spans="1:10" ht="12.75">
      <c r="A146" s="30"/>
      <c r="B146" s="31"/>
      <c r="C146" s="32"/>
      <c r="D146" s="33"/>
      <c r="E146" s="37"/>
      <c r="F146" s="34"/>
      <c r="G146" s="53"/>
      <c r="H146" s="53"/>
      <c r="I146" s="53"/>
      <c r="J146" s="36"/>
    </row>
    <row r="147" spans="1:10" ht="12.75">
      <c r="A147" s="30"/>
      <c r="B147" s="31"/>
      <c r="C147" s="32"/>
      <c r="D147" s="33"/>
      <c r="E147" s="37"/>
      <c r="F147" s="34"/>
      <c r="G147" s="53"/>
      <c r="H147" s="53"/>
      <c r="I147" s="53"/>
      <c r="J147" s="36"/>
    </row>
    <row r="148" spans="1:10" ht="12.75">
      <c r="A148" s="30"/>
      <c r="B148" s="31"/>
      <c r="C148" s="32"/>
      <c r="D148" s="33"/>
      <c r="E148" s="37"/>
      <c r="F148" s="34"/>
      <c r="G148" s="53"/>
      <c r="H148" s="53"/>
      <c r="I148" s="53"/>
      <c r="J148" s="36"/>
    </row>
    <row r="149" spans="1:10" ht="12.75">
      <c r="A149" s="30"/>
      <c r="B149" s="31"/>
      <c r="C149" s="32"/>
      <c r="D149" s="33"/>
      <c r="E149" s="37"/>
      <c r="F149" s="34"/>
      <c r="G149" s="53"/>
      <c r="H149" s="53"/>
      <c r="I149" s="53"/>
      <c r="J149" s="36"/>
    </row>
  </sheetData>
  <sheetProtection/>
  <mergeCells count="210">
    <mergeCell ref="A6:A7"/>
    <mergeCell ref="A18:A19"/>
    <mergeCell ref="B18:B19"/>
    <mergeCell ref="A12:A13"/>
    <mergeCell ref="B12:B13"/>
    <mergeCell ref="A10:A11"/>
    <mergeCell ref="B8:B9"/>
    <mergeCell ref="B6:B7"/>
    <mergeCell ref="A8:A9"/>
    <mergeCell ref="B10:B11"/>
    <mergeCell ref="E6:E7"/>
    <mergeCell ref="C8:C9"/>
    <mergeCell ref="D8:D9"/>
    <mergeCell ref="C6:C7"/>
    <mergeCell ref="D6:D7"/>
    <mergeCell ref="J6:J7"/>
    <mergeCell ref="J8:J9"/>
    <mergeCell ref="E8:E9"/>
    <mergeCell ref="A14:A15"/>
    <mergeCell ref="B14:B15"/>
    <mergeCell ref="C14:C15"/>
    <mergeCell ref="D14:D15"/>
    <mergeCell ref="C18:C19"/>
    <mergeCell ref="C10:C11"/>
    <mergeCell ref="C12:C13"/>
    <mergeCell ref="D10:D11"/>
    <mergeCell ref="A16:A17"/>
    <mergeCell ref="B16:B17"/>
    <mergeCell ref="E12:E13"/>
    <mergeCell ref="D18:D19"/>
    <mergeCell ref="E10:E11"/>
    <mergeCell ref="J14:J15"/>
    <mergeCell ref="E14:E15"/>
    <mergeCell ref="J10:J11"/>
    <mergeCell ref="E18:E19"/>
    <mergeCell ref="J18:J19"/>
    <mergeCell ref="J12:J13"/>
    <mergeCell ref="D12:D13"/>
    <mergeCell ref="C16:C17"/>
    <mergeCell ref="D16:D17"/>
    <mergeCell ref="J16:J17"/>
    <mergeCell ref="E16:E17"/>
    <mergeCell ref="J20:J21"/>
    <mergeCell ref="E20:E21"/>
    <mergeCell ref="J22:J23"/>
    <mergeCell ref="E22:E23"/>
    <mergeCell ref="A20:A21"/>
    <mergeCell ref="B20:B21"/>
    <mergeCell ref="A22:A23"/>
    <mergeCell ref="B22:B23"/>
    <mergeCell ref="C22:C23"/>
    <mergeCell ref="D22:D23"/>
    <mergeCell ref="C20:C21"/>
    <mergeCell ref="D20:D21"/>
    <mergeCell ref="A24:A25"/>
    <mergeCell ref="B24:B25"/>
    <mergeCell ref="C24:C25"/>
    <mergeCell ref="D24:D25"/>
    <mergeCell ref="A26:A27"/>
    <mergeCell ref="B26:B27"/>
    <mergeCell ref="C26:C27"/>
    <mergeCell ref="D26:D27"/>
    <mergeCell ref="C30:C31"/>
    <mergeCell ref="D30:D31"/>
    <mergeCell ref="A30:A31"/>
    <mergeCell ref="B30:B31"/>
    <mergeCell ref="B28:B29"/>
    <mergeCell ref="C28:C29"/>
    <mergeCell ref="A28:A29"/>
    <mergeCell ref="D28:D29"/>
    <mergeCell ref="J24:J25"/>
    <mergeCell ref="E24:E25"/>
    <mergeCell ref="J26:J27"/>
    <mergeCell ref="E26:E27"/>
    <mergeCell ref="J30:J31"/>
    <mergeCell ref="E30:E31"/>
    <mergeCell ref="A73:A74"/>
    <mergeCell ref="B73:B74"/>
    <mergeCell ref="C73:C74"/>
    <mergeCell ref="D73:D74"/>
    <mergeCell ref="J73:J74"/>
    <mergeCell ref="E73:E74"/>
    <mergeCell ref="J32:J33"/>
    <mergeCell ref="E32:E33"/>
    <mergeCell ref="A32:A33"/>
    <mergeCell ref="B32:B33"/>
    <mergeCell ref="C32:C33"/>
    <mergeCell ref="D32:D33"/>
    <mergeCell ref="A79:A80"/>
    <mergeCell ref="A81:A82"/>
    <mergeCell ref="J75:J76"/>
    <mergeCell ref="E75:E76"/>
    <mergeCell ref="J28:J29"/>
    <mergeCell ref="E28:E29"/>
    <mergeCell ref="J81:J82"/>
    <mergeCell ref="E81:E82"/>
    <mergeCell ref="A75:A76"/>
    <mergeCell ref="B75:B76"/>
    <mergeCell ref="A83:A84"/>
    <mergeCell ref="B83:B84"/>
    <mergeCell ref="C83:C84"/>
    <mergeCell ref="D83:D84"/>
    <mergeCell ref="J87:J88"/>
    <mergeCell ref="E87:E88"/>
    <mergeCell ref="A85:A86"/>
    <mergeCell ref="B85:B86"/>
    <mergeCell ref="C85:C86"/>
    <mergeCell ref="D85:D86"/>
    <mergeCell ref="A93:A94"/>
    <mergeCell ref="D93:D94"/>
    <mergeCell ref="A87:A88"/>
    <mergeCell ref="A89:A90"/>
    <mergeCell ref="J83:J84"/>
    <mergeCell ref="E83:E84"/>
    <mergeCell ref="J85:J86"/>
    <mergeCell ref="E85:E86"/>
    <mergeCell ref="J89:J90"/>
    <mergeCell ref="E89:E90"/>
    <mergeCell ref="A91:A92"/>
    <mergeCell ref="B91:B92"/>
    <mergeCell ref="C91:C92"/>
    <mergeCell ref="D91:D92"/>
    <mergeCell ref="J91:J92"/>
    <mergeCell ref="E91:E92"/>
    <mergeCell ref="A95:A96"/>
    <mergeCell ref="B95:B96"/>
    <mergeCell ref="C95:C96"/>
    <mergeCell ref="D95:D96"/>
    <mergeCell ref="A69:A70"/>
    <mergeCell ref="B69:B70"/>
    <mergeCell ref="C69:C70"/>
    <mergeCell ref="D69:D70"/>
    <mergeCell ref="A71:A72"/>
    <mergeCell ref="B71:B72"/>
    <mergeCell ref="J69:J70"/>
    <mergeCell ref="E69:E70"/>
    <mergeCell ref="J71:J72"/>
    <mergeCell ref="E71:E72"/>
    <mergeCell ref="J95:J96"/>
    <mergeCell ref="E95:E96"/>
    <mergeCell ref="J93:J94"/>
    <mergeCell ref="E93:E94"/>
    <mergeCell ref="J79:J80"/>
    <mergeCell ref="E79:E80"/>
    <mergeCell ref="C71:C72"/>
    <mergeCell ref="D71:D72"/>
    <mergeCell ref="C75:C76"/>
    <mergeCell ref="D75:D76"/>
    <mergeCell ref="D81:D82"/>
    <mergeCell ref="B87:B88"/>
    <mergeCell ref="D87:D88"/>
    <mergeCell ref="D97:D98"/>
    <mergeCell ref="J97:J98"/>
    <mergeCell ref="B79:B80"/>
    <mergeCell ref="C79:C80"/>
    <mergeCell ref="D79:D80"/>
    <mergeCell ref="B81:B82"/>
    <mergeCell ref="C81:C82"/>
    <mergeCell ref="B93:B94"/>
    <mergeCell ref="C93:C94"/>
    <mergeCell ref="C87:C88"/>
    <mergeCell ref="E97:E98"/>
    <mergeCell ref="A99:A100"/>
    <mergeCell ref="B99:B100"/>
    <mergeCell ref="C99:C100"/>
    <mergeCell ref="D99:D100"/>
    <mergeCell ref="J99:J100"/>
    <mergeCell ref="E99:E100"/>
    <mergeCell ref="A97:A98"/>
    <mergeCell ref="B97:B98"/>
    <mergeCell ref="C97:C98"/>
    <mergeCell ref="A101:A102"/>
    <mergeCell ref="B101:B102"/>
    <mergeCell ref="C101:C102"/>
    <mergeCell ref="D101:D102"/>
    <mergeCell ref="J101:J102"/>
    <mergeCell ref="E101:E102"/>
    <mergeCell ref="D105:D106"/>
    <mergeCell ref="J105:J106"/>
    <mergeCell ref="E105:E106"/>
    <mergeCell ref="A103:A104"/>
    <mergeCell ref="B103:B104"/>
    <mergeCell ref="C103:C104"/>
    <mergeCell ref="D103:D104"/>
    <mergeCell ref="J103:J104"/>
    <mergeCell ref="E103:E104"/>
    <mergeCell ref="J109:J110"/>
    <mergeCell ref="E109:E110"/>
    <mergeCell ref="A107:A108"/>
    <mergeCell ref="B107:B108"/>
    <mergeCell ref="C107:C108"/>
    <mergeCell ref="D107:D108"/>
    <mergeCell ref="J107:J108"/>
    <mergeCell ref="E107:E108"/>
    <mergeCell ref="A77:A78"/>
    <mergeCell ref="J77:J78"/>
    <mergeCell ref="E77:E78"/>
    <mergeCell ref="B77:B78"/>
    <mergeCell ref="C77:C78"/>
    <mergeCell ref="D77:D78"/>
    <mergeCell ref="B89:B90"/>
    <mergeCell ref="C89:C90"/>
    <mergeCell ref="D89:D90"/>
    <mergeCell ref="A109:A110"/>
    <mergeCell ref="B109:B110"/>
    <mergeCell ref="C109:C110"/>
    <mergeCell ref="D109:D110"/>
    <mergeCell ref="A105:A106"/>
    <mergeCell ref="B105:B106"/>
    <mergeCell ref="C105:C106"/>
  </mergeCells>
  <printOptions horizontalCentered="1"/>
  <pageMargins left="0.17" right="0.16" top="0.2755905511811024" bottom="0.2362204724409449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12" customWidth="1"/>
    <col min="2" max="2" width="9.28125" style="12" customWidth="1"/>
    <col min="3" max="3" width="14.28125" style="12" customWidth="1"/>
    <col min="4" max="4" width="12.00390625" style="13" customWidth="1"/>
    <col min="5" max="5" width="14.8515625" style="12" customWidth="1"/>
    <col min="6" max="6" width="5.421875" style="12" bestFit="1" customWidth="1"/>
    <col min="7" max="7" width="6.140625" style="13" bestFit="1" customWidth="1"/>
    <col min="8" max="8" width="6.28125" style="13" customWidth="1"/>
    <col min="9" max="9" width="5.57421875" style="13" customWidth="1"/>
    <col min="10" max="10" width="9.421875" style="13" customWidth="1"/>
    <col min="11" max="16384" width="9.140625" style="12" customWidth="1"/>
  </cols>
  <sheetData>
    <row r="1" spans="1:10" ht="18.75">
      <c r="A1" s="11"/>
      <c r="B1" s="11" t="s">
        <v>61</v>
      </c>
      <c r="J1" s="29" t="s">
        <v>11</v>
      </c>
    </row>
    <row r="2" spans="1:11" s="15" customFormat="1" ht="18.75">
      <c r="A2" s="11"/>
      <c r="B2" s="14"/>
      <c r="D2" s="14"/>
      <c r="F2" s="14"/>
      <c r="G2" s="14"/>
      <c r="H2" s="14"/>
      <c r="I2" s="14"/>
      <c r="J2" s="29" t="s">
        <v>64</v>
      </c>
      <c r="K2" s="14"/>
    </row>
    <row r="3" spans="2:10" ht="15.75" customHeight="1">
      <c r="B3" s="54" t="s">
        <v>13</v>
      </c>
      <c r="D3" s="55" t="s">
        <v>94</v>
      </c>
      <c r="H3" s="12"/>
      <c r="I3" s="12"/>
      <c r="J3" s="17"/>
    </row>
    <row r="4" spans="2:10" ht="9" customHeight="1" thickBot="1">
      <c r="B4" s="18"/>
      <c r="D4" s="16"/>
      <c r="H4" s="12"/>
      <c r="I4" s="12"/>
      <c r="J4" s="17"/>
    </row>
    <row r="5" spans="1:10" ht="22.5" customHeight="1" thickBot="1">
      <c r="A5" s="19" t="s">
        <v>0</v>
      </c>
      <c r="B5" s="20" t="s">
        <v>1</v>
      </c>
      <c r="C5" s="21" t="s">
        <v>2</v>
      </c>
      <c r="D5" s="22" t="s">
        <v>3</v>
      </c>
      <c r="E5" s="24" t="s">
        <v>8</v>
      </c>
      <c r="F5" s="28"/>
      <c r="G5" s="22" t="s">
        <v>10</v>
      </c>
      <c r="H5" s="22" t="s">
        <v>10</v>
      </c>
      <c r="I5" s="22" t="s">
        <v>6</v>
      </c>
      <c r="J5" s="23" t="s">
        <v>7</v>
      </c>
    </row>
    <row r="6" spans="1:10" ht="12.75">
      <c r="A6" s="2">
        <v>1</v>
      </c>
      <c r="B6" s="7" t="s">
        <v>137</v>
      </c>
      <c r="C6" s="9" t="s">
        <v>138</v>
      </c>
      <c r="D6" s="4">
        <v>37209</v>
      </c>
      <c r="E6" s="58" t="s">
        <v>36</v>
      </c>
      <c r="F6" s="25" t="s">
        <v>9</v>
      </c>
      <c r="G6" s="27">
        <v>8</v>
      </c>
      <c r="H6" s="27">
        <v>7.97</v>
      </c>
      <c r="I6" s="27">
        <v>27.42</v>
      </c>
      <c r="J6" s="6">
        <f>SUM(G7:I7)</f>
        <v>1456</v>
      </c>
    </row>
    <row r="7" spans="1:10" ht="13.5" thickBot="1">
      <c r="A7" s="1"/>
      <c r="B7" s="10" t="s">
        <v>137</v>
      </c>
      <c r="C7" s="8" t="s">
        <v>138</v>
      </c>
      <c r="D7" s="3">
        <v>37209</v>
      </c>
      <c r="E7" s="59" t="s">
        <v>36</v>
      </c>
      <c r="F7" s="26" t="s">
        <v>7</v>
      </c>
      <c r="G7" s="48">
        <f>IF(ISBLANK(G6),"",TRUNC(59.76*(G6-11)^2))</f>
        <v>537</v>
      </c>
      <c r="H7" s="48">
        <f>IF(ISBLANK(H6),"",TRUNC(59.76*(H6-11)^2))</f>
        <v>548</v>
      </c>
      <c r="I7" s="48">
        <f>IF(ISBLANK(I6),"",TRUNC(5.04*(I6-36)^2))</f>
        <v>371</v>
      </c>
      <c r="J7" s="5"/>
    </row>
    <row r="8" spans="1:10" ht="12.75">
      <c r="A8" s="2">
        <v>2</v>
      </c>
      <c r="B8" s="7" t="s">
        <v>139</v>
      </c>
      <c r="C8" s="9" t="s">
        <v>140</v>
      </c>
      <c r="D8" s="4">
        <v>36904</v>
      </c>
      <c r="E8" s="58" t="s">
        <v>36</v>
      </c>
      <c r="F8" s="25" t="s">
        <v>9</v>
      </c>
      <c r="G8" s="27">
        <v>8.11</v>
      </c>
      <c r="H8" s="27">
        <v>8.22</v>
      </c>
      <c r="I8" s="27">
        <v>27.1</v>
      </c>
      <c r="J8" s="6">
        <f>SUM(G9:I9)</f>
        <v>1359</v>
      </c>
    </row>
    <row r="9" spans="1:10" ht="13.5" thickBot="1">
      <c r="A9" s="1"/>
      <c r="B9" s="10" t="s">
        <v>139</v>
      </c>
      <c r="C9" s="8" t="s">
        <v>140</v>
      </c>
      <c r="D9" s="3">
        <v>36904</v>
      </c>
      <c r="E9" s="59" t="s">
        <v>36</v>
      </c>
      <c r="F9" s="26" t="s">
        <v>7</v>
      </c>
      <c r="G9" s="48">
        <f>IF(ISBLANK(G8),"",TRUNC(59.76*(G8-11)^2))</f>
        <v>499</v>
      </c>
      <c r="H9" s="48">
        <f>IF(ISBLANK(H8),"",TRUNC(59.76*(H8-11)^2))</f>
        <v>461</v>
      </c>
      <c r="I9" s="48">
        <f>IF(ISBLANK(I8),"",TRUNC(5.04*(I8-36)^2))</f>
        <v>399</v>
      </c>
      <c r="J9" s="5"/>
    </row>
    <row r="10" spans="1:10" ht="12.75">
      <c r="A10" s="2">
        <v>3</v>
      </c>
      <c r="B10" s="7" t="s">
        <v>141</v>
      </c>
      <c r="C10" s="9" t="s">
        <v>142</v>
      </c>
      <c r="D10" s="4">
        <v>36895</v>
      </c>
      <c r="E10" s="58" t="s">
        <v>143</v>
      </c>
      <c r="F10" s="25" t="s">
        <v>9</v>
      </c>
      <c r="G10" s="27">
        <v>8.46</v>
      </c>
      <c r="H10" s="27">
        <v>8.38</v>
      </c>
      <c r="I10" s="27">
        <v>28.86</v>
      </c>
      <c r="J10" s="6">
        <f>SUM(G11:I11)</f>
        <v>1051</v>
      </c>
    </row>
    <row r="11" spans="1:10" ht="13.5" thickBot="1">
      <c r="A11" s="1"/>
      <c r="B11" s="10"/>
      <c r="C11" s="8"/>
      <c r="D11" s="3"/>
      <c r="E11" s="59"/>
      <c r="F11" s="26" t="s">
        <v>7</v>
      </c>
      <c r="G11" s="48">
        <f>IF(ISBLANK(G10),"",TRUNC(59.76*(G10-11)^2))</f>
        <v>385</v>
      </c>
      <c r="H11" s="48">
        <f>IF(ISBLANK(H10),"",TRUNC(59.76*(H10-11)^2))</f>
        <v>410</v>
      </c>
      <c r="I11" s="48">
        <f>IF(ISBLANK(I10),"",TRUNC(5.04*(I10-36)^2))</f>
        <v>256</v>
      </c>
      <c r="J11" s="5"/>
    </row>
    <row r="12" spans="1:10" ht="12.75">
      <c r="A12" s="2">
        <v>4</v>
      </c>
      <c r="B12" s="7" t="s">
        <v>144</v>
      </c>
      <c r="C12" s="9" t="s">
        <v>145</v>
      </c>
      <c r="D12" s="4">
        <v>36912</v>
      </c>
      <c r="E12" s="58" t="s">
        <v>36</v>
      </c>
      <c r="F12" s="25" t="s">
        <v>9</v>
      </c>
      <c r="G12" s="27">
        <v>8.5</v>
      </c>
      <c r="H12" s="27">
        <v>8.53</v>
      </c>
      <c r="I12" s="27">
        <v>29.2</v>
      </c>
      <c r="J12" s="6">
        <f>SUM(G13:I13)</f>
        <v>970</v>
      </c>
    </row>
    <row r="13" spans="1:10" ht="13.5" thickBot="1">
      <c r="A13" s="1"/>
      <c r="B13" s="10" t="s">
        <v>144</v>
      </c>
      <c r="C13" s="8" t="s">
        <v>145</v>
      </c>
      <c r="D13" s="3">
        <v>36912</v>
      </c>
      <c r="E13" s="59" t="s">
        <v>36</v>
      </c>
      <c r="F13" s="26" t="s">
        <v>7</v>
      </c>
      <c r="G13" s="48">
        <f>IF(ISBLANK(G12),"",TRUNC(59.76*(G12-11)^2))</f>
        <v>373</v>
      </c>
      <c r="H13" s="48">
        <f>IF(ISBLANK(H12),"",TRUNC(59.76*(H12-11)^2))</f>
        <v>364</v>
      </c>
      <c r="I13" s="48">
        <f>IF(ISBLANK(I12),"",TRUNC(5.04*(I12-36)^2))</f>
        <v>233</v>
      </c>
      <c r="J13" s="5"/>
    </row>
    <row r="14" spans="1:10" ht="12.75">
      <c r="A14" s="2">
        <v>5</v>
      </c>
      <c r="B14" s="7" t="s">
        <v>146</v>
      </c>
      <c r="C14" s="9" t="s">
        <v>147</v>
      </c>
      <c r="D14" s="4">
        <v>37201</v>
      </c>
      <c r="E14" s="58" t="s">
        <v>123</v>
      </c>
      <c r="F14" s="25" t="s">
        <v>9</v>
      </c>
      <c r="G14" s="27">
        <v>8.57</v>
      </c>
      <c r="H14" s="27">
        <v>8.57</v>
      </c>
      <c r="I14" s="27">
        <v>28.74</v>
      </c>
      <c r="J14" s="6">
        <f>SUM(G15:I15)</f>
        <v>969</v>
      </c>
    </row>
    <row r="15" spans="1:10" ht="13.5" thickBot="1">
      <c r="A15" s="1"/>
      <c r="B15" s="10" t="s">
        <v>146</v>
      </c>
      <c r="C15" s="8" t="s">
        <v>147</v>
      </c>
      <c r="D15" s="3">
        <v>37201</v>
      </c>
      <c r="E15" s="59" t="s">
        <v>123</v>
      </c>
      <c r="F15" s="26" t="s">
        <v>7</v>
      </c>
      <c r="G15" s="48">
        <f>IF(ISBLANK(G14),"",TRUNC(59.76*(G14-11)^2))</f>
        <v>352</v>
      </c>
      <c r="H15" s="48">
        <f>IF(ISBLANK(H14),"",TRUNC(59.76*(H14-11)^2))</f>
        <v>352</v>
      </c>
      <c r="I15" s="48">
        <f>IF(ISBLANK(I14),"",TRUNC(5.04*(I14-36)^2))</f>
        <v>265</v>
      </c>
      <c r="J15" s="5"/>
    </row>
    <row r="16" spans="1:10" ht="12.75">
      <c r="A16" s="2">
        <v>6</v>
      </c>
      <c r="B16" s="7" t="s">
        <v>148</v>
      </c>
      <c r="C16" s="9" t="s">
        <v>149</v>
      </c>
      <c r="D16" s="4">
        <v>36937</v>
      </c>
      <c r="E16" s="58" t="s">
        <v>123</v>
      </c>
      <c r="F16" s="25" t="s">
        <v>9</v>
      </c>
      <c r="G16" s="27">
        <v>8.94</v>
      </c>
      <c r="H16" s="27">
        <v>8.78</v>
      </c>
      <c r="I16" s="27">
        <v>29.35</v>
      </c>
      <c r="J16" s="6">
        <f>SUM(G17:I17)</f>
        <v>769</v>
      </c>
    </row>
    <row r="17" spans="1:10" ht="13.5" thickBot="1">
      <c r="A17" s="1"/>
      <c r="B17" s="10" t="s">
        <v>148</v>
      </c>
      <c r="C17" s="8" t="s">
        <v>149</v>
      </c>
      <c r="D17" s="3">
        <v>36937</v>
      </c>
      <c r="E17" s="59" t="s">
        <v>123</v>
      </c>
      <c r="F17" s="26" t="s">
        <v>7</v>
      </c>
      <c r="G17" s="48">
        <f>IF(ISBLANK(G16),"",TRUNC(59.76*(G16-11)^2))</f>
        <v>253</v>
      </c>
      <c r="H17" s="48">
        <f>IF(ISBLANK(H16),"",TRUNC(59.76*(H16-11)^2))</f>
        <v>294</v>
      </c>
      <c r="I17" s="48">
        <f>IF(ISBLANK(I16),"",TRUNC(5.04*(I16-36)^2))</f>
        <v>222</v>
      </c>
      <c r="J17" s="5"/>
    </row>
    <row r="18" spans="1:10" ht="12.75">
      <c r="A18" s="2">
        <v>7</v>
      </c>
      <c r="B18" s="7" t="s">
        <v>153</v>
      </c>
      <c r="C18" s="9" t="s">
        <v>154</v>
      </c>
      <c r="D18" s="4">
        <v>37214</v>
      </c>
      <c r="E18" s="58" t="s">
        <v>36</v>
      </c>
      <c r="F18" s="25" t="s">
        <v>9</v>
      </c>
      <c r="G18" s="27">
        <v>9.27</v>
      </c>
      <c r="H18" s="27">
        <v>9.24</v>
      </c>
      <c r="I18" s="27">
        <v>33.11</v>
      </c>
      <c r="J18" s="6">
        <f>SUM(G19:I19)</f>
        <v>405</v>
      </c>
    </row>
    <row r="19" spans="1:10" ht="13.5" thickBot="1">
      <c r="A19" s="1"/>
      <c r="B19" s="10" t="s">
        <v>153</v>
      </c>
      <c r="C19" s="8" t="s">
        <v>154</v>
      </c>
      <c r="D19" s="3">
        <v>37214</v>
      </c>
      <c r="E19" s="59" t="s">
        <v>36</v>
      </c>
      <c r="F19" s="26" t="s">
        <v>7</v>
      </c>
      <c r="G19" s="48">
        <f>IF(ISBLANK(G18),"",TRUNC(59.76*(G18-11)^2))</f>
        <v>178</v>
      </c>
      <c r="H19" s="48">
        <f>IF(ISBLANK(H18),"",TRUNC(59.76*(H18-11)^2))</f>
        <v>185</v>
      </c>
      <c r="I19" s="48">
        <f>IF(ISBLANK(I18),"",TRUNC(5.04*(I18-36)^2))</f>
        <v>42</v>
      </c>
      <c r="J19" s="5"/>
    </row>
    <row r="20" spans="1:10" ht="12.75">
      <c r="A20" s="2"/>
      <c r="B20" s="7" t="s">
        <v>150</v>
      </c>
      <c r="C20" s="9" t="s">
        <v>151</v>
      </c>
      <c r="D20" s="4">
        <v>36953</v>
      </c>
      <c r="E20" s="58" t="s">
        <v>22</v>
      </c>
      <c r="F20" s="25" t="s">
        <v>9</v>
      </c>
      <c r="G20" s="27">
        <v>8.5</v>
      </c>
      <c r="H20" s="27">
        <v>8.5</v>
      </c>
      <c r="I20" s="27" t="s">
        <v>152</v>
      </c>
      <c r="J20" s="6"/>
    </row>
    <row r="21" spans="1:10" ht="13.5" thickBot="1">
      <c r="A21" s="1"/>
      <c r="B21" s="10" t="s">
        <v>150</v>
      </c>
      <c r="C21" s="8" t="s">
        <v>151</v>
      </c>
      <c r="D21" s="3">
        <v>36953</v>
      </c>
      <c r="E21" s="59" t="s">
        <v>22</v>
      </c>
      <c r="F21" s="26" t="s">
        <v>7</v>
      </c>
      <c r="G21" s="48">
        <f>IF(ISBLANK(G20),"",TRUNC(59.76*(G20-11)^2))</f>
        <v>373</v>
      </c>
      <c r="H21" s="48">
        <f>IF(ISBLANK(H20),"",TRUNC(59.76*(H20-11)^2))</f>
        <v>373</v>
      </c>
      <c r="I21" s="48"/>
      <c r="J21" s="5"/>
    </row>
    <row r="22" spans="1:10" ht="12.75">
      <c r="A22" s="2" t="s">
        <v>27</v>
      </c>
      <c r="B22" s="7" t="s">
        <v>155</v>
      </c>
      <c r="C22" s="9" t="s">
        <v>156</v>
      </c>
      <c r="D22" s="4">
        <v>36905</v>
      </c>
      <c r="E22" s="58" t="s">
        <v>157</v>
      </c>
      <c r="F22" s="25" t="s">
        <v>9</v>
      </c>
      <c r="G22" s="27">
        <v>8.27</v>
      </c>
      <c r="H22" s="27">
        <v>8.39</v>
      </c>
      <c r="I22" s="27">
        <v>27.67</v>
      </c>
      <c r="J22" s="6">
        <f>SUM(G23:I23)</f>
        <v>1201</v>
      </c>
    </row>
    <row r="23" spans="1:10" ht="13.5" thickBot="1">
      <c r="A23" s="1"/>
      <c r="B23" s="10"/>
      <c r="C23" s="8"/>
      <c r="D23" s="3"/>
      <c r="E23" s="59"/>
      <c r="F23" s="26" t="s">
        <v>7</v>
      </c>
      <c r="G23" s="48">
        <f>IF(ISBLANK(G22),"",TRUNC(59.76*(G22-11)^2))</f>
        <v>445</v>
      </c>
      <c r="H23" s="48">
        <f>IF(ISBLANK(H22),"",TRUNC(59.76*(H22-11)^2))</f>
        <v>407</v>
      </c>
      <c r="I23" s="48">
        <f>IF(ISBLANK(I22),"",TRUNC(5.04*(I22-36)^2))</f>
        <v>349</v>
      </c>
      <c r="J23" s="5"/>
    </row>
    <row r="24" spans="1:10" ht="12.75">
      <c r="A24" s="2" t="s">
        <v>27</v>
      </c>
      <c r="B24" s="7" t="s">
        <v>158</v>
      </c>
      <c r="C24" s="9" t="s">
        <v>151</v>
      </c>
      <c r="D24" s="4">
        <v>36923</v>
      </c>
      <c r="E24" s="58"/>
      <c r="F24" s="25" t="s">
        <v>9</v>
      </c>
      <c r="G24" s="27">
        <v>8.53</v>
      </c>
      <c r="H24" s="27">
        <v>8.57</v>
      </c>
      <c r="I24" s="27">
        <v>29.36</v>
      </c>
      <c r="J24" s="6">
        <f>SUM(G25:I25)</f>
        <v>938</v>
      </c>
    </row>
    <row r="25" spans="1:10" ht="13.5" thickBot="1">
      <c r="A25" s="1"/>
      <c r="B25" s="10"/>
      <c r="C25" s="8"/>
      <c r="D25" s="3"/>
      <c r="E25" s="59"/>
      <c r="F25" s="26" t="s">
        <v>7</v>
      </c>
      <c r="G25" s="48">
        <f>IF(ISBLANK(G24),"",TRUNC(59.76*(G24-11)^2))</f>
        <v>364</v>
      </c>
      <c r="H25" s="48">
        <f>IF(ISBLANK(H24),"",TRUNC(59.76*(H24-11)^2))</f>
        <v>352</v>
      </c>
      <c r="I25" s="48">
        <f>IF(ISBLANK(I24),"",TRUNC(5.04*(I24-36)^2))</f>
        <v>222</v>
      </c>
      <c r="J25" s="5"/>
    </row>
    <row r="26" spans="2:10" ht="15.75" customHeight="1">
      <c r="B26" s="54" t="s">
        <v>13</v>
      </c>
      <c r="D26" s="55" t="s">
        <v>136</v>
      </c>
      <c r="H26" s="12"/>
      <c r="I26" s="12"/>
      <c r="J26" s="17"/>
    </row>
    <row r="27" spans="2:10" ht="9" customHeight="1" thickBot="1">
      <c r="B27" s="18"/>
      <c r="D27" s="16"/>
      <c r="H27" s="12"/>
      <c r="I27" s="12"/>
      <c r="J27" s="17"/>
    </row>
    <row r="28" spans="1:10" ht="22.5" customHeight="1" thickBot="1">
      <c r="A28" s="19" t="s">
        <v>0</v>
      </c>
      <c r="B28" s="20" t="s">
        <v>1</v>
      </c>
      <c r="C28" s="21" t="s">
        <v>2</v>
      </c>
      <c r="D28" s="22" t="s">
        <v>3</v>
      </c>
      <c r="E28" s="24" t="s">
        <v>8</v>
      </c>
      <c r="F28" s="28"/>
      <c r="G28" s="22" t="s">
        <v>10</v>
      </c>
      <c r="H28" s="22" t="s">
        <v>10</v>
      </c>
      <c r="I28" s="22" t="s">
        <v>6</v>
      </c>
      <c r="J28" s="23" t="s">
        <v>7</v>
      </c>
    </row>
    <row r="29" spans="1:10" ht="12.75">
      <c r="A29" s="2">
        <v>1</v>
      </c>
      <c r="B29" s="7" t="s">
        <v>159</v>
      </c>
      <c r="C29" s="9" t="s">
        <v>160</v>
      </c>
      <c r="D29" s="4">
        <v>37535</v>
      </c>
      <c r="E29" s="58" t="s">
        <v>123</v>
      </c>
      <c r="F29" s="25" t="s">
        <v>9</v>
      </c>
      <c r="G29" s="27">
        <v>8.55</v>
      </c>
      <c r="H29" s="27">
        <v>8.66</v>
      </c>
      <c r="I29" s="27">
        <v>28.69</v>
      </c>
      <c r="J29" s="6">
        <f>SUM(G30:I30)</f>
        <v>954</v>
      </c>
    </row>
    <row r="30" spans="1:10" ht="13.5" thickBot="1">
      <c r="A30" s="1"/>
      <c r="B30" s="10" t="s">
        <v>159</v>
      </c>
      <c r="C30" s="8" t="s">
        <v>160</v>
      </c>
      <c r="D30" s="3">
        <v>37535</v>
      </c>
      <c r="E30" s="59" t="s">
        <v>113</v>
      </c>
      <c r="F30" s="26" t="s">
        <v>7</v>
      </c>
      <c r="G30" s="48">
        <f>IF(ISBLANK(G29),"",TRUNC(59.76*(G29-11)^2))</f>
        <v>358</v>
      </c>
      <c r="H30" s="48">
        <f>IF(ISBLANK(H29),"",TRUNC(59.76*(H29-11)^2))</f>
        <v>327</v>
      </c>
      <c r="I30" s="48">
        <f>IF(ISBLANK(I29),"",TRUNC(5.04*(I29-36)^2))</f>
        <v>269</v>
      </c>
      <c r="J30" s="5"/>
    </row>
    <row r="31" spans="1:10" ht="12.75">
      <c r="A31" s="2">
        <v>2</v>
      </c>
      <c r="B31" s="7" t="s">
        <v>49</v>
      </c>
      <c r="C31" s="9" t="s">
        <v>161</v>
      </c>
      <c r="D31" s="4">
        <v>37449</v>
      </c>
      <c r="E31" s="58" t="s">
        <v>123</v>
      </c>
      <c r="F31" s="25" t="s">
        <v>9</v>
      </c>
      <c r="G31" s="27">
        <v>8.79</v>
      </c>
      <c r="H31" s="27">
        <v>8.84</v>
      </c>
      <c r="I31" s="27">
        <v>29.37</v>
      </c>
      <c r="J31" s="6">
        <f>SUM(G32:I32)</f>
        <v>790</v>
      </c>
    </row>
    <row r="32" spans="1:10" ht="13.5" thickBot="1">
      <c r="A32" s="1"/>
      <c r="B32" s="10" t="s">
        <v>49</v>
      </c>
      <c r="C32" s="8" t="s">
        <v>161</v>
      </c>
      <c r="D32" s="3">
        <v>37449</v>
      </c>
      <c r="E32" s="59" t="s">
        <v>113</v>
      </c>
      <c r="F32" s="26" t="s">
        <v>7</v>
      </c>
      <c r="G32" s="48">
        <f>IF(ISBLANK(G31),"",TRUNC(59.76*(G31-11)^2))</f>
        <v>291</v>
      </c>
      <c r="H32" s="48">
        <f>IF(ISBLANK(H31),"",TRUNC(59.76*(H31-11)^2))</f>
        <v>278</v>
      </c>
      <c r="I32" s="48">
        <f>IF(ISBLANK(I31),"",TRUNC(5.04*(I31-36)^2))</f>
        <v>221</v>
      </c>
      <c r="J32" s="5"/>
    </row>
    <row r="33" spans="1:10" ht="12.75">
      <c r="A33" s="2">
        <v>3</v>
      </c>
      <c r="B33" s="7" t="s">
        <v>159</v>
      </c>
      <c r="C33" s="9" t="s">
        <v>162</v>
      </c>
      <c r="D33" s="4">
        <v>37519</v>
      </c>
      <c r="E33" s="58" t="s">
        <v>22</v>
      </c>
      <c r="F33" s="25" t="s">
        <v>9</v>
      </c>
      <c r="G33" s="27">
        <v>8.98</v>
      </c>
      <c r="H33" s="27">
        <v>8.97</v>
      </c>
      <c r="I33" s="27">
        <v>29.79</v>
      </c>
      <c r="J33" s="6">
        <f>SUM(G34:I34)</f>
        <v>683</v>
      </c>
    </row>
    <row r="34" spans="1:10" ht="13.5" thickBot="1">
      <c r="A34" s="1"/>
      <c r="B34" s="10" t="s">
        <v>159</v>
      </c>
      <c r="C34" s="8" t="s">
        <v>162</v>
      </c>
      <c r="D34" s="3">
        <v>37519</v>
      </c>
      <c r="E34" s="59" t="s">
        <v>22</v>
      </c>
      <c r="F34" s="26" t="s">
        <v>7</v>
      </c>
      <c r="G34" s="48">
        <f>IF(ISBLANK(G33),"",TRUNC(59.76*(G33-11)^2))</f>
        <v>243</v>
      </c>
      <c r="H34" s="48">
        <f>IF(ISBLANK(H33),"",TRUNC(59.76*(H33-11)^2))</f>
        <v>246</v>
      </c>
      <c r="I34" s="48">
        <f>IF(ISBLANK(I33),"",TRUNC(5.04*(I33-36)^2))</f>
        <v>194</v>
      </c>
      <c r="J34" s="5"/>
    </row>
    <row r="35" spans="1:10" ht="12.75">
      <c r="A35" s="2">
        <v>4</v>
      </c>
      <c r="B35" s="7" t="s">
        <v>163</v>
      </c>
      <c r="C35" s="9" t="s">
        <v>164</v>
      </c>
      <c r="D35" s="4">
        <v>37265</v>
      </c>
      <c r="E35" s="58" t="s">
        <v>36</v>
      </c>
      <c r="F35" s="25" t="s">
        <v>9</v>
      </c>
      <c r="G35" s="27">
        <v>8.91</v>
      </c>
      <c r="H35" s="27">
        <v>8.85</v>
      </c>
      <c r="I35" s="27">
        <v>31.2</v>
      </c>
      <c r="J35" s="6">
        <f>SUM(G36:I36)</f>
        <v>653</v>
      </c>
    </row>
    <row r="36" spans="1:10" ht="13.5" thickBot="1">
      <c r="A36" s="1"/>
      <c r="B36" s="10" t="s">
        <v>163</v>
      </c>
      <c r="C36" s="8" t="s">
        <v>164</v>
      </c>
      <c r="D36" s="3">
        <v>37265</v>
      </c>
      <c r="E36" s="59" t="s">
        <v>36</v>
      </c>
      <c r="F36" s="26" t="s">
        <v>7</v>
      </c>
      <c r="G36" s="48">
        <f>IF(ISBLANK(G35),"",TRUNC(59.76*(G35-11)^2))</f>
        <v>261</v>
      </c>
      <c r="H36" s="48">
        <f>IF(ISBLANK(H35),"",TRUNC(59.76*(H35-11)^2))</f>
        <v>276</v>
      </c>
      <c r="I36" s="48">
        <f>IF(ISBLANK(I35),"",TRUNC(5.04*(I35-36)^2))</f>
        <v>116</v>
      </c>
      <c r="J36" s="5"/>
    </row>
    <row r="37" spans="1:10" ht="12.75">
      <c r="A37" s="2">
        <v>5</v>
      </c>
      <c r="B37" s="7" t="s">
        <v>165</v>
      </c>
      <c r="C37" s="9" t="s">
        <v>166</v>
      </c>
      <c r="D37" s="4">
        <v>37578</v>
      </c>
      <c r="E37" s="58" t="s">
        <v>36</v>
      </c>
      <c r="F37" s="25" t="s">
        <v>9</v>
      </c>
      <c r="G37" s="27">
        <v>8.76</v>
      </c>
      <c r="H37" s="27">
        <v>8.62</v>
      </c>
      <c r="I37" s="27">
        <v>34.31</v>
      </c>
      <c r="J37" s="6">
        <f>SUM(G38:I38)</f>
        <v>651</v>
      </c>
    </row>
    <row r="38" spans="1:10" ht="13.5" thickBot="1">
      <c r="A38" s="1"/>
      <c r="B38" s="10" t="s">
        <v>165</v>
      </c>
      <c r="C38" s="8" t="s">
        <v>166</v>
      </c>
      <c r="D38" s="3">
        <v>37578</v>
      </c>
      <c r="E38" s="59" t="s">
        <v>36</v>
      </c>
      <c r="F38" s="26" t="s">
        <v>7</v>
      </c>
      <c r="G38" s="48">
        <f>IF(ISBLANK(G37),"",TRUNC(59.76*(G37-11)^2))</f>
        <v>299</v>
      </c>
      <c r="H38" s="48">
        <f>IF(ISBLANK(H37),"",TRUNC(59.76*(H37-11)^2))</f>
        <v>338</v>
      </c>
      <c r="I38" s="48">
        <f>IF(ISBLANK(I37),"",TRUNC(5.04*(I37-36)^2))</f>
        <v>14</v>
      </c>
      <c r="J38" s="5"/>
    </row>
    <row r="39" spans="1:10" ht="12.75">
      <c r="A39" s="2"/>
      <c r="B39" s="7" t="s">
        <v>58</v>
      </c>
      <c r="C39" s="9" t="s">
        <v>167</v>
      </c>
      <c r="D39" s="4">
        <v>37260</v>
      </c>
      <c r="E39" s="58" t="s">
        <v>21</v>
      </c>
      <c r="F39" s="25" t="s">
        <v>9</v>
      </c>
      <c r="G39" s="27">
        <v>8.86</v>
      </c>
      <c r="H39" s="27">
        <v>9</v>
      </c>
      <c r="I39" s="27" t="s">
        <v>152</v>
      </c>
      <c r="J39" s="6"/>
    </row>
    <row r="40" spans="1:10" ht="13.5" thickBot="1">
      <c r="A40" s="1"/>
      <c r="B40" s="10"/>
      <c r="C40" s="8"/>
      <c r="D40" s="3"/>
      <c r="E40" s="59" t="s">
        <v>68</v>
      </c>
      <c r="F40" s="26" t="s">
        <v>7</v>
      </c>
      <c r="G40" s="48">
        <f>IF(ISBLANK(G39),"",TRUNC(59.76*(G39-11)^2))</f>
        <v>273</v>
      </c>
      <c r="H40" s="48">
        <f>IF(ISBLANK(H39),"",TRUNC(59.76*(H39-11)^2))</f>
        <v>239</v>
      </c>
      <c r="I40" s="48"/>
      <c r="J40" s="5"/>
    </row>
  </sheetData>
  <sheetProtection/>
  <mergeCells count="96">
    <mergeCell ref="A6:A7"/>
    <mergeCell ref="B6:B7"/>
    <mergeCell ref="C6:C7"/>
    <mergeCell ref="D6:D7"/>
    <mergeCell ref="E6:E7"/>
    <mergeCell ref="J6:J7"/>
    <mergeCell ref="A8:A9"/>
    <mergeCell ref="B8:B9"/>
    <mergeCell ref="C8:C9"/>
    <mergeCell ref="D8:D9"/>
    <mergeCell ref="E8:E9"/>
    <mergeCell ref="J8:J9"/>
    <mergeCell ref="A10:A11"/>
    <mergeCell ref="B10:B11"/>
    <mergeCell ref="C10:C11"/>
    <mergeCell ref="D10:D11"/>
    <mergeCell ref="E10:E11"/>
    <mergeCell ref="J10:J11"/>
    <mergeCell ref="A12:A13"/>
    <mergeCell ref="B12:B13"/>
    <mergeCell ref="C12:C13"/>
    <mergeCell ref="D12:D13"/>
    <mergeCell ref="E12:E13"/>
    <mergeCell ref="J12:J13"/>
    <mergeCell ref="A14:A15"/>
    <mergeCell ref="B14:B15"/>
    <mergeCell ref="C14:C15"/>
    <mergeCell ref="D14:D15"/>
    <mergeCell ref="E14:E15"/>
    <mergeCell ref="J14:J15"/>
    <mergeCell ref="A16:A17"/>
    <mergeCell ref="B16:B17"/>
    <mergeCell ref="C16:C17"/>
    <mergeCell ref="D16:D17"/>
    <mergeCell ref="E16:E17"/>
    <mergeCell ref="J16:J17"/>
    <mergeCell ref="A20:A21"/>
    <mergeCell ref="B20:B21"/>
    <mergeCell ref="C20:C21"/>
    <mergeCell ref="D20:D21"/>
    <mergeCell ref="E20:E21"/>
    <mergeCell ref="J20:J21"/>
    <mergeCell ref="A18:A19"/>
    <mergeCell ref="B18:B19"/>
    <mergeCell ref="C18:C19"/>
    <mergeCell ref="D18:D19"/>
    <mergeCell ref="E18:E19"/>
    <mergeCell ref="J18:J19"/>
    <mergeCell ref="A39:A40"/>
    <mergeCell ref="B39:B40"/>
    <mergeCell ref="C39:C40"/>
    <mergeCell ref="D39:D40"/>
    <mergeCell ref="E39:E40"/>
    <mergeCell ref="J39:J40"/>
    <mergeCell ref="A37:A38"/>
    <mergeCell ref="B37:B38"/>
    <mergeCell ref="C37:C38"/>
    <mergeCell ref="D37:D38"/>
    <mergeCell ref="E37:E38"/>
    <mergeCell ref="J37:J38"/>
    <mergeCell ref="A35:A36"/>
    <mergeCell ref="B35:B36"/>
    <mergeCell ref="C35:C36"/>
    <mergeCell ref="D35:D36"/>
    <mergeCell ref="E35:E36"/>
    <mergeCell ref="J35:J36"/>
    <mergeCell ref="A33:A34"/>
    <mergeCell ref="B33:B34"/>
    <mergeCell ref="C33:C34"/>
    <mergeCell ref="D33:D34"/>
    <mergeCell ref="E33:E34"/>
    <mergeCell ref="J33:J34"/>
    <mergeCell ref="A31:A32"/>
    <mergeCell ref="B31:B32"/>
    <mergeCell ref="C31:C32"/>
    <mergeCell ref="D31:D32"/>
    <mergeCell ref="E31:E32"/>
    <mergeCell ref="J31:J32"/>
    <mergeCell ref="A29:A30"/>
    <mergeCell ref="B29:B30"/>
    <mergeCell ref="C29:C30"/>
    <mergeCell ref="D29:D30"/>
    <mergeCell ref="E29:E30"/>
    <mergeCell ref="J29:J30"/>
    <mergeCell ref="A24:A25"/>
    <mergeCell ref="B24:B25"/>
    <mergeCell ref="C24:C25"/>
    <mergeCell ref="D24:D25"/>
    <mergeCell ref="E24:E25"/>
    <mergeCell ref="J24:J25"/>
    <mergeCell ref="A22:A23"/>
    <mergeCell ref="B22:B23"/>
    <mergeCell ref="C22:C23"/>
    <mergeCell ref="D22:D23"/>
    <mergeCell ref="E22:E23"/>
    <mergeCell ref="J22:J23"/>
  </mergeCells>
  <printOptions horizontalCentered="1"/>
  <pageMargins left="0.17" right="0.16" top="0.2755905511811024" bottom="0.2362204724409449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Zeros="0" zoomScale="85" zoomScaleNormal="85" zoomScalePageLayoutView="0" workbookViewId="0" topLeftCell="A1">
      <selection activeCell="C1" sqref="C1:C16384"/>
    </sheetView>
  </sheetViews>
  <sheetFormatPr defaultColWidth="9.140625" defaultRowHeight="12.75"/>
  <cols>
    <col min="1" max="1" width="5.00390625" style="12" customWidth="1"/>
    <col min="2" max="2" width="9.8515625" style="12" customWidth="1"/>
    <col min="3" max="3" width="13.00390625" style="12" customWidth="1"/>
    <col min="4" max="4" width="14.421875" style="13" customWidth="1"/>
    <col min="5" max="5" width="16.7109375" style="12" customWidth="1"/>
    <col min="6" max="6" width="7.140625" style="12" bestFit="1" customWidth="1"/>
    <col min="7" max="7" width="6.57421875" style="13" customWidth="1"/>
    <col min="8" max="8" width="9.28125" style="13" customWidth="1"/>
    <col min="9" max="9" width="7.8515625" style="13" customWidth="1"/>
    <col min="10" max="10" width="10.421875" style="13" customWidth="1"/>
    <col min="11" max="16384" width="9.140625" style="12" customWidth="1"/>
  </cols>
  <sheetData>
    <row r="1" spans="1:10" ht="18.75">
      <c r="A1" s="11"/>
      <c r="B1" s="11" t="s">
        <v>61</v>
      </c>
      <c r="J1" s="29" t="s">
        <v>11</v>
      </c>
    </row>
    <row r="2" spans="7:10" ht="12.75">
      <c r="G2" s="12"/>
      <c r="H2" s="12"/>
      <c r="J2" s="29" t="s">
        <v>64</v>
      </c>
    </row>
    <row r="3" spans="2:10" ht="15.75" customHeight="1">
      <c r="B3" s="54" t="s">
        <v>12</v>
      </c>
      <c r="D3" s="55" t="s">
        <v>94</v>
      </c>
      <c r="F3" s="50">
        <v>1.1574074074074073E-05</v>
      </c>
      <c r="G3" s="12"/>
      <c r="H3" s="12"/>
      <c r="J3" s="17"/>
    </row>
    <row r="4" spans="2:10" ht="15.75" customHeight="1" thickBot="1">
      <c r="B4" s="18"/>
      <c r="D4" s="16"/>
      <c r="G4" s="12"/>
      <c r="H4" s="12"/>
      <c r="J4" s="17"/>
    </row>
    <row r="5" spans="1:10" ht="22.5" customHeight="1" thickBot="1">
      <c r="A5" s="19" t="s">
        <v>0</v>
      </c>
      <c r="B5" s="20" t="s">
        <v>1</v>
      </c>
      <c r="C5" s="21" t="s">
        <v>2</v>
      </c>
      <c r="D5" s="22" t="s">
        <v>3</v>
      </c>
      <c r="E5" s="24" t="s">
        <v>8</v>
      </c>
      <c r="F5" s="28"/>
      <c r="G5" s="22" t="s">
        <v>10</v>
      </c>
      <c r="H5" s="22" t="s">
        <v>65</v>
      </c>
      <c r="I5" s="22" t="s">
        <v>14</v>
      </c>
      <c r="J5" s="23" t="s">
        <v>7</v>
      </c>
    </row>
    <row r="6" spans="1:10" ht="12.75">
      <c r="A6" s="2">
        <v>1</v>
      </c>
      <c r="B6" s="7" t="s">
        <v>168</v>
      </c>
      <c r="C6" s="9" t="s">
        <v>169</v>
      </c>
      <c r="D6" s="4">
        <v>37168</v>
      </c>
      <c r="E6" s="58" t="s">
        <v>25</v>
      </c>
      <c r="F6" s="25" t="s">
        <v>9</v>
      </c>
      <c r="G6" s="27">
        <v>9.08</v>
      </c>
      <c r="H6" s="27">
        <v>31.64</v>
      </c>
      <c r="I6" s="49">
        <v>0.002525</v>
      </c>
      <c r="J6" s="6">
        <f>SUM(G7:I7)</f>
        <v>1743</v>
      </c>
    </row>
    <row r="7" spans="1:10" ht="13.5" thickBot="1">
      <c r="A7" s="1"/>
      <c r="B7" s="10" t="s">
        <v>168</v>
      </c>
      <c r="C7" s="8" t="s">
        <v>169</v>
      </c>
      <c r="D7" s="3">
        <v>37168</v>
      </c>
      <c r="E7" s="59" t="s">
        <v>118</v>
      </c>
      <c r="F7" s="26" t="s">
        <v>7</v>
      </c>
      <c r="G7" s="48">
        <f>IF(ISBLANK(G6),"",TRUNC(17.22*(G6-15.4)^2))</f>
        <v>687</v>
      </c>
      <c r="H7" s="48">
        <f>(IF(ISBLANK(H6),"",INT(4.99087*(42.5-(H6-1))^1.81)))+100</f>
        <v>538</v>
      </c>
      <c r="I7" s="48">
        <f>IF(ISBLANK(I6),"",TRUNC(0.03473*((I6/$F$3)-340.4)^2))</f>
        <v>518</v>
      </c>
      <c r="J7" s="5"/>
    </row>
    <row r="8" spans="7:10" ht="12.75">
      <c r="G8" s="12"/>
      <c r="H8" s="12"/>
      <c r="J8" s="29"/>
    </row>
    <row r="9" spans="2:10" ht="15.75" customHeight="1">
      <c r="B9" s="54" t="s">
        <v>12</v>
      </c>
      <c r="D9" s="55" t="s">
        <v>136</v>
      </c>
      <c r="F9" s="50">
        <v>1.1574074074074073E-05</v>
      </c>
      <c r="G9" s="12"/>
      <c r="H9" s="12"/>
      <c r="J9" s="17"/>
    </row>
    <row r="10" spans="2:10" ht="15.75" customHeight="1" thickBot="1">
      <c r="B10" s="18"/>
      <c r="D10" s="16"/>
      <c r="G10" s="12"/>
      <c r="H10" s="12"/>
      <c r="J10" s="17"/>
    </row>
    <row r="11" spans="1:10" ht="22.5" customHeight="1" thickBot="1">
      <c r="A11" s="19" t="s">
        <v>0</v>
      </c>
      <c r="B11" s="20" t="s">
        <v>1</v>
      </c>
      <c r="C11" s="21" t="s">
        <v>2</v>
      </c>
      <c r="D11" s="22" t="s">
        <v>3</v>
      </c>
      <c r="E11" s="24" t="s">
        <v>8</v>
      </c>
      <c r="F11" s="28"/>
      <c r="G11" s="22" t="s">
        <v>10</v>
      </c>
      <c r="H11" s="22" t="s">
        <v>65</v>
      </c>
      <c r="I11" s="22" t="s">
        <v>14</v>
      </c>
      <c r="J11" s="23" t="s">
        <v>7</v>
      </c>
    </row>
    <row r="12" spans="1:10" ht="12.75">
      <c r="A12" s="2">
        <v>1</v>
      </c>
      <c r="B12" s="7" t="s">
        <v>170</v>
      </c>
      <c r="C12" s="9" t="s">
        <v>171</v>
      </c>
      <c r="D12" s="4">
        <v>37318</v>
      </c>
      <c r="E12" s="58" t="s">
        <v>25</v>
      </c>
      <c r="F12" s="25" t="s">
        <v>9</v>
      </c>
      <c r="G12" s="27">
        <v>8.84</v>
      </c>
      <c r="H12" s="27">
        <v>29.5</v>
      </c>
      <c r="I12" s="49">
        <v>0.0024611111111111114</v>
      </c>
      <c r="J12" s="6">
        <f>SUM(G13:I13)</f>
        <v>1999</v>
      </c>
    </row>
    <row r="13" spans="1:10" ht="13.5" thickBot="1">
      <c r="A13" s="1"/>
      <c r="B13" s="10" t="s">
        <v>170</v>
      </c>
      <c r="C13" s="8" t="s">
        <v>171</v>
      </c>
      <c r="D13" s="3">
        <v>37318</v>
      </c>
      <c r="E13" s="59" t="s">
        <v>118</v>
      </c>
      <c r="F13" s="26" t="s">
        <v>7</v>
      </c>
      <c r="G13" s="48">
        <f>IF(ISBLANK(G12),"",TRUNC(17.22*(G12-15.4)^2))</f>
        <v>741</v>
      </c>
      <c r="H13" s="48">
        <f>(IF(ISBLANK(H12),"",INT(4.99087*(42.5-(H12-1))^1.81)))+100</f>
        <v>692</v>
      </c>
      <c r="I13" s="48">
        <f>IF(ISBLANK(I12),"",TRUNC(0.03473*((I12/$F$3)-340.4)^2))</f>
        <v>566</v>
      </c>
      <c r="J13" s="5"/>
    </row>
    <row r="14" spans="1:10" ht="12.75">
      <c r="A14" s="2">
        <v>2</v>
      </c>
      <c r="B14" s="7" t="s">
        <v>172</v>
      </c>
      <c r="C14" s="9" t="s">
        <v>173</v>
      </c>
      <c r="D14" s="4">
        <v>37564</v>
      </c>
      <c r="E14" s="58" t="s">
        <v>111</v>
      </c>
      <c r="F14" s="25" t="s">
        <v>9</v>
      </c>
      <c r="G14" s="27">
        <v>11.02</v>
      </c>
      <c r="H14" s="27">
        <v>37.84</v>
      </c>
      <c r="I14" s="49">
        <v>0.0030532407407407405</v>
      </c>
      <c r="J14" s="6">
        <f>SUM(G15:I15)</f>
        <v>748</v>
      </c>
    </row>
    <row r="15" spans="1:10" ht="13.5" thickBot="1">
      <c r="A15" s="1"/>
      <c r="B15" s="10" t="s">
        <v>172</v>
      </c>
      <c r="C15" s="8" t="s">
        <v>173</v>
      </c>
      <c r="D15" s="3">
        <v>37564</v>
      </c>
      <c r="E15" s="59" t="s">
        <v>111</v>
      </c>
      <c r="F15" s="26" t="s">
        <v>7</v>
      </c>
      <c r="G15" s="48">
        <f>IF(ISBLANK(G14),"",TRUNC(17.22*(G14-15.4)^2))</f>
        <v>330</v>
      </c>
      <c r="H15" s="48">
        <f>(IF(ISBLANK(H14),"",INT(4.99087*(42.5-(H14-1))^1.81)))+100</f>
        <v>215</v>
      </c>
      <c r="I15" s="48">
        <f>IF(ISBLANK(I14),"",TRUNC(0.03473*((I14/$F$3)-340.4)^2))</f>
        <v>203</v>
      </c>
      <c r="J15" s="5"/>
    </row>
    <row r="16" s="39" customFormat="1" ht="15.75"/>
    <row r="17" s="39" customFormat="1" ht="15.75"/>
    <row r="18" s="39" customFormat="1" ht="15.75"/>
  </sheetData>
  <sheetProtection/>
  <mergeCells count="18">
    <mergeCell ref="C6:C7"/>
    <mergeCell ref="D6:D7"/>
    <mergeCell ref="B12:B13"/>
    <mergeCell ref="C12:C13"/>
    <mergeCell ref="D12:D13"/>
    <mergeCell ref="B14:B15"/>
    <mergeCell ref="C14:C15"/>
    <mergeCell ref="D14:D15"/>
    <mergeCell ref="E6:E7"/>
    <mergeCell ref="E12:E13"/>
    <mergeCell ref="J6:J7"/>
    <mergeCell ref="J12:J13"/>
    <mergeCell ref="E14:E15"/>
    <mergeCell ref="A6:A7"/>
    <mergeCell ref="A12:A13"/>
    <mergeCell ref="J14:J15"/>
    <mergeCell ref="A14:A15"/>
    <mergeCell ref="B6:B7"/>
  </mergeCells>
  <printOptions horizontalCentered="1"/>
  <pageMargins left="0.17" right="0.16" top="0.2755905511811024" bottom="0.2362204724409449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="85" zoomScaleNormal="85" zoomScalePageLayoutView="0" workbookViewId="0" topLeftCell="A1">
      <selection activeCell="E1" sqref="E1:E16384"/>
    </sheetView>
  </sheetViews>
  <sheetFormatPr defaultColWidth="9.140625" defaultRowHeight="12.75"/>
  <cols>
    <col min="1" max="1" width="5.00390625" style="12" customWidth="1"/>
    <col min="2" max="2" width="9.8515625" style="12" customWidth="1"/>
    <col min="3" max="3" width="16.140625" style="12" customWidth="1"/>
    <col min="4" max="4" width="14.421875" style="13" customWidth="1"/>
    <col min="5" max="5" width="13.00390625" style="12" customWidth="1"/>
    <col min="6" max="6" width="7.140625" style="12" bestFit="1" customWidth="1"/>
    <col min="7" max="7" width="6.57421875" style="13" customWidth="1"/>
    <col min="8" max="8" width="9.28125" style="13" customWidth="1"/>
    <col min="9" max="9" width="7.8515625" style="13" customWidth="1"/>
    <col min="10" max="10" width="10.421875" style="13" customWidth="1"/>
    <col min="11" max="16384" width="9.140625" style="12" customWidth="1"/>
  </cols>
  <sheetData>
    <row r="1" spans="1:10" ht="18.75">
      <c r="A1" s="11"/>
      <c r="B1" s="11" t="s">
        <v>61</v>
      </c>
      <c r="J1" s="29" t="s">
        <v>11</v>
      </c>
    </row>
    <row r="2" spans="7:10" ht="12.75">
      <c r="G2" s="12"/>
      <c r="H2" s="12"/>
      <c r="J2" s="29" t="s">
        <v>64</v>
      </c>
    </row>
    <row r="3" spans="1:10" s="15" customFormat="1" ht="18.75">
      <c r="A3" s="11"/>
      <c r="B3" s="54" t="s">
        <v>13</v>
      </c>
      <c r="D3" s="55" t="s">
        <v>94</v>
      </c>
      <c r="E3" s="14"/>
      <c r="F3" s="50">
        <v>1.1574074074074073E-05</v>
      </c>
      <c r="G3" s="14"/>
      <c r="H3" s="14"/>
      <c r="I3" s="14"/>
      <c r="J3" s="14"/>
    </row>
    <row r="4" spans="2:10" ht="15.75" customHeight="1" thickBot="1">
      <c r="B4" s="18"/>
      <c r="D4" s="16"/>
      <c r="G4" s="12"/>
      <c r="H4" s="12"/>
      <c r="J4" s="17"/>
    </row>
    <row r="5" spans="1:10" ht="22.5" customHeight="1" thickBot="1">
      <c r="A5" s="40" t="s">
        <v>0</v>
      </c>
      <c r="B5" s="41" t="s">
        <v>1</v>
      </c>
      <c r="C5" s="42" t="s">
        <v>2</v>
      </c>
      <c r="D5" s="43" t="s">
        <v>3</v>
      </c>
      <c r="E5" s="46" t="s">
        <v>8</v>
      </c>
      <c r="F5" s="44"/>
      <c r="G5" s="43" t="s">
        <v>10</v>
      </c>
      <c r="H5" s="22" t="s">
        <v>65</v>
      </c>
      <c r="I5" s="43" t="s">
        <v>14</v>
      </c>
      <c r="J5" s="45" t="s">
        <v>7</v>
      </c>
    </row>
    <row r="6" spans="1:10" ht="12.75">
      <c r="A6" s="2">
        <v>1</v>
      </c>
      <c r="B6" s="7" t="s">
        <v>54</v>
      </c>
      <c r="C6" s="9" t="s">
        <v>174</v>
      </c>
      <c r="D6" s="4">
        <v>37179</v>
      </c>
      <c r="E6" s="58" t="s">
        <v>105</v>
      </c>
      <c r="F6" s="25" t="s">
        <v>9</v>
      </c>
      <c r="G6" s="27">
        <v>9.04</v>
      </c>
      <c r="H6" s="27">
        <v>32.33</v>
      </c>
      <c r="I6" s="49">
        <v>0.0023505787037037037</v>
      </c>
      <c r="J6" s="6">
        <f>SUM(G7:I7)</f>
        <v>551</v>
      </c>
    </row>
    <row r="7" spans="1:10" ht="13.5" thickBot="1">
      <c r="A7" s="1"/>
      <c r="B7" s="10" t="s">
        <v>54</v>
      </c>
      <c r="C7" s="8" t="s">
        <v>174</v>
      </c>
      <c r="D7" s="3">
        <v>37179</v>
      </c>
      <c r="E7" s="59" t="s">
        <v>105</v>
      </c>
      <c r="F7" s="26" t="s">
        <v>7</v>
      </c>
      <c r="G7" s="48">
        <f>IF(ISBLANK(G6),"",TRUNC(59.76*(G6-11)^2))</f>
        <v>229</v>
      </c>
      <c r="H7" s="48">
        <f>(IF(ISBLANK(H6),"",TRUNC(5.04*(H6-36)^2)))+100</f>
        <v>167</v>
      </c>
      <c r="I7" s="48">
        <f>IF(ISBLANK(I6),"",TRUNC(0.1139*((I6/$F$3)-240)^2))</f>
        <v>155</v>
      </c>
      <c r="J7" s="5"/>
    </row>
    <row r="8" spans="1:10" ht="12.75">
      <c r="A8" s="2" t="s">
        <v>27</v>
      </c>
      <c r="B8" s="7" t="s">
        <v>175</v>
      </c>
      <c r="C8" s="9" t="s">
        <v>176</v>
      </c>
      <c r="D8" s="4" t="s">
        <v>177</v>
      </c>
      <c r="E8" s="58" t="s">
        <v>178</v>
      </c>
      <c r="F8" s="25" t="s">
        <v>9</v>
      </c>
      <c r="G8" s="27">
        <v>12.82</v>
      </c>
      <c r="H8" s="27">
        <v>31.64</v>
      </c>
      <c r="I8" s="49">
        <v>0.0024679398148148147</v>
      </c>
      <c r="J8" s="6">
        <f>SUM(G9:I9)</f>
        <v>277</v>
      </c>
    </row>
    <row r="9" spans="1:10" ht="13.5" thickBot="1">
      <c r="A9" s="1"/>
      <c r="B9" s="10"/>
      <c r="C9" s="8"/>
      <c r="D9" s="3"/>
      <c r="E9" s="59"/>
      <c r="F9" s="26" t="s">
        <v>7</v>
      </c>
      <c r="G9" s="48">
        <v>1</v>
      </c>
      <c r="H9" s="48">
        <f>(IF(ISBLANK(H8),"",TRUNC(5.04*(H8-36)^2)))+100</f>
        <v>195</v>
      </c>
      <c r="I9" s="48">
        <f>IF(ISBLANK(I8),"",TRUNC(0.1139*((I8/$F$3)-240)^2))</f>
        <v>81</v>
      </c>
      <c r="J9" s="5"/>
    </row>
    <row r="10" spans="1:10" ht="12.75">
      <c r="A10" s="30"/>
      <c r="B10" s="31"/>
      <c r="C10" s="32"/>
      <c r="D10" s="33"/>
      <c r="E10" s="37"/>
      <c r="F10" s="34"/>
      <c r="G10" s="35"/>
      <c r="H10" s="35"/>
      <c r="I10" s="38"/>
      <c r="J10" s="36"/>
    </row>
    <row r="11" spans="1:10" s="15" customFormat="1" ht="18.75">
      <c r="A11" s="11"/>
      <c r="B11" s="54" t="s">
        <v>13</v>
      </c>
      <c r="D11" s="55" t="s">
        <v>136</v>
      </c>
      <c r="E11" s="14"/>
      <c r="F11" s="50">
        <v>1.1574074074074073E-05</v>
      </c>
      <c r="G11" s="14"/>
      <c r="H11" s="14"/>
      <c r="I11" s="14"/>
      <c r="J11" s="14"/>
    </row>
    <row r="12" spans="2:10" ht="15.75" customHeight="1" thickBot="1">
      <c r="B12" s="18"/>
      <c r="D12" s="16"/>
      <c r="G12" s="12"/>
      <c r="H12" s="12"/>
      <c r="J12" s="17"/>
    </row>
    <row r="13" spans="1:10" ht="22.5" customHeight="1" thickBot="1">
      <c r="A13" s="40" t="s">
        <v>0</v>
      </c>
      <c r="B13" s="41" t="s">
        <v>1</v>
      </c>
      <c r="C13" s="42" t="s">
        <v>2</v>
      </c>
      <c r="D13" s="43" t="s">
        <v>3</v>
      </c>
      <c r="E13" s="46" t="s">
        <v>8</v>
      </c>
      <c r="F13" s="44"/>
      <c r="G13" s="43" t="s">
        <v>10</v>
      </c>
      <c r="H13" s="22" t="s">
        <v>65</v>
      </c>
      <c r="I13" s="43" t="s">
        <v>14</v>
      </c>
      <c r="J13" s="45" t="s">
        <v>7</v>
      </c>
    </row>
    <row r="14" spans="1:10" ht="12.75">
      <c r="A14" s="2">
        <v>1</v>
      </c>
      <c r="B14" s="7" t="s">
        <v>179</v>
      </c>
      <c r="C14" s="9" t="s">
        <v>180</v>
      </c>
      <c r="D14" s="4">
        <v>37346</v>
      </c>
      <c r="E14" s="58" t="s">
        <v>25</v>
      </c>
      <c r="F14" s="25" t="s">
        <v>9</v>
      </c>
      <c r="G14" s="27">
        <v>9.51</v>
      </c>
      <c r="H14" s="27">
        <v>33.28</v>
      </c>
      <c r="I14" s="49">
        <v>0.00231400462962963</v>
      </c>
      <c r="J14" s="6">
        <f>SUM(G15:I15)</f>
        <v>451</v>
      </c>
    </row>
    <row r="15" spans="1:10" ht="13.5" thickBot="1">
      <c r="A15" s="1"/>
      <c r="B15" s="10" t="s">
        <v>179</v>
      </c>
      <c r="C15" s="8" t="s">
        <v>180</v>
      </c>
      <c r="D15" s="3">
        <v>37346</v>
      </c>
      <c r="E15" s="59" t="s">
        <v>118</v>
      </c>
      <c r="F15" s="26" t="s">
        <v>7</v>
      </c>
      <c r="G15" s="48">
        <f>IF(ISBLANK(G14),"",TRUNC(59.76*(G14-11)^2))</f>
        <v>132</v>
      </c>
      <c r="H15" s="48">
        <f>(IF(ISBLANK(H14),"",TRUNC(5.04*(H14-36)^2)))+100</f>
        <v>137</v>
      </c>
      <c r="I15" s="48">
        <f>IF(ISBLANK(I14),"",TRUNC(0.1139*((I14/$F$3)-240)^2))</f>
        <v>182</v>
      </c>
      <c r="J15" s="5"/>
    </row>
    <row r="16" spans="1:10" ht="12.75">
      <c r="A16" s="2">
        <v>2</v>
      </c>
      <c r="B16" s="7" t="s">
        <v>181</v>
      </c>
      <c r="C16" s="9" t="s">
        <v>182</v>
      </c>
      <c r="D16" s="4">
        <v>37890</v>
      </c>
      <c r="E16" s="58" t="s">
        <v>34</v>
      </c>
      <c r="F16" s="25" t="s">
        <v>9</v>
      </c>
      <c r="G16" s="27">
        <v>9.59</v>
      </c>
      <c r="H16" s="27">
        <v>32.89</v>
      </c>
      <c r="I16" s="49">
        <v>0.0029160879629629628</v>
      </c>
      <c r="J16" s="6">
        <f>SUM(G17:I17)</f>
        <v>267</v>
      </c>
    </row>
    <row r="17" spans="1:10" ht="13.5" thickBot="1">
      <c r="A17" s="1"/>
      <c r="B17" s="10" t="s">
        <v>181</v>
      </c>
      <c r="C17" s="8" t="s">
        <v>182</v>
      </c>
      <c r="D17" s="3">
        <v>37890</v>
      </c>
      <c r="E17" s="59" t="s">
        <v>34</v>
      </c>
      <c r="F17" s="26" t="s">
        <v>7</v>
      </c>
      <c r="G17" s="48">
        <f>IF(ISBLANK(G16),"",TRUNC(59.76*(G16-11)^2))</f>
        <v>118</v>
      </c>
      <c r="H17" s="48">
        <f>(IF(ISBLANK(H16),"",TRUNC(5.04*(H16-36)^2)))+100</f>
        <v>148</v>
      </c>
      <c r="I17" s="48">
        <v>1</v>
      </c>
      <c r="J17" s="5"/>
    </row>
    <row r="18" spans="1:10" ht="12.75">
      <c r="A18" s="2" t="s">
        <v>27</v>
      </c>
      <c r="B18" s="7" t="s">
        <v>183</v>
      </c>
      <c r="C18" s="9" t="s">
        <v>184</v>
      </c>
      <c r="D18" s="4">
        <v>37595</v>
      </c>
      <c r="E18" s="58" t="s">
        <v>178</v>
      </c>
      <c r="F18" s="25" t="s">
        <v>9</v>
      </c>
      <c r="G18" s="27">
        <v>12.9</v>
      </c>
      <c r="H18" s="27">
        <v>36.53</v>
      </c>
      <c r="I18" s="49">
        <v>0.0027942129629629623</v>
      </c>
      <c r="J18" s="6">
        <f>SUM(G19:I19)</f>
        <v>103</v>
      </c>
    </row>
    <row r="19" spans="1:10" ht="13.5" thickBot="1">
      <c r="A19" s="1"/>
      <c r="B19" s="10"/>
      <c r="C19" s="8"/>
      <c r="D19" s="3"/>
      <c r="E19" s="59"/>
      <c r="F19" s="26" t="s">
        <v>7</v>
      </c>
      <c r="G19" s="48">
        <v>1</v>
      </c>
      <c r="H19" s="48">
        <f>(IF(ISBLANK(H18),"",TRUNC(5.04*(H18-36)^2)))+100</f>
        <v>101</v>
      </c>
      <c r="I19" s="48">
        <v>1</v>
      </c>
      <c r="J19" s="5"/>
    </row>
    <row r="20" s="39" customFormat="1" ht="15.75"/>
    <row r="21" s="39" customFormat="1" ht="15.75"/>
    <row r="22" s="39" customFormat="1" ht="15.75"/>
  </sheetData>
  <sheetProtection/>
  <mergeCells count="30">
    <mergeCell ref="D14:D15"/>
    <mergeCell ref="E14:E15"/>
    <mergeCell ref="A6:A7"/>
    <mergeCell ref="B6:B7"/>
    <mergeCell ref="C6:C7"/>
    <mergeCell ref="D6:D7"/>
    <mergeCell ref="E6:E7"/>
    <mergeCell ref="C14:C15"/>
    <mergeCell ref="J6:J7"/>
    <mergeCell ref="A14:A15"/>
    <mergeCell ref="J14:J15"/>
    <mergeCell ref="A8:A9"/>
    <mergeCell ref="B8:B9"/>
    <mergeCell ref="C8:C9"/>
    <mergeCell ref="D8:D9"/>
    <mergeCell ref="E8:E9"/>
    <mergeCell ref="J8:J9"/>
    <mergeCell ref="B14:B15"/>
    <mergeCell ref="A16:A17"/>
    <mergeCell ref="B16:B17"/>
    <mergeCell ref="C16:C17"/>
    <mergeCell ref="D16:D17"/>
    <mergeCell ref="E16:E17"/>
    <mergeCell ref="J16:J17"/>
    <mergeCell ref="A18:A19"/>
    <mergeCell ref="B18:B19"/>
    <mergeCell ref="C18:C19"/>
    <mergeCell ref="D18:D19"/>
    <mergeCell ref="E18:E19"/>
    <mergeCell ref="J18:J19"/>
  </mergeCells>
  <printOptions horizontalCentered="1"/>
  <pageMargins left="0.17" right="0.16" top="0.2755905511811024" bottom="0.2362204724409449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00390625" style="12" customWidth="1"/>
    <col min="2" max="2" width="8.7109375" style="12" customWidth="1"/>
    <col min="3" max="3" width="14.421875" style="12" customWidth="1"/>
    <col min="4" max="4" width="12.8515625" style="13" customWidth="1"/>
    <col min="5" max="5" width="14.28125" style="12" customWidth="1"/>
    <col min="6" max="6" width="5.421875" style="12" bestFit="1" customWidth="1"/>
    <col min="7" max="7" width="7.00390625" style="13" bestFit="1" customWidth="1"/>
    <col min="8" max="8" width="7.7109375" style="13" customWidth="1"/>
    <col min="9" max="9" width="6.28125" style="13" customWidth="1"/>
    <col min="10" max="10" width="10.00390625" style="13" customWidth="1"/>
    <col min="11" max="16384" width="9.140625" style="12" customWidth="1"/>
  </cols>
  <sheetData>
    <row r="1" spans="1:10" ht="18.75">
      <c r="A1" s="11"/>
      <c r="B1" s="11" t="s">
        <v>61</v>
      </c>
      <c r="J1" s="29" t="s">
        <v>11</v>
      </c>
    </row>
    <row r="2" spans="1:11" s="15" customFormat="1" ht="18.75">
      <c r="A2" s="11"/>
      <c r="B2" s="14"/>
      <c r="D2" s="14"/>
      <c r="F2" s="14"/>
      <c r="G2" s="14"/>
      <c r="H2" s="14"/>
      <c r="I2" s="14"/>
      <c r="J2" s="29" t="s">
        <v>64</v>
      </c>
      <c r="K2" s="14"/>
    </row>
    <row r="3" spans="2:10" ht="15.75" customHeight="1">
      <c r="B3" s="54" t="s">
        <v>12</v>
      </c>
      <c r="D3" s="55" t="s">
        <v>94</v>
      </c>
      <c r="I3" s="12"/>
      <c r="J3" s="17"/>
    </row>
    <row r="4" spans="2:10" ht="15.75" customHeight="1" thickBot="1">
      <c r="B4" s="18"/>
      <c r="D4" s="16"/>
      <c r="I4" s="12"/>
      <c r="J4" s="17"/>
    </row>
    <row r="5" spans="1:10" ht="22.5" customHeight="1" thickBot="1">
      <c r="A5" s="19" t="s">
        <v>0</v>
      </c>
      <c r="B5" s="20" t="s">
        <v>1</v>
      </c>
      <c r="C5" s="21" t="s">
        <v>2</v>
      </c>
      <c r="D5" s="22" t="s">
        <v>3</v>
      </c>
      <c r="E5" s="24" t="s">
        <v>8</v>
      </c>
      <c r="F5" s="28"/>
      <c r="G5" s="22" t="s">
        <v>10</v>
      </c>
      <c r="H5" s="22" t="s">
        <v>4</v>
      </c>
      <c r="I5" s="22" t="s">
        <v>5</v>
      </c>
      <c r="J5" s="23" t="s">
        <v>7</v>
      </c>
    </row>
    <row r="6" spans="1:10" ht="12.75">
      <c r="A6" s="62">
        <v>1</v>
      </c>
      <c r="B6" s="60" t="s">
        <v>38</v>
      </c>
      <c r="C6" s="61" t="s">
        <v>39</v>
      </c>
      <c r="D6" s="63">
        <v>36975</v>
      </c>
      <c r="E6" s="64" t="s">
        <v>30</v>
      </c>
      <c r="F6" s="47" t="s">
        <v>9</v>
      </c>
      <c r="G6" s="27">
        <v>8.4</v>
      </c>
      <c r="H6" s="27">
        <v>1.45</v>
      </c>
      <c r="I6" s="27">
        <v>4.85</v>
      </c>
      <c r="J6" s="6">
        <f>SUM(G7:I7)</f>
        <v>2243</v>
      </c>
    </row>
    <row r="7" spans="1:10" ht="13.5" thickBot="1">
      <c r="A7" s="1"/>
      <c r="B7" s="10" t="s">
        <v>38</v>
      </c>
      <c r="C7" s="8" t="s">
        <v>39</v>
      </c>
      <c r="D7" s="3">
        <v>36975</v>
      </c>
      <c r="E7" s="59" t="s">
        <v>30</v>
      </c>
      <c r="F7" s="26" t="s">
        <v>7</v>
      </c>
      <c r="G7" s="48">
        <f>IF(ISBLANK(G6),"",TRUNC(17.22*(G6-15.4)^2))</f>
        <v>843</v>
      </c>
      <c r="H7" s="48">
        <f>IF(ISBLANK(H6),"",TRUNC(41.34*(H6+10.248)^2)-5000)</f>
        <v>657</v>
      </c>
      <c r="I7" s="48">
        <f>IF(ISBLANK(I6),"",TRUNC(1.9265*(I6+49.75)^2)-5000)</f>
        <v>743</v>
      </c>
      <c r="J7" s="5"/>
    </row>
    <row r="8" spans="1:10" ht="12.75">
      <c r="A8" s="62">
        <v>2</v>
      </c>
      <c r="B8" s="60" t="s">
        <v>35</v>
      </c>
      <c r="C8" s="61" t="s">
        <v>40</v>
      </c>
      <c r="D8" s="63">
        <v>37228</v>
      </c>
      <c r="E8" s="64" t="s">
        <v>30</v>
      </c>
      <c r="F8" s="47" t="s">
        <v>9</v>
      </c>
      <c r="G8" s="27">
        <v>8.61</v>
      </c>
      <c r="H8" s="27">
        <v>1.25</v>
      </c>
      <c r="I8" s="27">
        <v>4.85</v>
      </c>
      <c r="J8" s="6">
        <f>SUM(G9:I9)</f>
        <v>2001</v>
      </c>
    </row>
    <row r="9" spans="1:10" ht="13.5" thickBot="1">
      <c r="A9" s="1"/>
      <c r="B9" s="10" t="s">
        <v>35</v>
      </c>
      <c r="C9" s="8" t="s">
        <v>40</v>
      </c>
      <c r="D9" s="3">
        <v>37228</v>
      </c>
      <c r="E9" s="59" t="s">
        <v>30</v>
      </c>
      <c r="F9" s="26" t="s">
        <v>7</v>
      </c>
      <c r="G9" s="48">
        <f>IF(ISBLANK(G8),"",TRUNC(17.22*(G8-15.4)^2))</f>
        <v>793</v>
      </c>
      <c r="H9" s="48">
        <f>IF(ISBLANK(H8),"",TRUNC(41.34*(H8+10.248)^2)-5000)</f>
        <v>465</v>
      </c>
      <c r="I9" s="48">
        <f>IF(ISBLANK(I8),"",TRUNC(1.9265*(I8+49.75)^2)-5000)</f>
        <v>743</v>
      </c>
      <c r="J9" s="5"/>
    </row>
    <row r="10" spans="1:10" ht="12.75">
      <c r="A10" s="62">
        <v>3</v>
      </c>
      <c r="B10" s="60" t="s">
        <v>45</v>
      </c>
      <c r="C10" s="61" t="s">
        <v>46</v>
      </c>
      <c r="D10" s="63">
        <v>36990</v>
      </c>
      <c r="E10" s="64" t="s">
        <v>33</v>
      </c>
      <c r="F10" s="47" t="s">
        <v>9</v>
      </c>
      <c r="G10" s="27">
        <v>9.12</v>
      </c>
      <c r="H10" s="27">
        <v>1.45</v>
      </c>
      <c r="I10" s="27">
        <v>4.12</v>
      </c>
      <c r="J10" s="6">
        <f>SUM(G11:I11)</f>
        <v>1926</v>
      </c>
    </row>
    <row r="11" spans="1:10" ht="13.5" thickBot="1">
      <c r="A11" s="1"/>
      <c r="B11" s="10" t="s">
        <v>45</v>
      </c>
      <c r="C11" s="8" t="s">
        <v>46</v>
      </c>
      <c r="D11" s="3">
        <v>36990</v>
      </c>
      <c r="E11" s="59" t="s">
        <v>33</v>
      </c>
      <c r="F11" s="26" t="s">
        <v>7</v>
      </c>
      <c r="G11" s="48">
        <f>IF(ISBLANK(G10),"",TRUNC(17.22*(G10-15.4)^2))</f>
        <v>679</v>
      </c>
      <c r="H11" s="48">
        <f>IF(ISBLANK(H10),"",TRUNC(41.34*(H10+10.248)^2)-5000)</f>
        <v>657</v>
      </c>
      <c r="I11" s="48">
        <f>IF(ISBLANK(I10),"",TRUNC(1.9265*(I10+49.75)^2)-5000)</f>
        <v>590</v>
      </c>
      <c r="J11" s="5"/>
    </row>
    <row r="12" spans="1:10" ht="12.75">
      <c r="A12" s="62">
        <v>4</v>
      </c>
      <c r="B12" s="60" t="s">
        <v>185</v>
      </c>
      <c r="C12" s="61" t="s">
        <v>186</v>
      </c>
      <c r="D12" s="63">
        <v>37246</v>
      </c>
      <c r="E12" s="64" t="s">
        <v>22</v>
      </c>
      <c r="F12" s="47" t="s">
        <v>9</v>
      </c>
      <c r="G12" s="27" t="s">
        <v>187</v>
      </c>
      <c r="H12" s="27">
        <v>1.45</v>
      </c>
      <c r="I12" s="27">
        <v>4.18</v>
      </c>
      <c r="J12" s="6">
        <f>SUM(G13:I13)</f>
        <v>1260</v>
      </c>
    </row>
    <row r="13" spans="1:10" ht="13.5" thickBot="1">
      <c r="A13" s="1"/>
      <c r="B13" s="10" t="s">
        <v>185</v>
      </c>
      <c r="C13" s="8" t="s">
        <v>186</v>
      </c>
      <c r="D13" s="3">
        <v>37246</v>
      </c>
      <c r="E13" s="59" t="s">
        <v>22</v>
      </c>
      <c r="F13" s="26" t="s">
        <v>7</v>
      </c>
      <c r="G13" s="48">
        <v>0</v>
      </c>
      <c r="H13" s="48">
        <f>IF(ISBLANK(H12),"",TRUNC(41.34*(H12+10.248)^2)-5000)</f>
        <v>657</v>
      </c>
      <c r="I13" s="48">
        <f>IF(ISBLANK(I12),"",TRUNC(1.9265*(I12+49.75)^2)-5000)</f>
        <v>603</v>
      </c>
      <c r="J13" s="5"/>
    </row>
    <row r="14" spans="1:10" ht="12.75">
      <c r="A14" s="62" t="s">
        <v>27</v>
      </c>
      <c r="B14" s="60" t="s">
        <v>69</v>
      </c>
      <c r="C14" s="61" t="s">
        <v>188</v>
      </c>
      <c r="D14" s="63">
        <v>37038</v>
      </c>
      <c r="E14" s="64"/>
      <c r="F14" s="47" t="s">
        <v>9</v>
      </c>
      <c r="G14" s="27">
        <v>9.12</v>
      </c>
      <c r="H14" s="27" t="s">
        <v>189</v>
      </c>
      <c r="I14" s="27">
        <v>4.36</v>
      </c>
      <c r="J14" s="6">
        <f>SUM(G15:I15)</f>
        <v>1319</v>
      </c>
    </row>
    <row r="15" spans="1:10" ht="13.5" thickBot="1">
      <c r="A15" s="1"/>
      <c r="B15" s="10"/>
      <c r="C15" s="8"/>
      <c r="D15" s="3"/>
      <c r="E15" s="59"/>
      <c r="F15" s="26" t="s">
        <v>7</v>
      </c>
      <c r="G15" s="48">
        <f>IF(ISBLANK(G14),"",TRUNC(17.22*(G14-15.4)^2))</f>
        <v>679</v>
      </c>
      <c r="H15" s="48">
        <v>0</v>
      </c>
      <c r="I15" s="48">
        <f>IF(ISBLANK(I14),"",TRUNC(1.9265*(I14+49.75)^2)-5000)</f>
        <v>640</v>
      </c>
      <c r="J15" s="5"/>
    </row>
    <row r="16" spans="1:10" ht="12.75">
      <c r="A16" s="62" t="s">
        <v>27</v>
      </c>
      <c r="B16" s="60" t="s">
        <v>190</v>
      </c>
      <c r="C16" s="61" t="s">
        <v>191</v>
      </c>
      <c r="D16" s="63" t="s">
        <v>192</v>
      </c>
      <c r="E16" s="64"/>
      <c r="F16" s="47" t="s">
        <v>9</v>
      </c>
      <c r="G16" s="27">
        <v>9.15</v>
      </c>
      <c r="H16" s="27" t="s">
        <v>189</v>
      </c>
      <c r="I16" s="27">
        <v>4.05</v>
      </c>
      <c r="J16" s="6">
        <f>SUM(G17:I17)</f>
        <v>1248</v>
      </c>
    </row>
    <row r="17" spans="1:10" ht="13.5" thickBot="1">
      <c r="A17" s="1"/>
      <c r="B17" s="10"/>
      <c r="C17" s="8"/>
      <c r="D17" s="3"/>
      <c r="E17" s="59"/>
      <c r="F17" s="26" t="s">
        <v>7</v>
      </c>
      <c r="G17" s="48">
        <f>IF(ISBLANK(G16),"",TRUNC(17.22*(G16-15.4)^2))</f>
        <v>672</v>
      </c>
      <c r="H17" s="48">
        <v>0</v>
      </c>
      <c r="I17" s="48">
        <f>IF(ISBLANK(I16),"",TRUNC(1.9265*(I16+49.75)^2)-5000)</f>
        <v>576</v>
      </c>
      <c r="J17" s="5"/>
    </row>
    <row r="18" spans="1:11" s="15" customFormat="1" ht="10.5" customHeight="1">
      <c r="A18" s="11"/>
      <c r="B18" s="14"/>
      <c r="D18" s="14"/>
      <c r="F18" s="14"/>
      <c r="G18" s="14"/>
      <c r="H18" s="14"/>
      <c r="I18" s="14"/>
      <c r="J18" s="29"/>
      <c r="K18" s="14"/>
    </row>
    <row r="19" spans="2:10" ht="15.75" customHeight="1">
      <c r="B19" s="54" t="s">
        <v>12</v>
      </c>
      <c r="D19" s="55" t="s">
        <v>136</v>
      </c>
      <c r="I19" s="12"/>
      <c r="J19" s="17"/>
    </row>
    <row r="20" spans="2:10" ht="10.5" customHeight="1" thickBot="1">
      <c r="B20" s="18"/>
      <c r="D20" s="16"/>
      <c r="I20" s="12"/>
      <c r="J20" s="17"/>
    </row>
    <row r="21" spans="1:10" ht="22.5" customHeight="1" thickBot="1">
      <c r="A21" s="19" t="s">
        <v>0</v>
      </c>
      <c r="B21" s="20" t="s">
        <v>1</v>
      </c>
      <c r="C21" s="21" t="s">
        <v>2</v>
      </c>
      <c r="D21" s="22" t="s">
        <v>3</v>
      </c>
      <c r="E21" s="24" t="s">
        <v>8</v>
      </c>
      <c r="F21" s="28"/>
      <c r="G21" s="22" t="s">
        <v>10</v>
      </c>
      <c r="H21" s="22" t="s">
        <v>4</v>
      </c>
      <c r="I21" s="22" t="s">
        <v>5</v>
      </c>
      <c r="J21" s="23" t="s">
        <v>7</v>
      </c>
    </row>
    <row r="22" spans="1:10" ht="12.75">
      <c r="A22" s="62">
        <v>1</v>
      </c>
      <c r="B22" s="60" t="s">
        <v>41</v>
      </c>
      <c r="C22" s="61" t="s">
        <v>42</v>
      </c>
      <c r="D22" s="63">
        <v>37577</v>
      </c>
      <c r="E22" s="64" t="s">
        <v>22</v>
      </c>
      <c r="F22" s="47" t="s">
        <v>9</v>
      </c>
      <c r="G22" s="27">
        <v>8.85</v>
      </c>
      <c r="H22" s="27">
        <v>1.4</v>
      </c>
      <c r="I22" s="27">
        <v>4.63</v>
      </c>
      <c r="J22" s="6">
        <f>SUM(G23:I23)</f>
        <v>2043</v>
      </c>
    </row>
    <row r="23" spans="1:10" ht="13.5" thickBot="1">
      <c r="A23" s="1"/>
      <c r="B23" s="10" t="s">
        <v>41</v>
      </c>
      <c r="C23" s="8" t="s">
        <v>42</v>
      </c>
      <c r="D23" s="3">
        <v>37577</v>
      </c>
      <c r="E23" s="59" t="s">
        <v>22</v>
      </c>
      <c r="F23" s="26" t="s">
        <v>7</v>
      </c>
      <c r="G23" s="48">
        <f>IF(ISBLANK(G22),"",TRUNC(17.22*(G22-15.4)^2))</f>
        <v>738</v>
      </c>
      <c r="H23" s="48">
        <f>IF(ISBLANK(H22),"",TRUNC(41.34*(H22+10.248)^2)-5000)</f>
        <v>608</v>
      </c>
      <c r="I23" s="48">
        <f>IF(ISBLANK(I22),"",TRUNC(1.9265*(I22+49.75)^2)-5000)</f>
        <v>697</v>
      </c>
      <c r="J23" s="5"/>
    </row>
    <row r="24" spans="1:10" ht="12.75">
      <c r="A24" s="62">
        <v>2</v>
      </c>
      <c r="B24" s="60" t="s">
        <v>193</v>
      </c>
      <c r="C24" s="61" t="s">
        <v>194</v>
      </c>
      <c r="D24" s="63">
        <v>37402</v>
      </c>
      <c r="E24" s="64" t="s">
        <v>22</v>
      </c>
      <c r="F24" s="47" t="s">
        <v>9</v>
      </c>
      <c r="G24" s="27">
        <v>8.71</v>
      </c>
      <c r="H24" s="27">
        <v>1.4</v>
      </c>
      <c r="I24" s="27">
        <v>4.42</v>
      </c>
      <c r="J24" s="6">
        <f>SUM(G25:I25)</f>
        <v>2031</v>
      </c>
    </row>
    <row r="25" spans="1:10" ht="13.5" thickBot="1">
      <c r="A25" s="1"/>
      <c r="B25" s="10" t="s">
        <v>193</v>
      </c>
      <c r="C25" s="8" t="s">
        <v>194</v>
      </c>
      <c r="D25" s="3">
        <v>37402</v>
      </c>
      <c r="E25" s="59" t="s">
        <v>22</v>
      </c>
      <c r="F25" s="26" t="s">
        <v>7</v>
      </c>
      <c r="G25" s="48">
        <f>IF(ISBLANK(G24),"",TRUNC(17.22*(G24-15.4)^2))</f>
        <v>770</v>
      </c>
      <c r="H25" s="48">
        <f>IF(ISBLANK(H24),"",TRUNC(41.34*(H24+10.248)^2)-5000)</f>
        <v>608</v>
      </c>
      <c r="I25" s="48">
        <f>IF(ISBLANK(I24),"",TRUNC(1.9265*(I24+49.75)^2)-5000)</f>
        <v>653</v>
      </c>
      <c r="J25" s="5"/>
    </row>
    <row r="26" spans="1:10" ht="12.75">
      <c r="A26" s="62">
        <v>3</v>
      </c>
      <c r="B26" s="60" t="s">
        <v>195</v>
      </c>
      <c r="C26" s="61" t="s">
        <v>196</v>
      </c>
      <c r="D26" s="63">
        <v>37425</v>
      </c>
      <c r="E26" s="64" t="s">
        <v>32</v>
      </c>
      <c r="F26" s="47" t="s">
        <v>9</v>
      </c>
      <c r="G26" s="27">
        <v>9.28</v>
      </c>
      <c r="H26" s="27">
        <v>1.4</v>
      </c>
      <c r="I26" s="27">
        <v>4.66</v>
      </c>
      <c r="J26" s="6">
        <f>SUM(G27:I27)</f>
        <v>1955</v>
      </c>
    </row>
    <row r="27" spans="1:10" ht="13.5" thickBot="1">
      <c r="A27" s="1"/>
      <c r="B27" s="10" t="s">
        <v>195</v>
      </c>
      <c r="C27" s="8" t="s">
        <v>196</v>
      </c>
      <c r="D27" s="3">
        <v>37425</v>
      </c>
      <c r="E27" s="59" t="s">
        <v>32</v>
      </c>
      <c r="F27" s="26" t="s">
        <v>7</v>
      </c>
      <c r="G27" s="48">
        <f>IF(ISBLANK(G26),"",TRUNC(17.22*(G26-15.4)^2))</f>
        <v>644</v>
      </c>
      <c r="H27" s="48">
        <f>IF(ISBLANK(H26),"",TRUNC(41.34*(H26+10.248)^2)-5000)</f>
        <v>608</v>
      </c>
      <c r="I27" s="48">
        <f>IF(ISBLANK(I26),"",TRUNC(1.9265*(I26+49.75)^2)-5000)</f>
        <v>703</v>
      </c>
      <c r="J27" s="5"/>
    </row>
    <row r="28" spans="1:10" ht="12.75">
      <c r="A28" s="62">
        <v>4</v>
      </c>
      <c r="B28" s="60" t="s">
        <v>20</v>
      </c>
      <c r="C28" s="61" t="s">
        <v>197</v>
      </c>
      <c r="D28" s="63">
        <v>37571</v>
      </c>
      <c r="E28" s="64" t="s">
        <v>111</v>
      </c>
      <c r="F28" s="47" t="s">
        <v>9</v>
      </c>
      <c r="G28" s="27">
        <v>9.46</v>
      </c>
      <c r="H28" s="27">
        <v>1.3</v>
      </c>
      <c r="I28" s="27">
        <v>4.45</v>
      </c>
      <c r="J28" s="6">
        <f>SUM(G29:I29)</f>
        <v>1778</v>
      </c>
    </row>
    <row r="29" spans="1:10" ht="13.5" thickBot="1">
      <c r="A29" s="1"/>
      <c r="B29" s="10" t="s">
        <v>20</v>
      </c>
      <c r="C29" s="8" t="s">
        <v>197</v>
      </c>
      <c r="D29" s="3">
        <v>37571</v>
      </c>
      <c r="E29" s="59" t="s">
        <v>111</v>
      </c>
      <c r="F29" s="26" t="s">
        <v>7</v>
      </c>
      <c r="G29" s="48">
        <f>IF(ISBLANK(G28),"",TRUNC(17.22*(G28-15.4)^2))</f>
        <v>607</v>
      </c>
      <c r="H29" s="48">
        <f>IF(ISBLANK(H28),"",TRUNC(41.34*(H28+10.248)^2)-5000)</f>
        <v>512</v>
      </c>
      <c r="I29" s="48">
        <f>IF(ISBLANK(I28),"",TRUNC(1.9265*(I28+49.75)^2)-5000)</f>
        <v>659</v>
      </c>
      <c r="J29" s="5"/>
    </row>
    <row r="30" spans="1:10" ht="12.75">
      <c r="A30" s="62">
        <v>5</v>
      </c>
      <c r="B30" s="60" t="s">
        <v>198</v>
      </c>
      <c r="C30" s="61" t="s">
        <v>199</v>
      </c>
      <c r="D30" s="63">
        <v>37474</v>
      </c>
      <c r="E30" s="64" t="s">
        <v>108</v>
      </c>
      <c r="F30" s="47" t="s">
        <v>9</v>
      </c>
      <c r="G30" s="27">
        <v>9.26</v>
      </c>
      <c r="H30" s="27">
        <v>1.25</v>
      </c>
      <c r="I30" s="27">
        <v>4.29</v>
      </c>
      <c r="J30" s="6">
        <f>SUM(G31:I31)</f>
        <v>1739</v>
      </c>
    </row>
    <row r="31" spans="1:10" ht="13.5" thickBot="1">
      <c r="A31" s="1"/>
      <c r="B31" s="10" t="s">
        <v>198</v>
      </c>
      <c r="C31" s="8" t="s">
        <v>199</v>
      </c>
      <c r="D31" s="3">
        <v>37474</v>
      </c>
      <c r="E31" s="59" t="s">
        <v>108</v>
      </c>
      <c r="F31" s="26" t="s">
        <v>7</v>
      </c>
      <c r="G31" s="48">
        <f>IF(ISBLANK(G30),"",TRUNC(17.22*(G30-15.4)^2))</f>
        <v>649</v>
      </c>
      <c r="H31" s="48">
        <f>IF(ISBLANK(H30),"",TRUNC(41.34*(H30+10.248)^2)-5000)</f>
        <v>465</v>
      </c>
      <c r="I31" s="48">
        <f>IF(ISBLANK(I30),"",TRUNC(1.9265*(I30+49.75)^2)-5000)</f>
        <v>625</v>
      </c>
      <c r="J31" s="5"/>
    </row>
    <row r="32" spans="1:10" ht="12.75">
      <c r="A32" s="62">
        <v>6</v>
      </c>
      <c r="B32" s="60" t="s">
        <v>97</v>
      </c>
      <c r="C32" s="61" t="s">
        <v>200</v>
      </c>
      <c r="D32" s="63">
        <v>37388</v>
      </c>
      <c r="E32" s="64" t="s">
        <v>22</v>
      </c>
      <c r="F32" s="47" t="s">
        <v>9</v>
      </c>
      <c r="G32" s="27">
        <v>9.28</v>
      </c>
      <c r="H32" s="27">
        <v>1.35</v>
      </c>
      <c r="I32" s="27">
        <v>3.82</v>
      </c>
      <c r="J32" s="6">
        <f>SUM(G33:I33)</f>
        <v>1732</v>
      </c>
    </row>
    <row r="33" spans="1:10" ht="13.5" thickBot="1">
      <c r="A33" s="1"/>
      <c r="B33" s="10" t="s">
        <v>97</v>
      </c>
      <c r="C33" s="8" t="s">
        <v>200</v>
      </c>
      <c r="D33" s="3">
        <v>37388</v>
      </c>
      <c r="E33" s="59" t="s">
        <v>22</v>
      </c>
      <c r="F33" s="26" t="s">
        <v>7</v>
      </c>
      <c r="G33" s="48">
        <f>IF(ISBLANK(G32),"",TRUNC(17.22*(G32-15.4)^2))</f>
        <v>644</v>
      </c>
      <c r="H33" s="48">
        <f>IF(ISBLANK(H32),"",TRUNC(41.34*(H32+10.248)^2)-5000)</f>
        <v>560</v>
      </c>
      <c r="I33" s="48">
        <f>IF(ISBLANK(I32),"",TRUNC(1.9265*(I32+49.75)^2)-5000)</f>
        <v>528</v>
      </c>
      <c r="J33" s="5"/>
    </row>
    <row r="34" spans="1:10" ht="12.75">
      <c r="A34" s="62">
        <v>7</v>
      </c>
      <c r="B34" s="60" t="s">
        <v>24</v>
      </c>
      <c r="C34" s="61" t="s">
        <v>201</v>
      </c>
      <c r="D34" s="63">
        <v>37817</v>
      </c>
      <c r="E34" s="64" t="s">
        <v>111</v>
      </c>
      <c r="F34" s="47" t="s">
        <v>9</v>
      </c>
      <c r="G34" s="27">
        <v>10.1</v>
      </c>
      <c r="H34" s="27">
        <v>1.2</v>
      </c>
      <c r="I34" s="27">
        <v>3.79</v>
      </c>
      <c r="J34" s="6">
        <f>SUM(G35:I35)</f>
        <v>1422</v>
      </c>
    </row>
    <row r="35" spans="1:10" ht="13.5" thickBot="1">
      <c r="A35" s="1"/>
      <c r="B35" s="10" t="s">
        <v>24</v>
      </c>
      <c r="C35" s="8" t="s">
        <v>201</v>
      </c>
      <c r="D35" s="3">
        <v>37817</v>
      </c>
      <c r="E35" s="59" t="s">
        <v>111</v>
      </c>
      <c r="F35" s="26" t="s">
        <v>7</v>
      </c>
      <c r="G35" s="48">
        <f>IF(ISBLANK(G34),"",TRUNC(17.22*(G34-15.4)^2))</f>
        <v>483</v>
      </c>
      <c r="H35" s="48">
        <f>IF(ISBLANK(H34),"",TRUNC(41.34*(H34+10.248)^2)-5000)</f>
        <v>417</v>
      </c>
      <c r="I35" s="48">
        <f>IF(ISBLANK(I34),"",TRUNC(1.9265*(I34+49.75)^2)-5000)</f>
        <v>522</v>
      </c>
      <c r="J35" s="5"/>
    </row>
    <row r="36" spans="1:10" ht="12.75">
      <c r="A36" s="62">
        <v>8</v>
      </c>
      <c r="B36" s="60" t="s">
        <v>20</v>
      </c>
      <c r="C36" s="61" t="s">
        <v>202</v>
      </c>
      <c r="D36" s="63">
        <v>37533</v>
      </c>
      <c r="E36" s="64" t="s">
        <v>22</v>
      </c>
      <c r="F36" s="47" t="s">
        <v>9</v>
      </c>
      <c r="G36" s="27">
        <v>8.88</v>
      </c>
      <c r="H36" s="27">
        <v>1.35</v>
      </c>
      <c r="I36" s="27" t="s">
        <v>189</v>
      </c>
      <c r="J36" s="6">
        <f>SUM(G37:I37)</f>
        <v>1292</v>
      </c>
    </row>
    <row r="37" spans="1:10" ht="13.5" thickBot="1">
      <c r="A37" s="1"/>
      <c r="B37" s="10" t="s">
        <v>20</v>
      </c>
      <c r="C37" s="8" t="s">
        <v>202</v>
      </c>
      <c r="D37" s="3">
        <v>37533</v>
      </c>
      <c r="E37" s="59" t="s">
        <v>22</v>
      </c>
      <c r="F37" s="26" t="s">
        <v>7</v>
      </c>
      <c r="G37" s="48">
        <f>IF(ISBLANK(G36),"",TRUNC(17.22*(G36-15.4)^2))</f>
        <v>732</v>
      </c>
      <c r="H37" s="48">
        <f>IF(ISBLANK(H36),"",TRUNC(41.34*(H36+10.248)^2)-5000)</f>
        <v>560</v>
      </c>
      <c r="I37" s="48">
        <v>0</v>
      </c>
      <c r="J37" s="5"/>
    </row>
    <row r="38" spans="1:10" ht="12.75">
      <c r="A38" s="62">
        <v>9</v>
      </c>
      <c r="B38" s="60" t="s">
        <v>20</v>
      </c>
      <c r="C38" s="61" t="s">
        <v>203</v>
      </c>
      <c r="D38" s="63">
        <v>37775</v>
      </c>
      <c r="E38" s="64" t="s">
        <v>111</v>
      </c>
      <c r="F38" s="47" t="s">
        <v>9</v>
      </c>
      <c r="G38" s="27">
        <v>9.79</v>
      </c>
      <c r="H38" s="27">
        <v>1</v>
      </c>
      <c r="I38" s="27">
        <v>3.66</v>
      </c>
      <c r="J38" s="6">
        <f>SUM(G39:I39)</f>
        <v>1266</v>
      </c>
    </row>
    <row r="39" spans="1:10" ht="13.5" thickBot="1">
      <c r="A39" s="1"/>
      <c r="B39" s="10" t="s">
        <v>20</v>
      </c>
      <c r="C39" s="8" t="s">
        <v>203</v>
      </c>
      <c r="D39" s="3">
        <v>37775</v>
      </c>
      <c r="E39" s="59" t="s">
        <v>111</v>
      </c>
      <c r="F39" s="26" t="s">
        <v>7</v>
      </c>
      <c r="G39" s="48">
        <f>IF(ISBLANK(G38),"",TRUNC(17.22*(G38-15.4)^2))</f>
        <v>541</v>
      </c>
      <c r="H39" s="48">
        <f>IF(ISBLANK(H38),"",TRUNC(41.34*(H38+10.248)^2)-5000)</f>
        <v>230</v>
      </c>
      <c r="I39" s="48">
        <f>IF(ISBLANK(I38),"",TRUNC(1.9265*(I38+49.75)^2)-5000)</f>
        <v>495</v>
      </c>
      <c r="J39" s="5"/>
    </row>
    <row r="40" spans="1:10" ht="12.75">
      <c r="A40" s="62" t="s">
        <v>27</v>
      </c>
      <c r="B40" s="60" t="s">
        <v>35</v>
      </c>
      <c r="C40" s="61" t="s">
        <v>204</v>
      </c>
      <c r="D40" s="63">
        <v>37467</v>
      </c>
      <c r="E40" s="64"/>
      <c r="F40" s="47" t="s">
        <v>9</v>
      </c>
      <c r="G40" s="27">
        <v>9.62</v>
      </c>
      <c r="H40" s="27" t="s">
        <v>189</v>
      </c>
      <c r="I40" s="27">
        <v>4.05</v>
      </c>
      <c r="J40" s="6">
        <f>SUM(G41:I41)</f>
        <v>1151</v>
      </c>
    </row>
    <row r="41" spans="1:10" ht="13.5" thickBot="1">
      <c r="A41" s="1"/>
      <c r="B41" s="10"/>
      <c r="C41" s="8"/>
      <c r="D41" s="3"/>
      <c r="E41" s="59"/>
      <c r="F41" s="26" t="s">
        <v>7</v>
      </c>
      <c r="G41" s="48">
        <f>IF(ISBLANK(G40),"",TRUNC(17.22*(G40-15.4)^2))</f>
        <v>575</v>
      </c>
      <c r="H41" s="48"/>
      <c r="I41" s="48">
        <f>IF(ISBLANK(I40),"",TRUNC(1.9265*(I40+49.75)^2)-5000)</f>
        <v>576</v>
      </c>
      <c r="J41" s="5"/>
    </row>
  </sheetData>
  <sheetProtection/>
  <mergeCells count="96">
    <mergeCell ref="E36:E37"/>
    <mergeCell ref="A38:A39"/>
    <mergeCell ref="J36:J37"/>
    <mergeCell ref="D36:D37"/>
    <mergeCell ref="D6:D7"/>
    <mergeCell ref="J16:J17"/>
    <mergeCell ref="E16:E17"/>
    <mergeCell ref="E14:E15"/>
    <mergeCell ref="J10:J11"/>
    <mergeCell ref="J12:J13"/>
    <mergeCell ref="E12:E13"/>
    <mergeCell ref="E10:E11"/>
    <mergeCell ref="J14:J15"/>
    <mergeCell ref="D8:D9"/>
    <mergeCell ref="B12:B13"/>
    <mergeCell ref="E6:E7"/>
    <mergeCell ref="J8:J9"/>
    <mergeCell ref="J6:J7"/>
    <mergeCell ref="E8:E9"/>
    <mergeCell ref="C12:C13"/>
    <mergeCell ref="D12:D13"/>
    <mergeCell ref="B6:B7"/>
    <mergeCell ref="C6:C7"/>
    <mergeCell ref="A6:A7"/>
    <mergeCell ref="A10:A11"/>
    <mergeCell ref="A16:A17"/>
    <mergeCell ref="A8:A9"/>
    <mergeCell ref="B10:B11"/>
    <mergeCell ref="C10:C11"/>
    <mergeCell ref="B8:B9"/>
    <mergeCell ref="B14:B15"/>
    <mergeCell ref="C14:C15"/>
    <mergeCell ref="B16:B17"/>
    <mergeCell ref="D16:D17"/>
    <mergeCell ref="C8:C9"/>
    <mergeCell ref="E24:E25"/>
    <mergeCell ref="B24:B25"/>
    <mergeCell ref="C24:C25"/>
    <mergeCell ref="D24:D25"/>
    <mergeCell ref="D10:D11"/>
    <mergeCell ref="C26:C27"/>
    <mergeCell ref="D26:D27"/>
    <mergeCell ref="E38:E39"/>
    <mergeCell ref="E32:E33"/>
    <mergeCell ref="A12:A13"/>
    <mergeCell ref="C16:C17"/>
    <mergeCell ref="A14:A15"/>
    <mergeCell ref="D14:D15"/>
    <mergeCell ref="D30:D31"/>
    <mergeCell ref="A24:A25"/>
    <mergeCell ref="A22:A23"/>
    <mergeCell ref="B22:B23"/>
    <mergeCell ref="C22:C23"/>
    <mergeCell ref="D22:D23"/>
    <mergeCell ref="C34:C35"/>
    <mergeCell ref="A30:A31"/>
    <mergeCell ref="B30:B31"/>
    <mergeCell ref="C30:C31"/>
    <mergeCell ref="B28:B29"/>
    <mergeCell ref="C28:C29"/>
    <mergeCell ref="J22:J23"/>
    <mergeCell ref="E22:E23"/>
    <mergeCell ref="A26:A27"/>
    <mergeCell ref="B26:B27"/>
    <mergeCell ref="D28:D29"/>
    <mergeCell ref="J32:J33"/>
    <mergeCell ref="E26:E27"/>
    <mergeCell ref="A28:A29"/>
    <mergeCell ref="B32:B33"/>
    <mergeCell ref="C32:C33"/>
    <mergeCell ref="J40:J41"/>
    <mergeCell ref="E28:E29"/>
    <mergeCell ref="J30:J31"/>
    <mergeCell ref="E30:E31"/>
    <mergeCell ref="D32:D33"/>
    <mergeCell ref="J28:J29"/>
    <mergeCell ref="E34:E35"/>
    <mergeCell ref="E40:E41"/>
    <mergeCell ref="J38:J39"/>
    <mergeCell ref="D38:D39"/>
    <mergeCell ref="J26:J27"/>
    <mergeCell ref="J24:J25"/>
    <mergeCell ref="A36:A37"/>
    <mergeCell ref="B36:B37"/>
    <mergeCell ref="C36:C37"/>
    <mergeCell ref="A34:A35"/>
    <mergeCell ref="B34:B35"/>
    <mergeCell ref="A32:A33"/>
    <mergeCell ref="D34:D35"/>
    <mergeCell ref="J34:J35"/>
    <mergeCell ref="B40:B41"/>
    <mergeCell ref="C40:C41"/>
    <mergeCell ref="A40:A41"/>
    <mergeCell ref="B38:B39"/>
    <mergeCell ref="C38:C39"/>
    <mergeCell ref="D40:D41"/>
  </mergeCells>
  <printOptions horizontalCentered="1"/>
  <pageMargins left="0.17" right="0.16" top="0.2755905511811024" bottom="0.2362204724409449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00390625" style="12" customWidth="1"/>
    <col min="2" max="2" width="9.8515625" style="12" customWidth="1"/>
    <col min="3" max="3" width="14.421875" style="12" customWidth="1"/>
    <col min="4" max="4" width="12.8515625" style="13" customWidth="1"/>
    <col min="5" max="5" width="14.28125" style="12" customWidth="1"/>
    <col min="6" max="6" width="5.421875" style="12" bestFit="1" customWidth="1"/>
    <col min="7" max="7" width="7.00390625" style="13" bestFit="1" customWidth="1"/>
    <col min="8" max="8" width="7.7109375" style="13" customWidth="1"/>
    <col min="9" max="9" width="6.28125" style="13" customWidth="1"/>
    <col min="10" max="10" width="10.00390625" style="13" customWidth="1"/>
    <col min="11" max="16384" width="9.140625" style="12" customWidth="1"/>
  </cols>
  <sheetData>
    <row r="1" spans="1:10" ht="18.75">
      <c r="A1" s="11"/>
      <c r="B1" s="11" t="s">
        <v>61</v>
      </c>
      <c r="J1" s="29" t="s">
        <v>11</v>
      </c>
    </row>
    <row r="2" spans="1:11" s="15" customFormat="1" ht="18.75">
      <c r="A2" s="11"/>
      <c r="B2" s="14"/>
      <c r="D2" s="14"/>
      <c r="F2" s="14"/>
      <c r="G2" s="14"/>
      <c r="H2" s="14"/>
      <c r="I2" s="14"/>
      <c r="J2" s="29" t="s">
        <v>64</v>
      </c>
      <c r="K2" s="14"/>
    </row>
    <row r="3" spans="2:10" ht="15.75" customHeight="1">
      <c r="B3" s="54" t="s">
        <v>13</v>
      </c>
      <c r="D3" s="55" t="s">
        <v>94</v>
      </c>
      <c r="I3" s="12"/>
      <c r="J3" s="17"/>
    </row>
    <row r="4" spans="2:10" ht="15.75" customHeight="1" thickBot="1">
      <c r="B4" s="18"/>
      <c r="D4" s="16"/>
      <c r="I4" s="12"/>
      <c r="J4" s="17"/>
    </row>
    <row r="5" spans="1:10" ht="22.5" customHeight="1" thickBot="1">
      <c r="A5" s="19" t="s">
        <v>0</v>
      </c>
      <c r="B5" s="20" t="s">
        <v>1</v>
      </c>
      <c r="C5" s="21" t="s">
        <v>2</v>
      </c>
      <c r="D5" s="22" t="s">
        <v>3</v>
      </c>
      <c r="E5" s="24" t="s">
        <v>8</v>
      </c>
      <c r="F5" s="28"/>
      <c r="G5" s="22" t="s">
        <v>10</v>
      </c>
      <c r="H5" s="22" t="s">
        <v>5</v>
      </c>
      <c r="I5" s="22" t="s">
        <v>4</v>
      </c>
      <c r="J5" s="23" t="s">
        <v>7</v>
      </c>
    </row>
    <row r="6" spans="1:10" ht="12.75">
      <c r="A6" s="62">
        <v>1</v>
      </c>
      <c r="B6" s="60" t="s">
        <v>50</v>
      </c>
      <c r="C6" s="61" t="s">
        <v>51</v>
      </c>
      <c r="D6" s="63">
        <v>37204</v>
      </c>
      <c r="E6" s="64" t="s">
        <v>30</v>
      </c>
      <c r="F6" s="47" t="s">
        <v>9</v>
      </c>
      <c r="G6" s="27">
        <v>8.05</v>
      </c>
      <c r="H6" s="27">
        <v>5.32</v>
      </c>
      <c r="I6" s="27">
        <v>1.6</v>
      </c>
      <c r="J6" s="6">
        <f>SUM(G7:I7)</f>
        <v>1625</v>
      </c>
    </row>
    <row r="7" spans="1:10" ht="13.5" thickBot="1">
      <c r="A7" s="1"/>
      <c r="B7" s="10" t="s">
        <v>50</v>
      </c>
      <c r="C7" s="8" t="s">
        <v>51</v>
      </c>
      <c r="D7" s="3">
        <v>37204</v>
      </c>
      <c r="E7" s="59" t="s">
        <v>30</v>
      </c>
      <c r="F7" s="26" t="s">
        <v>7</v>
      </c>
      <c r="G7" s="48">
        <f>IF(ISBLANK(G6),"",TRUNC(59.76*(G6-11)^2))</f>
        <v>520</v>
      </c>
      <c r="H7" s="48">
        <f>IF(ISBLANK(H6),"",TRUNC(1.82116*(H6+50)^2)-5000)</f>
        <v>573</v>
      </c>
      <c r="I7" s="48">
        <f>IF(ISBLANK(I6),"",TRUNC(35.04*(I6+10.966)^2)-5000)</f>
        <v>532</v>
      </c>
      <c r="J7" s="5"/>
    </row>
    <row r="8" spans="1:10" ht="12.75">
      <c r="A8" s="62">
        <v>2</v>
      </c>
      <c r="B8" s="60" t="s">
        <v>52</v>
      </c>
      <c r="C8" s="61" t="s">
        <v>53</v>
      </c>
      <c r="D8" s="63">
        <v>37243</v>
      </c>
      <c r="E8" s="64" t="s">
        <v>28</v>
      </c>
      <c r="F8" s="47" t="s">
        <v>9</v>
      </c>
      <c r="G8" s="27">
        <v>8.02</v>
      </c>
      <c r="H8" s="27">
        <v>5.24</v>
      </c>
      <c r="I8" s="27">
        <v>1.6</v>
      </c>
      <c r="J8" s="6">
        <f>SUM(G9:I9)</f>
        <v>1619</v>
      </c>
    </row>
    <row r="9" spans="1:10" ht="13.5" thickBot="1">
      <c r="A9" s="1"/>
      <c r="B9" s="10"/>
      <c r="C9" s="8"/>
      <c r="D9" s="3"/>
      <c r="E9" s="59"/>
      <c r="F9" s="26" t="s">
        <v>7</v>
      </c>
      <c r="G9" s="48">
        <f>IF(ISBLANK(G8),"",TRUNC(59.76*(G8-11)^2))</f>
        <v>530</v>
      </c>
      <c r="H9" s="48">
        <f>IF(ISBLANK(H8),"",TRUNC(1.82116*(H8+50)^2)-5000)</f>
        <v>557</v>
      </c>
      <c r="I9" s="48">
        <f>IF(ISBLANK(I8),"",TRUNC(35.04*(I8+10.966)^2)-5000)</f>
        <v>532</v>
      </c>
      <c r="J9" s="5"/>
    </row>
    <row r="10" spans="1:10" ht="12.75">
      <c r="A10" s="62">
        <v>3</v>
      </c>
      <c r="B10" s="60" t="s">
        <v>26</v>
      </c>
      <c r="C10" s="61" t="s">
        <v>57</v>
      </c>
      <c r="D10" s="63">
        <v>37158</v>
      </c>
      <c r="E10" s="64" t="s">
        <v>48</v>
      </c>
      <c r="F10" s="47" t="s">
        <v>9</v>
      </c>
      <c r="G10" s="27">
        <v>8.17</v>
      </c>
      <c r="H10" s="27">
        <v>5.41</v>
      </c>
      <c r="I10" s="27">
        <v>1.6</v>
      </c>
      <c r="J10" s="6">
        <f>SUM(G11:I11)</f>
        <v>1601</v>
      </c>
    </row>
    <row r="11" spans="1:10" ht="13.5" thickBot="1">
      <c r="A11" s="1"/>
      <c r="B11" s="10" t="s">
        <v>26</v>
      </c>
      <c r="C11" s="8" t="s">
        <v>57</v>
      </c>
      <c r="D11" s="3">
        <v>37158</v>
      </c>
      <c r="E11" s="59" t="s">
        <v>48</v>
      </c>
      <c r="F11" s="26" t="s">
        <v>7</v>
      </c>
      <c r="G11" s="48">
        <f>IF(ISBLANK(G10),"",TRUNC(59.76*(G10-11)^2))</f>
        <v>478</v>
      </c>
      <c r="H11" s="48">
        <f>IF(ISBLANK(H10),"",TRUNC(1.82116*(H10+50)^2)-5000)</f>
        <v>591</v>
      </c>
      <c r="I11" s="48">
        <f>IF(ISBLANK(I10),"",TRUNC(35.04*(I10+10.966)^2)-5000)</f>
        <v>532</v>
      </c>
      <c r="J11" s="5"/>
    </row>
    <row r="12" spans="1:10" ht="12.75">
      <c r="A12" s="62">
        <v>4</v>
      </c>
      <c r="B12" s="60" t="s">
        <v>148</v>
      </c>
      <c r="C12" s="61" t="s">
        <v>205</v>
      </c>
      <c r="D12" s="63">
        <v>37010</v>
      </c>
      <c r="E12" s="64" t="s">
        <v>28</v>
      </c>
      <c r="F12" s="47" t="s">
        <v>9</v>
      </c>
      <c r="G12" s="27">
        <v>8.58</v>
      </c>
      <c r="H12" s="27">
        <v>4.91</v>
      </c>
      <c r="I12" s="27">
        <v>1.45</v>
      </c>
      <c r="J12" s="6">
        <f>SUM(G13:I13)</f>
        <v>1240</v>
      </c>
    </row>
    <row r="13" spans="1:10" ht="13.5" thickBot="1">
      <c r="A13" s="1"/>
      <c r="B13" s="10"/>
      <c r="C13" s="8"/>
      <c r="D13" s="3"/>
      <c r="E13" s="59"/>
      <c r="F13" s="26" t="s">
        <v>7</v>
      </c>
      <c r="G13" s="48">
        <f>IF(ISBLANK(G12),"",TRUNC(59.76*(G12-11)^2))</f>
        <v>349</v>
      </c>
      <c r="H13" s="48">
        <f>IF(ISBLANK(H12),"",TRUNC(1.82116*(H12+50)^2)-5000)</f>
        <v>490</v>
      </c>
      <c r="I13" s="48">
        <f>IF(ISBLANK(I12),"",TRUNC(35.04*(I12+10.966)^2)-5000)</f>
        <v>401</v>
      </c>
      <c r="J13" s="5"/>
    </row>
    <row r="14" spans="1:10" ht="12.75">
      <c r="A14" s="62">
        <v>5</v>
      </c>
      <c r="B14" s="60" t="s">
        <v>55</v>
      </c>
      <c r="C14" s="61" t="s">
        <v>56</v>
      </c>
      <c r="D14" s="63">
        <v>37024</v>
      </c>
      <c r="E14" s="64" t="s">
        <v>30</v>
      </c>
      <c r="F14" s="47" t="s">
        <v>9</v>
      </c>
      <c r="G14" s="27">
        <v>8.58</v>
      </c>
      <c r="H14" s="27">
        <v>5</v>
      </c>
      <c r="I14" s="27">
        <v>1.3</v>
      </c>
      <c r="J14" s="6">
        <f>SUM(G15:I15)</f>
        <v>1129</v>
      </c>
    </row>
    <row r="15" spans="1:10" ht="13.5" thickBot="1">
      <c r="A15" s="1"/>
      <c r="B15" s="10" t="s">
        <v>55</v>
      </c>
      <c r="C15" s="8" t="s">
        <v>56</v>
      </c>
      <c r="D15" s="3">
        <v>37024</v>
      </c>
      <c r="E15" s="59" t="s">
        <v>30</v>
      </c>
      <c r="F15" s="26" t="s">
        <v>7</v>
      </c>
      <c r="G15" s="48">
        <f>IF(ISBLANK(G14),"",TRUNC(59.76*(G14-11)^2))</f>
        <v>349</v>
      </c>
      <c r="H15" s="48">
        <f>IF(ISBLANK(H14),"",TRUNC(1.82116*(H14+50)^2)-5000)</f>
        <v>509</v>
      </c>
      <c r="I15" s="48">
        <f>IF(ISBLANK(I14),"",TRUNC(35.04*(I14+10.966)^2)-5000)</f>
        <v>271</v>
      </c>
      <c r="J15" s="5"/>
    </row>
    <row r="16" spans="1:10" ht="12.75">
      <c r="A16" s="62">
        <v>6</v>
      </c>
      <c r="B16" s="60" t="s">
        <v>55</v>
      </c>
      <c r="C16" s="61" t="s">
        <v>206</v>
      </c>
      <c r="D16" s="63">
        <v>36972</v>
      </c>
      <c r="E16" s="64" t="s">
        <v>33</v>
      </c>
      <c r="F16" s="47" t="s">
        <v>9</v>
      </c>
      <c r="G16" s="27">
        <v>9.14</v>
      </c>
      <c r="H16" s="27">
        <v>4.38</v>
      </c>
      <c r="I16" s="27">
        <v>1.35</v>
      </c>
      <c r="J16" s="6">
        <f>SUM(G17:I17)</f>
        <v>906</v>
      </c>
    </row>
    <row r="17" spans="1:10" ht="13.5" thickBot="1">
      <c r="A17" s="1"/>
      <c r="B17" s="10" t="s">
        <v>55</v>
      </c>
      <c r="C17" s="8" t="s">
        <v>206</v>
      </c>
      <c r="D17" s="3">
        <v>36972</v>
      </c>
      <c r="E17" s="59" t="s">
        <v>33</v>
      </c>
      <c r="F17" s="26" t="s">
        <v>7</v>
      </c>
      <c r="G17" s="48">
        <f>IF(ISBLANK(G16),"",TRUNC(59.76*(G16-11)^2))</f>
        <v>206</v>
      </c>
      <c r="H17" s="48">
        <f>IF(ISBLANK(H16),"",TRUNC(1.82116*(H16+50)^2)-5000)</f>
        <v>385</v>
      </c>
      <c r="I17" s="48">
        <f>IF(ISBLANK(I16),"",TRUNC(35.04*(I16+10.966)^2)-5000)</f>
        <v>315</v>
      </c>
      <c r="J17" s="5"/>
    </row>
    <row r="18" spans="1:10" ht="12.75">
      <c r="A18" s="62">
        <v>7</v>
      </c>
      <c r="B18" s="60" t="s">
        <v>207</v>
      </c>
      <c r="C18" s="61" t="s">
        <v>208</v>
      </c>
      <c r="D18" s="63">
        <v>37230</v>
      </c>
      <c r="E18" s="64" t="s">
        <v>21</v>
      </c>
      <c r="F18" s="47" t="s">
        <v>9</v>
      </c>
      <c r="G18" s="27">
        <v>9.1</v>
      </c>
      <c r="H18" s="27">
        <v>4</v>
      </c>
      <c r="I18" s="27">
        <v>1.35</v>
      </c>
      <c r="J18" s="6">
        <f>SUM(G19:I19)</f>
        <v>840</v>
      </c>
    </row>
    <row r="19" spans="1:10" ht="13.5" thickBot="1">
      <c r="A19" s="1"/>
      <c r="B19" s="10" t="s">
        <v>207</v>
      </c>
      <c r="C19" s="8" t="s">
        <v>208</v>
      </c>
      <c r="D19" s="3">
        <v>37230</v>
      </c>
      <c r="E19" s="59" t="s">
        <v>68</v>
      </c>
      <c r="F19" s="26" t="s">
        <v>7</v>
      </c>
      <c r="G19" s="48">
        <f>IF(ISBLANK(G18),"",TRUNC(59.76*(G18-11)^2))</f>
        <v>215</v>
      </c>
      <c r="H19" s="48">
        <f>IF(ISBLANK(H18),"",TRUNC(1.82116*(H18+50)^2)-5000)</f>
        <v>310</v>
      </c>
      <c r="I19" s="48">
        <f>IF(ISBLANK(I18),"",TRUNC(35.04*(I18+10.966)^2)-5000)</f>
        <v>315</v>
      </c>
      <c r="J19" s="5"/>
    </row>
    <row r="20" spans="1:10" ht="12.75">
      <c r="A20" s="62">
        <v>8</v>
      </c>
      <c r="B20" s="60" t="s">
        <v>209</v>
      </c>
      <c r="C20" s="61" t="s">
        <v>210</v>
      </c>
      <c r="D20" s="63">
        <v>37018</v>
      </c>
      <c r="E20" s="64" t="s">
        <v>18</v>
      </c>
      <c r="F20" s="47" t="s">
        <v>9</v>
      </c>
      <c r="G20" s="27">
        <v>9.15</v>
      </c>
      <c r="H20" s="27">
        <v>4.39</v>
      </c>
      <c r="I20" s="27">
        <v>1.25</v>
      </c>
      <c r="J20" s="6">
        <f>SUM(G21:I21)</f>
        <v>820</v>
      </c>
    </row>
    <row r="21" spans="1:10" ht="13.5" thickBot="1">
      <c r="A21" s="1"/>
      <c r="B21" s="10"/>
      <c r="C21" s="8"/>
      <c r="D21" s="3"/>
      <c r="E21" s="59"/>
      <c r="F21" s="26" t="s">
        <v>7</v>
      </c>
      <c r="G21" s="48">
        <f>IF(ISBLANK(G20),"",TRUNC(59.76*(G20-11)^2))</f>
        <v>204</v>
      </c>
      <c r="H21" s="48">
        <f>IF(ISBLANK(H20),"",TRUNC(1.82116*(H20+50)^2)-5000)</f>
        <v>387</v>
      </c>
      <c r="I21" s="48">
        <f>IF(ISBLANK(I20),"",TRUNC(35.04*(I20+10.966)^2)-5000)</f>
        <v>229</v>
      </c>
      <c r="J21" s="5"/>
    </row>
    <row r="22" spans="1:10" ht="12.75">
      <c r="A22" s="62">
        <v>9</v>
      </c>
      <c r="B22" s="60" t="s">
        <v>211</v>
      </c>
      <c r="C22" s="61" t="s">
        <v>212</v>
      </c>
      <c r="D22" s="63">
        <v>37209</v>
      </c>
      <c r="E22" s="64" t="s">
        <v>18</v>
      </c>
      <c r="F22" s="47" t="s">
        <v>9</v>
      </c>
      <c r="G22" s="27">
        <v>9.27</v>
      </c>
      <c r="H22" s="27">
        <v>3.91</v>
      </c>
      <c r="I22" s="27">
        <v>1.2</v>
      </c>
      <c r="J22" s="6">
        <f>SUM(G23:I23)</f>
        <v>656</v>
      </c>
    </row>
    <row r="23" spans="1:10" ht="13.5" thickBot="1">
      <c r="A23" s="1"/>
      <c r="B23" s="10" t="s">
        <v>211</v>
      </c>
      <c r="C23" s="8" t="s">
        <v>212</v>
      </c>
      <c r="D23" s="3">
        <v>37209</v>
      </c>
      <c r="E23" s="59" t="s">
        <v>18</v>
      </c>
      <c r="F23" s="26" t="s">
        <v>7</v>
      </c>
      <c r="G23" s="48">
        <f>IF(ISBLANK(G22),"",TRUNC(59.76*(G22-11)^2))</f>
        <v>178</v>
      </c>
      <c r="H23" s="48">
        <f>IF(ISBLANK(H22),"",TRUNC(1.82116*(H22+50)^2)-5000)</f>
        <v>292</v>
      </c>
      <c r="I23" s="48">
        <f>IF(ISBLANK(I22),"",TRUNC(35.04*(I22+10.966)^2)-5000)</f>
        <v>186</v>
      </c>
      <c r="J23" s="5"/>
    </row>
    <row r="24" spans="1:10" ht="12.75">
      <c r="A24" s="62">
        <v>10</v>
      </c>
      <c r="B24" s="60" t="s">
        <v>37</v>
      </c>
      <c r="C24" s="61" t="s">
        <v>59</v>
      </c>
      <c r="D24" s="63">
        <v>37109</v>
      </c>
      <c r="E24" s="64" t="s">
        <v>21</v>
      </c>
      <c r="F24" s="47" t="s">
        <v>9</v>
      </c>
      <c r="G24" s="27">
        <v>10.06</v>
      </c>
      <c r="H24" s="27">
        <v>3.76</v>
      </c>
      <c r="I24" s="27">
        <v>1.3</v>
      </c>
      <c r="J24" s="6">
        <f>SUM(G25:I25)</f>
        <v>586</v>
      </c>
    </row>
    <row r="25" spans="1:10" ht="13.5" thickBot="1">
      <c r="A25" s="1"/>
      <c r="B25" s="10" t="s">
        <v>37</v>
      </c>
      <c r="C25" s="8" t="s">
        <v>59</v>
      </c>
      <c r="D25" s="3">
        <v>37109</v>
      </c>
      <c r="E25" s="59" t="s">
        <v>68</v>
      </c>
      <c r="F25" s="26" t="s">
        <v>7</v>
      </c>
      <c r="G25" s="48">
        <f>IF(ISBLANK(G24),"",TRUNC(59.76*(G24-11)^2))</f>
        <v>52</v>
      </c>
      <c r="H25" s="48">
        <f>IF(ISBLANK(H24),"",TRUNC(1.82116*(H24+50)^2)-5000)</f>
        <v>263</v>
      </c>
      <c r="I25" s="48">
        <f>IF(ISBLANK(I24),"",TRUNC(35.04*(I24+10.966)^2)-5000)</f>
        <v>271</v>
      </c>
      <c r="J25" s="5"/>
    </row>
    <row r="26" spans="1:10" ht="12.75">
      <c r="A26" s="62" t="s">
        <v>27</v>
      </c>
      <c r="B26" s="60" t="s">
        <v>60</v>
      </c>
      <c r="C26" s="61" t="s">
        <v>47</v>
      </c>
      <c r="D26" s="63">
        <v>36934</v>
      </c>
      <c r="E26" s="64"/>
      <c r="F26" s="47" t="s">
        <v>9</v>
      </c>
      <c r="G26" s="27">
        <v>7.81</v>
      </c>
      <c r="H26" s="27">
        <v>5.3</v>
      </c>
      <c r="I26" s="27">
        <v>1.8</v>
      </c>
      <c r="J26" s="6">
        <f>SUM(G27:I27)</f>
        <v>1887</v>
      </c>
    </row>
    <row r="27" spans="1:10" ht="13.5" thickBot="1">
      <c r="A27" s="1"/>
      <c r="B27" s="10"/>
      <c r="C27" s="8"/>
      <c r="D27" s="3"/>
      <c r="E27" s="59"/>
      <c r="F27" s="26" t="s">
        <v>7</v>
      </c>
      <c r="G27" s="48">
        <f>IF(ISBLANK(G26),"",TRUNC(59.76*(G26-11)^2))</f>
        <v>608</v>
      </c>
      <c r="H27" s="48">
        <f>IF(ISBLANK(H26),"",TRUNC(1.82116*(H26+50)^2)-5000)</f>
        <v>569</v>
      </c>
      <c r="I27" s="48">
        <f>IF(ISBLANK(I26),"",TRUNC(35.04*(I26+10.966)^2)-5000)</f>
        <v>710</v>
      </c>
      <c r="J27" s="5"/>
    </row>
    <row r="28" spans="1:11" s="15" customFormat="1" ht="18.75">
      <c r="A28" s="11"/>
      <c r="B28" s="14"/>
      <c r="D28" s="14"/>
      <c r="F28" s="14"/>
      <c r="G28" s="14"/>
      <c r="H28" s="14"/>
      <c r="I28" s="14"/>
      <c r="J28" s="29"/>
      <c r="K28" s="14"/>
    </row>
    <row r="29" spans="2:10" ht="15.75" customHeight="1">
      <c r="B29" s="54" t="s">
        <v>13</v>
      </c>
      <c r="D29" s="55" t="s">
        <v>136</v>
      </c>
      <c r="I29" s="12"/>
      <c r="J29" s="17"/>
    </row>
    <row r="30" spans="2:10" ht="15.75" customHeight="1" thickBot="1">
      <c r="B30" s="18"/>
      <c r="D30" s="16"/>
      <c r="I30" s="12"/>
      <c r="J30" s="17"/>
    </row>
    <row r="31" spans="1:10" ht="22.5" customHeight="1" thickBot="1">
      <c r="A31" s="19" t="s">
        <v>0</v>
      </c>
      <c r="B31" s="20" t="s">
        <v>1</v>
      </c>
      <c r="C31" s="21" t="s">
        <v>2</v>
      </c>
      <c r="D31" s="22" t="s">
        <v>3</v>
      </c>
      <c r="E31" s="24" t="s">
        <v>8</v>
      </c>
      <c r="F31" s="28"/>
      <c r="G31" s="22" t="s">
        <v>10</v>
      </c>
      <c r="H31" s="22" t="s">
        <v>5</v>
      </c>
      <c r="I31" s="22" t="s">
        <v>4</v>
      </c>
      <c r="J31" s="23" t="s">
        <v>7</v>
      </c>
    </row>
    <row r="32" spans="1:10" ht="12.75">
      <c r="A32" s="62">
        <v>1</v>
      </c>
      <c r="B32" s="60" t="s">
        <v>213</v>
      </c>
      <c r="C32" s="61" t="s">
        <v>214</v>
      </c>
      <c r="D32" s="63">
        <v>37528</v>
      </c>
      <c r="E32" s="64" t="s">
        <v>28</v>
      </c>
      <c r="F32" s="47" t="s">
        <v>9</v>
      </c>
      <c r="G32" s="27">
        <v>8.41</v>
      </c>
      <c r="H32" s="27">
        <v>4.88</v>
      </c>
      <c r="I32" s="27">
        <v>1.45</v>
      </c>
      <c r="J32" s="6">
        <f>SUM(G33:I33)</f>
        <v>1285</v>
      </c>
    </row>
    <row r="33" spans="1:10" ht="13.5" thickBot="1">
      <c r="A33" s="1"/>
      <c r="B33" s="10"/>
      <c r="C33" s="8"/>
      <c r="D33" s="3"/>
      <c r="E33" s="59"/>
      <c r="F33" s="26" t="s">
        <v>7</v>
      </c>
      <c r="G33" s="48">
        <f>IF(ISBLANK(G32),"",TRUNC(59.76*(G32-11)^2))</f>
        <v>400</v>
      </c>
      <c r="H33" s="48">
        <f>IF(ISBLANK(H32),"",TRUNC(1.82116*(H32+50)^2)-5000)</f>
        <v>484</v>
      </c>
      <c r="I33" s="48">
        <f>IF(ISBLANK(I32),"",TRUNC(35.04*(I32+10.966)^2)-5000)</f>
        <v>401</v>
      </c>
      <c r="J33" s="5"/>
    </row>
    <row r="34" spans="1:10" ht="12.75">
      <c r="A34" s="62">
        <v>2</v>
      </c>
      <c r="B34" s="60" t="s">
        <v>215</v>
      </c>
      <c r="C34" s="61" t="s">
        <v>216</v>
      </c>
      <c r="D34" s="63">
        <v>37349</v>
      </c>
      <c r="E34" s="64" t="s">
        <v>18</v>
      </c>
      <c r="F34" s="47" t="s">
        <v>9</v>
      </c>
      <c r="G34" s="27">
        <v>8.79</v>
      </c>
      <c r="H34" s="27">
        <v>4.08</v>
      </c>
      <c r="I34" s="27">
        <v>1.45</v>
      </c>
      <c r="J34" s="6">
        <f>SUM(G35:I35)</f>
        <v>1018</v>
      </c>
    </row>
    <row r="35" spans="1:10" ht="13.5" thickBot="1">
      <c r="A35" s="1"/>
      <c r="B35" s="10"/>
      <c r="C35" s="8"/>
      <c r="D35" s="3"/>
      <c r="E35" s="59"/>
      <c r="F35" s="26" t="s">
        <v>7</v>
      </c>
      <c r="G35" s="48">
        <f>IF(ISBLANK(G34),"",TRUNC(59.76*(G34-11)^2))</f>
        <v>291</v>
      </c>
      <c r="H35" s="48">
        <f>IF(ISBLANK(H34),"",TRUNC(1.82116*(H34+50)^2)-5000)</f>
        <v>326</v>
      </c>
      <c r="I35" s="48">
        <f>IF(ISBLANK(I34),"",TRUNC(35.04*(I34+10.966)^2)-5000)</f>
        <v>401</v>
      </c>
      <c r="J35" s="5"/>
    </row>
    <row r="36" spans="1:10" ht="12.75">
      <c r="A36" s="62">
        <v>3</v>
      </c>
      <c r="B36" s="60" t="s">
        <v>217</v>
      </c>
      <c r="C36" s="61" t="s">
        <v>218</v>
      </c>
      <c r="D36" s="63">
        <v>37453</v>
      </c>
      <c r="E36" s="64"/>
      <c r="F36" s="47" t="s">
        <v>9</v>
      </c>
      <c r="G36" s="27">
        <v>9.08</v>
      </c>
      <c r="H36" s="27">
        <v>4.22</v>
      </c>
      <c r="I36" s="27">
        <v>1.3</v>
      </c>
      <c r="J36" s="6">
        <f>SUM(G37:I37)</f>
        <v>844</v>
      </c>
    </row>
    <row r="37" spans="1:10" ht="13.5" thickBot="1">
      <c r="A37" s="1"/>
      <c r="B37" s="10"/>
      <c r="C37" s="8"/>
      <c r="D37" s="3"/>
      <c r="E37" s="59"/>
      <c r="F37" s="26" t="s">
        <v>7</v>
      </c>
      <c r="G37" s="48">
        <f>IF(ISBLANK(G36),"",TRUNC(59.76*(G36-11)^2))</f>
        <v>220</v>
      </c>
      <c r="H37" s="48">
        <f>IF(ISBLANK(H36),"",TRUNC(1.82116*(H36+50)^2)-5000)</f>
        <v>353</v>
      </c>
      <c r="I37" s="48">
        <f>IF(ISBLANK(I36),"",TRUNC(35.04*(I36+10.966)^2)-5000)</f>
        <v>271</v>
      </c>
      <c r="J37" s="5"/>
    </row>
  </sheetData>
  <sheetProtection/>
  <mergeCells count="84">
    <mergeCell ref="A36:A37"/>
    <mergeCell ref="B36:B37"/>
    <mergeCell ref="C36:C37"/>
    <mergeCell ref="D36:D37"/>
    <mergeCell ref="E36:E37"/>
    <mergeCell ref="J36:J37"/>
    <mergeCell ref="A34:A35"/>
    <mergeCell ref="B34:B35"/>
    <mergeCell ref="C34:C35"/>
    <mergeCell ref="D34:D35"/>
    <mergeCell ref="E34:E35"/>
    <mergeCell ref="J34:J35"/>
    <mergeCell ref="A32:A33"/>
    <mergeCell ref="B32:B33"/>
    <mergeCell ref="C32:C33"/>
    <mergeCell ref="D32:D33"/>
    <mergeCell ref="E32:E33"/>
    <mergeCell ref="J32:J33"/>
    <mergeCell ref="A6:A7"/>
    <mergeCell ref="B6:B7"/>
    <mergeCell ref="C6:C7"/>
    <mergeCell ref="D6:D7"/>
    <mergeCell ref="E6:E7"/>
    <mergeCell ref="J6:J7"/>
    <mergeCell ref="A8:A9"/>
    <mergeCell ref="B8:B9"/>
    <mergeCell ref="C8:C9"/>
    <mergeCell ref="D8:D9"/>
    <mergeCell ref="E8:E9"/>
    <mergeCell ref="J8:J9"/>
    <mergeCell ref="A10:A11"/>
    <mergeCell ref="B10:B11"/>
    <mergeCell ref="C10:C11"/>
    <mergeCell ref="D10:D11"/>
    <mergeCell ref="E10:E11"/>
    <mergeCell ref="J10:J11"/>
    <mergeCell ref="A12:A13"/>
    <mergeCell ref="B12:B13"/>
    <mergeCell ref="C12:C13"/>
    <mergeCell ref="D12:D13"/>
    <mergeCell ref="E12:E13"/>
    <mergeCell ref="J12:J13"/>
    <mergeCell ref="A14:A15"/>
    <mergeCell ref="B14:B15"/>
    <mergeCell ref="C14:C15"/>
    <mergeCell ref="D14:D15"/>
    <mergeCell ref="E14:E15"/>
    <mergeCell ref="J14:J15"/>
    <mergeCell ref="A16:A17"/>
    <mergeCell ref="B16:B17"/>
    <mergeCell ref="C16:C17"/>
    <mergeCell ref="D16:D17"/>
    <mergeCell ref="E16:E17"/>
    <mergeCell ref="J16:J17"/>
    <mergeCell ref="A18:A19"/>
    <mergeCell ref="B18:B19"/>
    <mergeCell ref="C18:C19"/>
    <mergeCell ref="D18:D19"/>
    <mergeCell ref="E18:E19"/>
    <mergeCell ref="J18:J19"/>
    <mergeCell ref="A20:A21"/>
    <mergeCell ref="B20:B21"/>
    <mergeCell ref="C20:C21"/>
    <mergeCell ref="D20:D21"/>
    <mergeCell ref="E20:E21"/>
    <mergeCell ref="J20:J21"/>
    <mergeCell ref="A24:A25"/>
    <mergeCell ref="E24:E25"/>
    <mergeCell ref="J24:J25"/>
    <mergeCell ref="B24:B25"/>
    <mergeCell ref="C24:C25"/>
    <mergeCell ref="D24:D25"/>
    <mergeCell ref="A22:A23"/>
    <mergeCell ref="J22:J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J26:J27"/>
  </mergeCells>
  <printOptions horizontalCentered="1"/>
  <pageMargins left="0.17" right="0.16" top="0.2755905511811024" bottom="0.2362204724409449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showZero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00390625" style="12" customWidth="1"/>
    <col min="2" max="2" width="8.140625" style="12" bestFit="1" customWidth="1"/>
    <col min="3" max="3" width="13.421875" style="12" customWidth="1"/>
    <col min="4" max="4" width="13.8515625" style="13" customWidth="1"/>
    <col min="5" max="5" width="16.7109375" style="12" customWidth="1"/>
    <col min="6" max="6" width="5.421875" style="12" bestFit="1" customWidth="1"/>
    <col min="7" max="9" width="9.7109375" style="13" customWidth="1"/>
    <col min="10" max="10" width="10.421875" style="13" customWidth="1"/>
    <col min="11" max="16384" width="9.140625" style="12" customWidth="1"/>
  </cols>
  <sheetData>
    <row r="1" spans="1:10" ht="18.75">
      <c r="A1" s="11"/>
      <c r="B1" s="11" t="s">
        <v>61</v>
      </c>
      <c r="J1" s="29" t="s">
        <v>11</v>
      </c>
    </row>
    <row r="2" spans="1:10" ht="18.75">
      <c r="A2" s="11"/>
      <c r="B2" s="11"/>
      <c r="J2" s="29" t="s">
        <v>64</v>
      </c>
    </row>
    <row r="3" spans="1:10" s="15" customFormat="1" ht="18.75">
      <c r="A3" s="11"/>
      <c r="B3" s="54" t="s">
        <v>12</v>
      </c>
      <c r="D3" s="55" t="s">
        <v>94</v>
      </c>
      <c r="E3" s="14"/>
      <c r="F3" s="12"/>
      <c r="G3" s="14"/>
      <c r="H3" s="14"/>
      <c r="I3" s="14"/>
      <c r="J3" s="14"/>
    </row>
    <row r="4" spans="2:10" ht="15.75" customHeight="1" thickBot="1">
      <c r="B4" s="18"/>
      <c r="D4" s="16"/>
      <c r="G4" s="12"/>
      <c r="H4" s="12"/>
      <c r="J4" s="17"/>
    </row>
    <row r="5" spans="1:10" ht="22.5" customHeight="1" thickBot="1">
      <c r="A5" s="40" t="s">
        <v>0</v>
      </c>
      <c r="B5" s="41" t="s">
        <v>1</v>
      </c>
      <c r="C5" s="42" t="s">
        <v>2</v>
      </c>
      <c r="D5" s="43" t="s">
        <v>3</v>
      </c>
      <c r="E5" s="46" t="s">
        <v>8</v>
      </c>
      <c r="F5" s="44"/>
      <c r="G5" s="43" t="s">
        <v>10</v>
      </c>
      <c r="H5" s="43" t="s">
        <v>16</v>
      </c>
      <c r="I5" s="43" t="s">
        <v>15</v>
      </c>
      <c r="J5" s="45" t="s">
        <v>7</v>
      </c>
    </row>
    <row r="6" spans="1:10" ht="12.75">
      <c r="A6" s="2">
        <v>1</v>
      </c>
      <c r="B6" s="7" t="s">
        <v>219</v>
      </c>
      <c r="C6" s="9" t="s">
        <v>220</v>
      </c>
      <c r="D6" s="4">
        <v>36971</v>
      </c>
      <c r="E6" s="58" t="s">
        <v>221</v>
      </c>
      <c r="F6" s="25" t="s">
        <v>9</v>
      </c>
      <c r="G6" s="27">
        <v>8.72</v>
      </c>
      <c r="H6" s="51">
        <v>14.08</v>
      </c>
      <c r="I6" s="52">
        <v>12.23</v>
      </c>
      <c r="J6" s="6">
        <f>SUM(G7:I7)</f>
        <v>2288</v>
      </c>
    </row>
    <row r="7" spans="1:10" ht="13.5" thickBot="1">
      <c r="A7" s="1"/>
      <c r="B7" s="10" t="s">
        <v>219</v>
      </c>
      <c r="C7" s="8" t="s">
        <v>220</v>
      </c>
      <c r="D7" s="3">
        <v>36971</v>
      </c>
      <c r="E7" s="59" t="s">
        <v>221</v>
      </c>
      <c r="F7" s="26" t="s">
        <v>7</v>
      </c>
      <c r="G7" s="48">
        <f>IF(ISBLANK(G6),"",TRUNC(17.22*(G6-15.4)^2))</f>
        <v>768</v>
      </c>
      <c r="H7" s="48">
        <f>IF(ISBLANK(H6),"",TRUNC(0.04384*(H6+675)^2)-20000)</f>
        <v>816</v>
      </c>
      <c r="I7" s="48">
        <f>IF(ISBLANK(I6),"",TRUNC(0.04384*(I6+675)^2)-20000)</f>
        <v>704</v>
      </c>
      <c r="J7" s="5"/>
    </row>
    <row r="8" spans="1:10" ht="12.75">
      <c r="A8" s="2">
        <v>2</v>
      </c>
      <c r="B8" s="7" t="s">
        <v>81</v>
      </c>
      <c r="C8" s="9" t="s">
        <v>223</v>
      </c>
      <c r="D8" s="4">
        <v>37015</v>
      </c>
      <c r="E8" s="58" t="s">
        <v>221</v>
      </c>
      <c r="F8" s="25" t="s">
        <v>9</v>
      </c>
      <c r="G8" s="27">
        <v>9.91</v>
      </c>
      <c r="H8" s="51">
        <v>13.72</v>
      </c>
      <c r="I8" s="52">
        <v>11.43</v>
      </c>
      <c r="J8" s="6">
        <f>SUM(G9:I9)</f>
        <v>1969</v>
      </c>
    </row>
    <row r="9" spans="1:10" ht="13.5" thickBot="1">
      <c r="A9" s="1"/>
      <c r="B9" s="10" t="s">
        <v>81</v>
      </c>
      <c r="C9" s="8" t="s">
        <v>223</v>
      </c>
      <c r="D9" s="3">
        <v>37015</v>
      </c>
      <c r="E9" s="59" t="s">
        <v>221</v>
      </c>
      <c r="F9" s="26" t="s">
        <v>7</v>
      </c>
      <c r="G9" s="48">
        <f>IF(ISBLANK(G8),"",TRUNC(17.22*(G8-15.4)^2))</f>
        <v>519</v>
      </c>
      <c r="H9" s="48">
        <f>IF(ISBLANK(H8),"",TRUNC(0.04384*(H8+675)^2)-20000)</f>
        <v>794</v>
      </c>
      <c r="I9" s="48">
        <f>IF(ISBLANK(I8),"",TRUNC(0.04384*(I8+675)^2)-20000)</f>
        <v>656</v>
      </c>
      <c r="J9" s="5"/>
    </row>
    <row r="10" spans="1:10" ht="12.75">
      <c r="A10" s="2">
        <v>3</v>
      </c>
      <c r="B10" s="7" t="s">
        <v>129</v>
      </c>
      <c r="C10" s="9" t="s">
        <v>222</v>
      </c>
      <c r="D10" s="4">
        <v>37169</v>
      </c>
      <c r="E10" s="58" t="s">
        <v>34</v>
      </c>
      <c r="F10" s="25" t="s">
        <v>9</v>
      </c>
      <c r="G10" s="27">
        <v>9.51</v>
      </c>
      <c r="H10" s="51">
        <v>12.37</v>
      </c>
      <c r="I10" s="52">
        <v>10.97</v>
      </c>
      <c r="J10" s="6">
        <f>SUM(G11:I11)</f>
        <v>1939</v>
      </c>
    </row>
    <row r="11" spans="1:10" ht="13.5" thickBot="1">
      <c r="A11" s="1"/>
      <c r="B11" s="10" t="s">
        <v>129</v>
      </c>
      <c r="C11" s="8" t="s">
        <v>222</v>
      </c>
      <c r="D11" s="3">
        <v>37169</v>
      </c>
      <c r="E11" s="59" t="s">
        <v>34</v>
      </c>
      <c r="F11" s="26" t="s">
        <v>7</v>
      </c>
      <c r="G11" s="48">
        <f>IF(ISBLANK(G10),"",TRUNC(17.22*(G10-15.4)^2))</f>
        <v>597</v>
      </c>
      <c r="H11" s="48">
        <f>IF(ISBLANK(H10),"",TRUNC(0.04384*(H10+675)^2)-20000)</f>
        <v>713</v>
      </c>
      <c r="I11" s="48">
        <f>IF(ISBLANK(I10),"",TRUNC(0.04384*(I10+675)^2)-20000)</f>
        <v>629</v>
      </c>
      <c r="J11" s="5"/>
    </row>
    <row r="12" spans="1:10" ht="12.75">
      <c r="A12" s="2">
        <v>4</v>
      </c>
      <c r="B12" s="7" t="s">
        <v>224</v>
      </c>
      <c r="C12" s="9" t="s">
        <v>225</v>
      </c>
      <c r="D12" s="4">
        <v>36912</v>
      </c>
      <c r="E12" s="58" t="s">
        <v>221</v>
      </c>
      <c r="F12" s="25" t="s">
        <v>9</v>
      </c>
      <c r="G12" s="27">
        <v>9.13</v>
      </c>
      <c r="H12" s="51">
        <v>12.19</v>
      </c>
      <c r="I12" s="52">
        <v>9.81</v>
      </c>
      <c r="J12" s="6">
        <f>SUM(G13:I13)</f>
        <v>1937</v>
      </c>
    </row>
    <row r="13" spans="1:10" ht="13.5" thickBot="1">
      <c r="A13" s="1"/>
      <c r="B13" s="10" t="s">
        <v>224</v>
      </c>
      <c r="C13" s="8" t="s">
        <v>225</v>
      </c>
      <c r="D13" s="3">
        <v>36912</v>
      </c>
      <c r="E13" s="59" t="s">
        <v>221</v>
      </c>
      <c r="F13" s="26" t="s">
        <v>7</v>
      </c>
      <c r="G13" s="48">
        <f>IF(ISBLANK(G12),"",TRUNC(17.22*(G12-15.4)^2))</f>
        <v>676</v>
      </c>
      <c r="H13" s="48">
        <f>IF(ISBLANK(H12),"",TRUNC(0.04384*(H12+675)^2)-20000)</f>
        <v>702</v>
      </c>
      <c r="I13" s="48">
        <f>IF(ISBLANK(I12),"",TRUNC(0.04384*(I12+675)^2)-20000)</f>
        <v>559</v>
      </c>
      <c r="J13" s="5"/>
    </row>
    <row r="14" spans="1:10" ht="12.75">
      <c r="A14" s="2">
        <v>5</v>
      </c>
      <c r="B14" s="7" t="s">
        <v>231</v>
      </c>
      <c r="C14" s="9" t="s">
        <v>232</v>
      </c>
      <c r="D14" s="4">
        <v>37003</v>
      </c>
      <c r="E14" s="58" t="s">
        <v>233</v>
      </c>
      <c r="F14" s="25" t="s">
        <v>9</v>
      </c>
      <c r="G14" s="27">
        <v>11.33</v>
      </c>
      <c r="H14" s="51">
        <v>12.11</v>
      </c>
      <c r="I14" s="52">
        <v>10.53</v>
      </c>
      <c r="J14" s="6">
        <f>SUM(G15:I15)</f>
        <v>1584</v>
      </c>
    </row>
    <row r="15" spans="1:10" ht="13.5" thickBot="1">
      <c r="A15" s="1"/>
      <c r="B15" s="10" t="s">
        <v>231</v>
      </c>
      <c r="C15" s="8" t="s">
        <v>232</v>
      </c>
      <c r="D15" s="3">
        <v>37003</v>
      </c>
      <c r="E15" s="59" t="s">
        <v>233</v>
      </c>
      <c r="F15" s="26" t="s">
        <v>7</v>
      </c>
      <c r="G15" s="48">
        <f>IF(ISBLANK(G14),"",TRUNC(17.22*(G14-15.4)^2))</f>
        <v>285</v>
      </c>
      <c r="H15" s="48">
        <f>IF(ISBLANK(H14),"",TRUNC(0.04384*(H14+675)^2)-20000)</f>
        <v>697</v>
      </c>
      <c r="I15" s="48">
        <f>IF(ISBLANK(I14),"",TRUNC(0.04384*(I14+675)^2)-20000)</f>
        <v>602</v>
      </c>
      <c r="J15" s="5"/>
    </row>
    <row r="16" spans="1:10" ht="7.5" customHeight="1">
      <c r="A16" s="11"/>
      <c r="B16" s="11"/>
      <c r="J16" s="29"/>
    </row>
    <row r="17" spans="1:10" s="15" customFormat="1" ht="18.75">
      <c r="A17" s="11"/>
      <c r="B17" s="54" t="s">
        <v>12</v>
      </c>
      <c r="D17" s="55" t="s">
        <v>136</v>
      </c>
      <c r="E17" s="14"/>
      <c r="F17" s="12"/>
      <c r="G17" s="14"/>
      <c r="H17" s="14"/>
      <c r="I17" s="14"/>
      <c r="J17" s="14"/>
    </row>
    <row r="18" spans="2:10" ht="7.5" customHeight="1" thickBot="1">
      <c r="B18" s="18"/>
      <c r="D18" s="16"/>
      <c r="G18" s="12"/>
      <c r="H18" s="12"/>
      <c r="J18" s="17"/>
    </row>
    <row r="19" spans="1:10" ht="22.5" customHeight="1" thickBot="1">
      <c r="A19" s="40" t="s">
        <v>0</v>
      </c>
      <c r="B19" s="41" t="s">
        <v>1</v>
      </c>
      <c r="C19" s="42" t="s">
        <v>2</v>
      </c>
      <c r="D19" s="43" t="s">
        <v>3</v>
      </c>
      <c r="E19" s="46" t="s">
        <v>8</v>
      </c>
      <c r="F19" s="44"/>
      <c r="G19" s="43" t="s">
        <v>10</v>
      </c>
      <c r="H19" s="43" t="s">
        <v>16</v>
      </c>
      <c r="I19" s="43" t="s">
        <v>15</v>
      </c>
      <c r="J19" s="45" t="s">
        <v>7</v>
      </c>
    </row>
    <row r="20" spans="1:10" ht="12.75">
      <c r="A20" s="2">
        <v>1</v>
      </c>
      <c r="B20" s="7" t="s">
        <v>226</v>
      </c>
      <c r="C20" s="9" t="s">
        <v>227</v>
      </c>
      <c r="D20" s="4">
        <v>37355</v>
      </c>
      <c r="E20" s="58" t="s">
        <v>221</v>
      </c>
      <c r="F20" s="25" t="s">
        <v>9</v>
      </c>
      <c r="G20" s="27">
        <v>9.84</v>
      </c>
      <c r="H20" s="51">
        <v>11.63</v>
      </c>
      <c r="I20" s="52">
        <v>9.06</v>
      </c>
      <c r="J20" s="6">
        <f>SUM(G21:I21)</f>
        <v>1714</v>
      </c>
    </row>
    <row r="21" spans="1:10" ht="13.5" thickBot="1">
      <c r="A21" s="1"/>
      <c r="B21" s="10" t="s">
        <v>226</v>
      </c>
      <c r="C21" s="8" t="s">
        <v>227</v>
      </c>
      <c r="D21" s="3">
        <v>37355</v>
      </c>
      <c r="E21" s="59" t="s">
        <v>221</v>
      </c>
      <c r="F21" s="26" t="s">
        <v>7</v>
      </c>
      <c r="G21" s="48">
        <f>IF(ISBLANK(G20),"",TRUNC(17.22*(G20-15.4)^2))</f>
        <v>532</v>
      </c>
      <c r="H21" s="48">
        <f>IF(ISBLANK(H20),"",TRUNC(0.04384*(H20+675)^2)-20000)</f>
        <v>668</v>
      </c>
      <c r="I21" s="48">
        <f>IF(ISBLANK(I20),"",TRUNC(0.04384*(I20+675)^2)-20000)</f>
        <v>514</v>
      </c>
      <c r="J21" s="5"/>
    </row>
    <row r="22" spans="1:10" ht="12.75">
      <c r="A22" s="2">
        <v>2</v>
      </c>
      <c r="B22" s="7" t="s">
        <v>228</v>
      </c>
      <c r="C22" s="9" t="s">
        <v>229</v>
      </c>
      <c r="D22" s="4">
        <v>37986</v>
      </c>
      <c r="E22" s="58" t="s">
        <v>34</v>
      </c>
      <c r="F22" s="25" t="s">
        <v>9</v>
      </c>
      <c r="G22" s="27">
        <v>10.69</v>
      </c>
      <c r="H22" s="51">
        <v>8.93</v>
      </c>
      <c r="I22" s="52">
        <v>7.02</v>
      </c>
      <c r="J22" s="6">
        <f>SUM(G23:I23)</f>
        <v>1280</v>
      </c>
    </row>
    <row r="23" spans="1:10" ht="13.5" thickBot="1">
      <c r="A23" s="1"/>
      <c r="B23" s="10" t="s">
        <v>228</v>
      </c>
      <c r="C23" s="8" t="s">
        <v>229</v>
      </c>
      <c r="D23" s="3">
        <v>37986</v>
      </c>
      <c r="E23" s="59" t="s">
        <v>34</v>
      </c>
      <c r="F23" s="26" t="s">
        <v>7</v>
      </c>
      <c r="G23" s="48">
        <f>IF(ISBLANK(G22),"",TRUNC(17.22*(G22-15.4)^2))</f>
        <v>382</v>
      </c>
      <c r="H23" s="48">
        <f>IF(ISBLANK(H22),"",TRUNC(0.04384*(H22+675)^2)-20000)</f>
        <v>506</v>
      </c>
      <c r="I23" s="48">
        <f>IF(ISBLANK(I22),"",TRUNC(0.04384*(I22+675)^2)-20000)</f>
        <v>392</v>
      </c>
      <c r="J23" s="5"/>
    </row>
    <row r="24" spans="1:10" ht="12.75">
      <c r="A24" s="2">
        <v>3</v>
      </c>
      <c r="B24" s="7" t="s">
        <v>97</v>
      </c>
      <c r="C24" s="9" t="s">
        <v>230</v>
      </c>
      <c r="D24" s="4">
        <v>37559</v>
      </c>
      <c r="E24" s="58" t="s">
        <v>34</v>
      </c>
      <c r="F24" s="25" t="s">
        <v>9</v>
      </c>
      <c r="G24" s="27">
        <v>11.64</v>
      </c>
      <c r="H24" s="51">
        <v>8.41</v>
      </c>
      <c r="I24" s="52">
        <v>6.66</v>
      </c>
      <c r="J24" s="6">
        <f>SUM(G25:I25)</f>
        <v>1088</v>
      </c>
    </row>
    <row r="25" spans="1:10" ht="13.5" thickBot="1">
      <c r="A25" s="1"/>
      <c r="B25" s="10" t="s">
        <v>97</v>
      </c>
      <c r="C25" s="8" t="s">
        <v>230</v>
      </c>
      <c r="D25" s="3">
        <v>37559</v>
      </c>
      <c r="E25" s="59" t="s">
        <v>34</v>
      </c>
      <c r="F25" s="26" t="s">
        <v>7</v>
      </c>
      <c r="G25" s="48">
        <f>IF(ISBLANK(G24),"",TRUNC(17.22*(G24-15.4)^2))</f>
        <v>243</v>
      </c>
      <c r="H25" s="48">
        <f>IF(ISBLANK(H24),"",TRUNC(0.04384*(H24+675)^2)-20000)</f>
        <v>475</v>
      </c>
      <c r="I25" s="48">
        <f>IF(ISBLANK(I24),"",TRUNC(0.04384*(I24+675)^2)-20000)</f>
        <v>370</v>
      </c>
      <c r="J25" s="5"/>
    </row>
  </sheetData>
  <sheetProtection/>
  <mergeCells count="48">
    <mergeCell ref="D8:D9"/>
    <mergeCell ref="J6:J7"/>
    <mergeCell ref="E6:E7"/>
    <mergeCell ref="J20:J21"/>
    <mergeCell ref="J22:J23"/>
    <mergeCell ref="E20:E21"/>
    <mergeCell ref="J12:J13"/>
    <mergeCell ref="E12:E13"/>
    <mergeCell ref="D20:D21"/>
    <mergeCell ref="A8:A9"/>
    <mergeCell ref="A6:A7"/>
    <mergeCell ref="B6:B7"/>
    <mergeCell ref="A10:A11"/>
    <mergeCell ref="D6:D7"/>
    <mergeCell ref="E8:E9"/>
    <mergeCell ref="B8:B9"/>
    <mergeCell ref="C8:C9"/>
    <mergeCell ref="B10:B11"/>
    <mergeCell ref="C6:C7"/>
    <mergeCell ref="B12:B13"/>
    <mergeCell ref="A22:A23"/>
    <mergeCell ref="A24:A25"/>
    <mergeCell ref="A12:A13"/>
    <mergeCell ref="A20:A21"/>
    <mergeCell ref="B22:B23"/>
    <mergeCell ref="A14:A15"/>
    <mergeCell ref="B24:B25"/>
    <mergeCell ref="B20:B21"/>
    <mergeCell ref="J24:J25"/>
    <mergeCell ref="E22:E23"/>
    <mergeCell ref="J10:J11"/>
    <mergeCell ref="E10:E11"/>
    <mergeCell ref="J8:J9"/>
    <mergeCell ref="C12:C13"/>
    <mergeCell ref="D12:D13"/>
    <mergeCell ref="C10:C11"/>
    <mergeCell ref="D10:D11"/>
    <mergeCell ref="J14:J15"/>
    <mergeCell ref="E24:E25"/>
    <mergeCell ref="D22:D23"/>
    <mergeCell ref="C24:C25"/>
    <mergeCell ref="D24:D25"/>
    <mergeCell ref="C22:C23"/>
    <mergeCell ref="B14:B15"/>
    <mergeCell ref="C14:C15"/>
    <mergeCell ref="D14:D15"/>
    <mergeCell ref="E14:E15"/>
    <mergeCell ref="C20:C21"/>
  </mergeCells>
  <printOptions horizontalCentered="1"/>
  <pageMargins left="0.17" right="0.16" top="0.2755905511811024" bottom="0.2362204724409449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showZeros="0" zoomScale="85" zoomScaleNormal="85" zoomScalePageLayoutView="0" workbookViewId="0" topLeftCell="A1">
      <selection activeCell="C20" sqref="C20:C21"/>
    </sheetView>
  </sheetViews>
  <sheetFormatPr defaultColWidth="9.140625" defaultRowHeight="12.75"/>
  <cols>
    <col min="1" max="1" width="5.00390625" style="12" customWidth="1"/>
    <col min="2" max="2" width="8.140625" style="12" bestFit="1" customWidth="1"/>
    <col min="3" max="3" width="13.421875" style="12" customWidth="1"/>
    <col min="4" max="4" width="13.8515625" style="13" customWidth="1"/>
    <col min="5" max="5" width="16.7109375" style="12" customWidth="1"/>
    <col min="6" max="6" width="5.421875" style="12" bestFit="1" customWidth="1"/>
    <col min="7" max="9" width="9.7109375" style="13" customWidth="1"/>
    <col min="10" max="10" width="10.421875" style="13" customWidth="1"/>
    <col min="11" max="16384" width="9.140625" style="12" customWidth="1"/>
  </cols>
  <sheetData>
    <row r="1" spans="1:10" ht="18.75">
      <c r="A1" s="11"/>
      <c r="B1" s="11" t="s">
        <v>61</v>
      </c>
      <c r="J1" s="29" t="s">
        <v>11</v>
      </c>
    </row>
    <row r="2" spans="1:10" ht="18.75">
      <c r="A2" s="11"/>
      <c r="B2" s="11"/>
      <c r="J2" s="29" t="s">
        <v>64</v>
      </c>
    </row>
    <row r="3" spans="1:10" s="15" customFormat="1" ht="18.75">
      <c r="A3" s="11"/>
      <c r="B3" s="54" t="s">
        <v>13</v>
      </c>
      <c r="D3" s="55" t="s">
        <v>94</v>
      </c>
      <c r="E3" s="14"/>
      <c r="F3" s="14"/>
      <c r="G3" s="14"/>
      <c r="H3" s="14"/>
      <c r="I3" s="14"/>
      <c r="J3" s="14"/>
    </row>
    <row r="4" spans="2:10" ht="15.75" customHeight="1" thickBot="1">
      <c r="B4" s="18"/>
      <c r="D4" s="16"/>
      <c r="G4" s="12"/>
      <c r="H4" s="12"/>
      <c r="J4" s="17"/>
    </row>
    <row r="5" spans="1:10" ht="22.5" customHeight="1" thickBot="1">
      <c r="A5" s="40" t="s">
        <v>0</v>
      </c>
      <c r="B5" s="41" t="s">
        <v>1</v>
      </c>
      <c r="C5" s="42" t="s">
        <v>2</v>
      </c>
      <c r="D5" s="43" t="s">
        <v>3</v>
      </c>
      <c r="E5" s="46" t="s">
        <v>8</v>
      </c>
      <c r="F5" s="44"/>
      <c r="G5" s="43" t="s">
        <v>10</v>
      </c>
      <c r="H5" s="43" t="s">
        <v>15</v>
      </c>
      <c r="I5" s="43" t="s">
        <v>17</v>
      </c>
      <c r="J5" s="45" t="s">
        <v>7</v>
      </c>
    </row>
    <row r="6" spans="1:10" ht="12.75">
      <c r="A6" s="2">
        <v>1</v>
      </c>
      <c r="B6" s="7" t="s">
        <v>234</v>
      </c>
      <c r="C6" s="9" t="s">
        <v>235</v>
      </c>
      <c r="D6" s="4">
        <v>37039</v>
      </c>
      <c r="E6" s="58" t="s">
        <v>221</v>
      </c>
      <c r="F6" s="25" t="s">
        <v>9</v>
      </c>
      <c r="G6" s="27">
        <v>9.25</v>
      </c>
      <c r="H6" s="51">
        <v>15.94</v>
      </c>
      <c r="I6" s="52">
        <v>13.98</v>
      </c>
      <c r="J6" s="6">
        <f>SUM(G7:I7)</f>
        <v>1825</v>
      </c>
    </row>
    <row r="7" spans="1:10" ht="13.5" thickBot="1">
      <c r="A7" s="1"/>
      <c r="B7" s="10" t="s">
        <v>234</v>
      </c>
      <c r="C7" s="8" t="s">
        <v>235</v>
      </c>
      <c r="D7" s="3">
        <v>37039</v>
      </c>
      <c r="E7" s="59" t="s">
        <v>221</v>
      </c>
      <c r="F7" s="26" t="s">
        <v>7</v>
      </c>
      <c r="G7" s="48">
        <f>IF(ISBLANK(G6),"",TRUNC(59.76*(G6-11)^2))</f>
        <v>183</v>
      </c>
      <c r="H7" s="48">
        <f>IF(ISBLANK(H6),"",TRUNC(0.042172*(H6+687.7)^2)-20000)</f>
        <v>879</v>
      </c>
      <c r="I7" s="48">
        <f>IF(ISBLANK(I6),"",TRUNC(0.042172*(I6+687.7)^2)-20000)</f>
        <v>763</v>
      </c>
      <c r="J7" s="5"/>
    </row>
    <row r="8" spans="1:10" ht="12.75">
      <c r="A8" s="2">
        <v>2</v>
      </c>
      <c r="B8" s="7" t="s">
        <v>236</v>
      </c>
      <c r="C8" s="9" t="s">
        <v>237</v>
      </c>
      <c r="D8" s="4">
        <v>36994</v>
      </c>
      <c r="E8" s="58" t="s">
        <v>233</v>
      </c>
      <c r="F8" s="25" t="s">
        <v>9</v>
      </c>
      <c r="G8" s="27">
        <v>8.72</v>
      </c>
      <c r="H8" s="51">
        <v>13.18</v>
      </c>
      <c r="I8" s="52">
        <v>11.72</v>
      </c>
      <c r="J8" s="6">
        <f>SUM(G9:I9)</f>
        <v>1656</v>
      </c>
    </row>
    <row r="9" spans="1:10" ht="13.5" thickBot="1">
      <c r="A9" s="1"/>
      <c r="B9" s="10" t="s">
        <v>236</v>
      </c>
      <c r="C9" s="8" t="s">
        <v>237</v>
      </c>
      <c r="D9" s="3">
        <v>36994</v>
      </c>
      <c r="E9" s="59" t="s">
        <v>233</v>
      </c>
      <c r="F9" s="26" t="s">
        <v>7</v>
      </c>
      <c r="G9" s="48">
        <f>IF(ISBLANK(G8),"",TRUNC(59.76*(G8-11)^2))</f>
        <v>310</v>
      </c>
      <c r="H9" s="48">
        <f>IF(ISBLANK(H8),"",TRUNC(0.042172*(H8+687.7)^2)-20000)</f>
        <v>716</v>
      </c>
      <c r="I9" s="48">
        <f>IF(ISBLANK(I8),"",TRUNC(0.042172*(I8+687.7)^2)-20000)</f>
        <v>630</v>
      </c>
      <c r="J9" s="5"/>
    </row>
    <row r="10" spans="1:10" ht="12.75">
      <c r="A10" s="2">
        <v>3</v>
      </c>
      <c r="B10" s="7" t="s">
        <v>238</v>
      </c>
      <c r="C10" s="9" t="s">
        <v>239</v>
      </c>
      <c r="D10" s="4">
        <v>36903</v>
      </c>
      <c r="E10" s="58" t="s">
        <v>28</v>
      </c>
      <c r="F10" s="25" t="s">
        <v>9</v>
      </c>
      <c r="G10" s="27">
        <v>8.49</v>
      </c>
      <c r="H10" s="51">
        <v>11.37</v>
      </c>
      <c r="I10" s="52">
        <v>10.39</v>
      </c>
      <c r="J10" s="6">
        <f>SUM(G11:I11)</f>
        <v>1536</v>
      </c>
    </row>
    <row r="11" spans="1:10" ht="13.5" thickBot="1">
      <c r="A11" s="1"/>
      <c r="B11" s="10"/>
      <c r="C11" s="8"/>
      <c r="D11" s="3"/>
      <c r="E11" s="59"/>
      <c r="F11" s="26" t="s">
        <v>7</v>
      </c>
      <c r="G11" s="48">
        <f>IF(ISBLANK(G10),"",TRUNC(59.76*(G10-11)^2))</f>
        <v>376</v>
      </c>
      <c r="H11" s="48">
        <f>IF(ISBLANK(H10),"",TRUNC(0.042172*(H10+687.7)^2)-20000)</f>
        <v>609</v>
      </c>
      <c r="I11" s="48">
        <f>IF(ISBLANK(I10),"",TRUNC(0.042172*(I10+687.7)^2)-20000)</f>
        <v>551</v>
      </c>
      <c r="J11" s="5"/>
    </row>
    <row r="12" spans="1:10" ht="12.75">
      <c r="A12" s="2">
        <v>4</v>
      </c>
      <c r="B12" s="7" t="s">
        <v>240</v>
      </c>
      <c r="C12" s="9" t="s">
        <v>241</v>
      </c>
      <c r="D12" s="4">
        <v>37101</v>
      </c>
      <c r="E12" s="58"/>
      <c r="F12" s="25" t="s">
        <v>9</v>
      </c>
      <c r="G12" s="27">
        <v>8.71</v>
      </c>
      <c r="H12" s="51">
        <v>10.2</v>
      </c>
      <c r="I12" s="52">
        <v>8.73</v>
      </c>
      <c r="J12" s="6">
        <f>SUM(G13:I13)</f>
        <v>1307</v>
      </c>
    </row>
    <row r="13" spans="1:10" ht="13.5" thickBot="1">
      <c r="A13" s="1"/>
      <c r="B13" s="10"/>
      <c r="C13" s="8"/>
      <c r="D13" s="3"/>
      <c r="E13" s="59"/>
      <c r="F13" s="26" t="s">
        <v>7</v>
      </c>
      <c r="G13" s="48">
        <f>IF(ISBLANK(G12),"",TRUNC(59.76*(G12-11)^2))</f>
        <v>313</v>
      </c>
      <c r="H13" s="48">
        <f>IF(ISBLANK(H12),"",TRUNC(0.042172*(H12+687.7)^2)-20000)</f>
        <v>540</v>
      </c>
      <c r="I13" s="48">
        <f>IF(ISBLANK(I12),"",TRUNC(0.042172*(I12+687.7)^2)-20000)</f>
        <v>454</v>
      </c>
      <c r="J13" s="5"/>
    </row>
    <row r="14" spans="1:10" ht="7.5" customHeight="1">
      <c r="A14" s="11"/>
      <c r="B14" s="11"/>
      <c r="J14" s="29"/>
    </row>
    <row r="15" spans="1:10" s="15" customFormat="1" ht="18.75">
      <c r="A15" s="11"/>
      <c r="B15" s="54" t="s">
        <v>13</v>
      </c>
      <c r="D15" s="55" t="s">
        <v>136</v>
      </c>
      <c r="E15" s="14"/>
      <c r="F15" s="14"/>
      <c r="G15" s="14"/>
      <c r="H15" s="14"/>
      <c r="I15" s="14"/>
      <c r="J15" s="14"/>
    </row>
    <row r="16" spans="2:10" ht="8.25" customHeight="1" thickBot="1">
      <c r="B16" s="18"/>
      <c r="D16" s="16"/>
      <c r="G16" s="12"/>
      <c r="H16" s="12"/>
      <c r="J16" s="17"/>
    </row>
    <row r="17" spans="1:10" ht="22.5" customHeight="1" thickBot="1">
      <c r="A17" s="40" t="s">
        <v>0</v>
      </c>
      <c r="B17" s="41" t="s">
        <v>1</v>
      </c>
      <c r="C17" s="42" t="s">
        <v>2</v>
      </c>
      <c r="D17" s="43" t="s">
        <v>3</v>
      </c>
      <c r="E17" s="46" t="s">
        <v>8</v>
      </c>
      <c r="F17" s="44"/>
      <c r="G17" s="43" t="s">
        <v>10</v>
      </c>
      <c r="H17" s="43" t="s">
        <v>15</v>
      </c>
      <c r="I17" s="43" t="s">
        <v>17</v>
      </c>
      <c r="J17" s="45" t="s">
        <v>7</v>
      </c>
    </row>
    <row r="18" spans="1:10" ht="12.75">
      <c r="A18" s="2">
        <v>1</v>
      </c>
      <c r="B18" s="7" t="s">
        <v>207</v>
      </c>
      <c r="C18" s="9" t="s">
        <v>242</v>
      </c>
      <c r="D18" s="4">
        <v>37332</v>
      </c>
      <c r="E18" s="58" t="s">
        <v>221</v>
      </c>
      <c r="F18" s="25" t="s">
        <v>9</v>
      </c>
      <c r="G18" s="27">
        <v>8.56</v>
      </c>
      <c r="H18" s="51">
        <v>13.35</v>
      </c>
      <c r="I18" s="52">
        <v>10.8</v>
      </c>
      <c r="J18" s="6">
        <f>SUM(G19:I19)</f>
        <v>1656</v>
      </c>
    </row>
    <row r="19" spans="1:10" ht="13.5" thickBot="1">
      <c r="A19" s="1"/>
      <c r="B19" s="10" t="s">
        <v>207</v>
      </c>
      <c r="C19" s="8" t="s">
        <v>242</v>
      </c>
      <c r="D19" s="3">
        <v>37332</v>
      </c>
      <c r="E19" s="59" t="s">
        <v>221</v>
      </c>
      <c r="F19" s="26" t="s">
        <v>7</v>
      </c>
      <c r="G19" s="48">
        <f>IF(ISBLANK(G18),"",TRUNC(59.76*(G18-11)^2))</f>
        <v>355</v>
      </c>
      <c r="H19" s="48">
        <f>IF(ISBLANK(H18),"",TRUNC(0.042172*(H18+687.7)^2)-20000)</f>
        <v>726</v>
      </c>
      <c r="I19" s="48">
        <f>IF(ISBLANK(I18),"",TRUNC(0.042172*(I18+687.7)^2)-20000)</f>
        <v>575</v>
      </c>
      <c r="J19" s="5"/>
    </row>
    <row r="20" spans="1:10" ht="12.75">
      <c r="A20" s="2">
        <v>2</v>
      </c>
      <c r="B20" s="7" t="s">
        <v>159</v>
      </c>
      <c r="C20" s="9" t="s">
        <v>47</v>
      </c>
      <c r="D20" s="4">
        <v>37491</v>
      </c>
      <c r="E20" s="58" t="s">
        <v>233</v>
      </c>
      <c r="F20" s="25" t="s">
        <v>9</v>
      </c>
      <c r="G20" s="27">
        <v>8.95</v>
      </c>
      <c r="H20" s="51">
        <v>10.34</v>
      </c>
      <c r="I20" s="52">
        <v>9.28</v>
      </c>
      <c r="J20" s="6">
        <f>SUM(G21:I21)</f>
        <v>1285</v>
      </c>
    </row>
    <row r="21" spans="1:10" ht="13.5" thickBot="1">
      <c r="A21" s="1"/>
      <c r="B21" s="10" t="s">
        <v>159</v>
      </c>
      <c r="C21" s="8" t="s">
        <v>47</v>
      </c>
      <c r="D21" s="3">
        <v>37491</v>
      </c>
      <c r="E21" s="59" t="s">
        <v>233</v>
      </c>
      <c r="F21" s="26" t="s">
        <v>7</v>
      </c>
      <c r="G21" s="48">
        <f>IF(ISBLANK(G20),"",TRUNC(59.76*(G20-11)^2))</f>
        <v>251</v>
      </c>
      <c r="H21" s="48">
        <f>IF(ISBLANK(H20),"",TRUNC(0.042172*(H20+687.7)^2)-20000)</f>
        <v>548</v>
      </c>
      <c r="I21" s="48">
        <f>IF(ISBLANK(I20),"",TRUNC(0.042172*(I20+687.7)^2)-20000)</f>
        <v>486</v>
      </c>
      <c r="J21" s="5"/>
    </row>
    <row r="22" spans="1:10" ht="12.75">
      <c r="A22" s="2">
        <v>3</v>
      </c>
      <c r="B22" s="7" t="s">
        <v>159</v>
      </c>
      <c r="C22" s="9" t="s">
        <v>243</v>
      </c>
      <c r="D22" s="4">
        <v>37960</v>
      </c>
      <c r="E22" s="58" t="s">
        <v>221</v>
      </c>
      <c r="F22" s="25" t="s">
        <v>9</v>
      </c>
      <c r="G22" s="27">
        <v>11.94</v>
      </c>
      <c r="H22" s="51">
        <v>9.41</v>
      </c>
      <c r="I22" s="52">
        <v>8.76</v>
      </c>
      <c r="J22" s="6">
        <f>SUM(G23:I23)</f>
        <v>1001</v>
      </c>
    </row>
    <row r="23" spans="1:10" ht="13.5" thickBot="1">
      <c r="A23" s="1"/>
      <c r="B23" s="10" t="s">
        <v>159</v>
      </c>
      <c r="C23" s="8" t="s">
        <v>243</v>
      </c>
      <c r="D23" s="3">
        <v>37960</v>
      </c>
      <c r="E23" s="59" t="s">
        <v>221</v>
      </c>
      <c r="F23" s="26" t="s">
        <v>7</v>
      </c>
      <c r="G23" s="48">
        <f>IF(ISBLANK(G22),"",TRUNC(59.76*(G22-11)^2))</f>
        <v>52</v>
      </c>
      <c r="H23" s="48">
        <f>IF(ISBLANK(H22),"",TRUNC(0.042172*(H22+687.7)^2)-20000)</f>
        <v>494</v>
      </c>
      <c r="I23" s="48">
        <f>IF(ISBLANK(I22),"",TRUNC(0.042172*(I22+687.7)^2)-20000)</f>
        <v>455</v>
      </c>
      <c r="J23" s="5"/>
    </row>
    <row r="27" spans="2:9" ht="15.75">
      <c r="B27" s="39" t="s">
        <v>62</v>
      </c>
      <c r="C27" s="39"/>
      <c r="D27" s="39"/>
      <c r="F27" s="39"/>
      <c r="H27" s="39" t="s">
        <v>63</v>
      </c>
      <c r="I27" s="12"/>
    </row>
  </sheetData>
  <sheetProtection/>
  <mergeCells count="42">
    <mergeCell ref="A6:A7"/>
    <mergeCell ref="B6:B7"/>
    <mergeCell ref="C6:C7"/>
    <mergeCell ref="D6:D7"/>
    <mergeCell ref="E6:E7"/>
    <mergeCell ref="J6:J7"/>
    <mergeCell ref="A8:A9"/>
    <mergeCell ref="B8:B9"/>
    <mergeCell ref="C8:C9"/>
    <mergeCell ref="D8:D9"/>
    <mergeCell ref="E8:E9"/>
    <mergeCell ref="J8:J9"/>
    <mergeCell ref="A10:A11"/>
    <mergeCell ref="B10:B11"/>
    <mergeCell ref="C10:C11"/>
    <mergeCell ref="D10:D11"/>
    <mergeCell ref="E10:E11"/>
    <mergeCell ref="J10:J11"/>
    <mergeCell ref="A12:A13"/>
    <mergeCell ref="B12:B13"/>
    <mergeCell ref="C12:C13"/>
    <mergeCell ref="D12:D13"/>
    <mergeCell ref="E12:E13"/>
    <mergeCell ref="J12:J13"/>
    <mergeCell ref="A18:A19"/>
    <mergeCell ref="B18:B19"/>
    <mergeCell ref="C18:C19"/>
    <mergeCell ref="D18:D19"/>
    <mergeCell ref="E18:E19"/>
    <mergeCell ref="J18:J19"/>
    <mergeCell ref="A20:A21"/>
    <mergeCell ref="B20:B21"/>
    <mergeCell ref="C20:C21"/>
    <mergeCell ref="D20:D21"/>
    <mergeCell ref="E20:E21"/>
    <mergeCell ref="J20:J21"/>
    <mergeCell ref="A22:A23"/>
    <mergeCell ref="B22:B23"/>
    <mergeCell ref="C22:C23"/>
    <mergeCell ref="D22:D23"/>
    <mergeCell ref="E22:E23"/>
    <mergeCell ref="J22:J23"/>
  </mergeCells>
  <printOptions horizontalCentered="1"/>
  <pageMargins left="0.17" right="0.16" top="0.2755905511811024" bottom="0.2362204724409449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Steponas</cp:lastModifiedBy>
  <cp:lastPrinted>2015-12-23T06:47:33Z</cp:lastPrinted>
  <dcterms:created xsi:type="dcterms:W3CDTF">2010-02-10T14:32:30Z</dcterms:created>
  <dcterms:modified xsi:type="dcterms:W3CDTF">2015-12-24T09:38:36Z</dcterms:modified>
  <cp:category/>
  <cp:version/>
  <cp:contentType/>
  <cp:contentStatus/>
</cp:coreProperties>
</file>