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0490" windowHeight="7755" tabRatio="866" firstSheet="11" activeTab="24"/>
  </bookViews>
  <sheets>
    <sheet name="60M" sheetId="1" r:id="rId1"/>
    <sheet name="60M (g)" sheetId="2" r:id="rId2"/>
    <sheet name="60V" sheetId="3" r:id="rId3"/>
    <sheet name="60V (g)" sheetId="4" r:id="rId4"/>
    <sheet name="400M" sheetId="5" r:id="rId5"/>
    <sheet name="400M (g)" sheetId="6" r:id="rId6"/>
    <sheet name="400V" sheetId="7" r:id="rId7"/>
    <sheet name="400V (g)" sheetId="8" r:id="rId8"/>
    <sheet name="800M" sheetId="9" r:id="rId9"/>
    <sheet name="800V" sheetId="10" r:id="rId10"/>
    <sheet name="800V (g)" sheetId="11" r:id="rId11"/>
    <sheet name="1500M" sheetId="12" r:id="rId12"/>
    <sheet name="1500V" sheetId="13" r:id="rId13"/>
    <sheet name="3000MV" sheetId="14" r:id="rId14"/>
    <sheet name="60bbM" sheetId="15" r:id="rId15"/>
    <sheet name="60bbV" sheetId="16" r:id="rId16"/>
    <sheet name="Ėjimas" sheetId="17" r:id="rId17"/>
    <sheet name="AukštisM" sheetId="18" r:id="rId18"/>
    <sheet name="AukštisV" sheetId="19" r:id="rId19"/>
    <sheet name="KartisM" sheetId="20" r:id="rId20"/>
    <sheet name="KartisV" sheetId="21" r:id="rId21"/>
    <sheet name="TolisM" sheetId="22" r:id="rId22"/>
    <sheet name="TolisV" sheetId="23" r:id="rId23"/>
    <sheet name="TrišuolisM" sheetId="24" r:id="rId24"/>
    <sheet name="TrišuolisV" sheetId="25" r:id="rId25"/>
    <sheet name="RutulysM" sheetId="26" r:id="rId26"/>
    <sheet name="RutulysV" sheetId="27" r:id="rId27"/>
  </sheets>
  <definedNames/>
  <calcPr fullCalcOnLoad="1"/>
</workbook>
</file>

<file path=xl/sharedStrings.xml><?xml version="1.0" encoding="utf-8"?>
<sst xmlns="http://schemas.openxmlformats.org/spreadsheetml/2006/main" count="2915" uniqueCount="679">
  <si>
    <t>Trišuolis</t>
  </si>
  <si>
    <t>1500 m</t>
  </si>
  <si>
    <t>800 m</t>
  </si>
  <si>
    <t>3000 m</t>
  </si>
  <si>
    <t>Nina Gedgaudienė</t>
  </si>
  <si>
    <t>Vardas</t>
  </si>
  <si>
    <t>Pavardė</t>
  </si>
  <si>
    <t>Gim.data</t>
  </si>
  <si>
    <t>Treneris</t>
  </si>
  <si>
    <t>Kaunas</t>
  </si>
  <si>
    <t>Kristijonas</t>
  </si>
  <si>
    <t>Rožickas</t>
  </si>
  <si>
    <t>1998-07-14</t>
  </si>
  <si>
    <t>E.Trinkūnas</t>
  </si>
  <si>
    <t>Silvija</t>
  </si>
  <si>
    <t>Baubonytė</t>
  </si>
  <si>
    <t>R.Norkus</t>
  </si>
  <si>
    <t>Lukas</t>
  </si>
  <si>
    <t>Mingaila</t>
  </si>
  <si>
    <t>1996-07-07</t>
  </si>
  <si>
    <t>Tomas</t>
  </si>
  <si>
    <t>Kildišis</t>
  </si>
  <si>
    <t>Žygimantė</t>
  </si>
  <si>
    <t>Manleikaitė</t>
  </si>
  <si>
    <t>Milita</t>
  </si>
  <si>
    <t>Vaitkutė-Vaitkevičiūtė</t>
  </si>
  <si>
    <t>Nerijus</t>
  </si>
  <si>
    <t>Petrauskas</t>
  </si>
  <si>
    <t>Kauno r.</t>
  </si>
  <si>
    <t>A.Starkevičius</t>
  </si>
  <si>
    <t>400</t>
  </si>
  <si>
    <t>Tadas</t>
  </si>
  <si>
    <t>Vaičiūnas</t>
  </si>
  <si>
    <t>Ignas</t>
  </si>
  <si>
    <t>Lincevičius</t>
  </si>
  <si>
    <t>Starkevičiūtė</t>
  </si>
  <si>
    <t>Simas</t>
  </si>
  <si>
    <t>Gailevičius</t>
  </si>
  <si>
    <t>L.Rolskis</t>
  </si>
  <si>
    <t>Sonata</t>
  </si>
  <si>
    <t>Tamošaitytė</t>
  </si>
  <si>
    <t>N.Gedgaudienė</t>
  </si>
  <si>
    <t>Greta</t>
  </si>
  <si>
    <t>Plečkaitytė</t>
  </si>
  <si>
    <t>O.Pavilionienė,N.Gedgaudienė</t>
  </si>
  <si>
    <t>Vincentas</t>
  </si>
  <si>
    <t>Liškauskas</t>
  </si>
  <si>
    <t>Karolis</t>
  </si>
  <si>
    <t>Kriaučionis</t>
  </si>
  <si>
    <t>Agnietė</t>
  </si>
  <si>
    <t>Gumauskaitė</t>
  </si>
  <si>
    <t>Vitonis</t>
  </si>
  <si>
    <t>A.Gavėnas</t>
  </si>
  <si>
    <t>Ramūnas</t>
  </si>
  <si>
    <t>Kleinauskas</t>
  </si>
  <si>
    <t>Aleksas</t>
  </si>
  <si>
    <t>Vilkas</t>
  </si>
  <si>
    <t>Aurelijus</t>
  </si>
  <si>
    <t>Gutas</t>
  </si>
  <si>
    <t>Viktoras</t>
  </si>
  <si>
    <t>Jokubaitis</t>
  </si>
  <si>
    <t>Kaunas/Raseiniai</t>
  </si>
  <si>
    <t>Kaunas/Kalipeda</t>
  </si>
  <si>
    <t>Matas</t>
  </si>
  <si>
    <t>Adamonis</t>
  </si>
  <si>
    <t>Vytautas</t>
  </si>
  <si>
    <t>Savickas</t>
  </si>
  <si>
    <t>Andrius</t>
  </si>
  <si>
    <t>Karevas</t>
  </si>
  <si>
    <t>Ieva</t>
  </si>
  <si>
    <t>Beatričė</t>
  </si>
  <si>
    <t>Černiūtė</t>
  </si>
  <si>
    <t>2000-04-28</t>
  </si>
  <si>
    <t>I.Jakubaitytė</t>
  </si>
  <si>
    <t>I.Jakubaitytė,E.Petrokas</t>
  </si>
  <si>
    <t>I.Jakubaitytė,A.Skujytė</t>
  </si>
  <si>
    <t>I.Jakubaitytė,A.Šilauskas</t>
  </si>
  <si>
    <t>Kamilė</t>
  </si>
  <si>
    <t>Akvilė</t>
  </si>
  <si>
    <t>Kunickaitė</t>
  </si>
  <si>
    <t>Gedminaitė</t>
  </si>
  <si>
    <t>Ruseckytė</t>
  </si>
  <si>
    <t>Atkocevičiūtė</t>
  </si>
  <si>
    <t>1999-07-14</t>
  </si>
  <si>
    <t>Šiauliai</t>
  </si>
  <si>
    <t>R. Kergytė-Dauskurdienė</t>
  </si>
  <si>
    <t>Gustė</t>
  </si>
  <si>
    <t>Valantinavičiūtė</t>
  </si>
  <si>
    <t>2000-01-15</t>
  </si>
  <si>
    <t>Kaveckas</t>
  </si>
  <si>
    <t>1999-08-17</t>
  </si>
  <si>
    <t>Garšvaitė</t>
  </si>
  <si>
    <t>A.Gavelytė</t>
  </si>
  <si>
    <t>Martynas</t>
  </si>
  <si>
    <t>Čepas</t>
  </si>
  <si>
    <t>Lieputė</t>
  </si>
  <si>
    <t>V.L.Maleckiai</t>
  </si>
  <si>
    <t>Ernestas</t>
  </si>
  <si>
    <t>Raudys</t>
  </si>
  <si>
    <t>A.Baranauskas, E.Jurgutis</t>
  </si>
  <si>
    <t>Mantas</t>
  </si>
  <si>
    <t>Liekis</t>
  </si>
  <si>
    <t>A.Gavelytė,L.Milikauskaitė</t>
  </si>
  <si>
    <t>Ščiglo</t>
  </si>
  <si>
    <t>A.Baranauskas, R.Kazlauskas</t>
  </si>
  <si>
    <t>Monika</t>
  </si>
  <si>
    <t>Baliukaitė</t>
  </si>
  <si>
    <t>Viktorija</t>
  </si>
  <si>
    <t>Marmaitė</t>
  </si>
  <si>
    <t>Marius</t>
  </si>
  <si>
    <t>Slavėnas</t>
  </si>
  <si>
    <t>Gedrimas</t>
  </si>
  <si>
    <t>Laurinaitis</t>
  </si>
  <si>
    <t>A.Baranauskas</t>
  </si>
  <si>
    <t>Domantas</t>
  </si>
  <si>
    <t>Poliakovas</t>
  </si>
  <si>
    <t>Dominykas</t>
  </si>
  <si>
    <t>Petrosevičius</t>
  </si>
  <si>
    <t>A.Gvelytė,V.Kiaulakis</t>
  </si>
  <si>
    <t>Luka</t>
  </si>
  <si>
    <t xml:space="preserve">Miglė </t>
  </si>
  <si>
    <t>D.Jankauskaitė,N.Sabaliauskienė</t>
  </si>
  <si>
    <t xml:space="preserve">Tomas  </t>
  </si>
  <si>
    <t>Jansonas</t>
  </si>
  <si>
    <t xml:space="preserve">Aistė  </t>
  </si>
  <si>
    <t>Ramanauskaitė</t>
  </si>
  <si>
    <t xml:space="preserve">Lukas </t>
  </si>
  <si>
    <t xml:space="preserve">Martynas </t>
  </si>
  <si>
    <t>Čiurlionis</t>
  </si>
  <si>
    <t xml:space="preserve">Erikas  </t>
  </si>
  <si>
    <t>Ivanovas</t>
  </si>
  <si>
    <t xml:space="preserve">Banga  </t>
  </si>
  <si>
    <t xml:space="preserve">Eivydė  </t>
  </si>
  <si>
    <t>Dagiliūtė</t>
  </si>
  <si>
    <t>G.Šerėnienė</t>
  </si>
  <si>
    <t>Ričardas</t>
  </si>
  <si>
    <t>Gedminas</t>
  </si>
  <si>
    <t>O.Pavilionienė, N.Gedgaudienė</t>
  </si>
  <si>
    <t>Edvinas</t>
  </si>
  <si>
    <t>Morozovas</t>
  </si>
  <si>
    <t>Eldaras</t>
  </si>
  <si>
    <t>Dzigas</t>
  </si>
  <si>
    <t>Karolina</t>
  </si>
  <si>
    <t>Budreikaitė</t>
  </si>
  <si>
    <t>Karina</t>
  </si>
  <si>
    <t xml:space="preserve">Dzingeliauskaitė </t>
  </si>
  <si>
    <t>1999-06-13</t>
  </si>
  <si>
    <t>Eglė</t>
  </si>
  <si>
    <t>Maižvilaitė</t>
  </si>
  <si>
    <t>1999-03-20</t>
  </si>
  <si>
    <t>Maškytė</t>
  </si>
  <si>
    <t>V.Kazlauskas</t>
  </si>
  <si>
    <t xml:space="preserve">Aušrinė </t>
  </si>
  <si>
    <t>Kuzmickaitė</t>
  </si>
  <si>
    <t>V.Kazlauskas D.Jankauskaitė</t>
  </si>
  <si>
    <t>Gabrielė</t>
  </si>
  <si>
    <t>V.Kazlauskas I.Jakubaitytė</t>
  </si>
  <si>
    <t>Vainaitė</t>
  </si>
  <si>
    <t>Rita</t>
  </si>
  <si>
    <t>Andrejeva</t>
  </si>
  <si>
    <t>Darius</t>
  </si>
  <si>
    <t>Jezepčikas</t>
  </si>
  <si>
    <t>V.Kazlauskas,K.Jezepčikas</t>
  </si>
  <si>
    <t>1997-11-21</t>
  </si>
  <si>
    <t>1991-03-12</t>
  </si>
  <si>
    <t>R.Petruškevičius,E.Žilys</t>
  </si>
  <si>
    <t>R.Petruškevičius</t>
  </si>
  <si>
    <t xml:space="preserve">Kristina </t>
  </si>
  <si>
    <t>Židonytė</t>
  </si>
  <si>
    <t xml:space="preserve">Gytis </t>
  </si>
  <si>
    <t>Miniotas</t>
  </si>
  <si>
    <t>Almantas</t>
  </si>
  <si>
    <t>Dapkevičius</t>
  </si>
  <si>
    <t>A.Kazlauskas, D.Urbonienė</t>
  </si>
  <si>
    <t>Zenonas</t>
  </si>
  <si>
    <t>Šerkšnys</t>
  </si>
  <si>
    <t>1994-04-29</t>
  </si>
  <si>
    <t>A.Kazlauskas, A.Lukošaitis</t>
  </si>
  <si>
    <t>Mindaugas</t>
  </si>
  <si>
    <t>Balčiauskis</t>
  </si>
  <si>
    <t>A.Kazlauskas</t>
  </si>
  <si>
    <t>1993-02-03</t>
  </si>
  <si>
    <t>Gvidonas</t>
  </si>
  <si>
    <t>Macius</t>
  </si>
  <si>
    <t>1996-02-21</t>
  </si>
  <si>
    <t>Jurgita</t>
  </si>
  <si>
    <t>Levertavičiūtė</t>
  </si>
  <si>
    <t>1993-02-04</t>
  </si>
  <si>
    <t>A.Kazlauskas, E.Petrulevičius</t>
  </si>
  <si>
    <t>Ugnė</t>
  </si>
  <si>
    <t>Čekanavičius</t>
  </si>
  <si>
    <t>Maisuradzė</t>
  </si>
  <si>
    <t>Rokas</t>
  </si>
  <si>
    <t>Pacevicius</t>
  </si>
  <si>
    <t>Juste</t>
  </si>
  <si>
    <t>Paceviciute</t>
  </si>
  <si>
    <t>1998-01-15</t>
  </si>
  <si>
    <t>Garmus</t>
  </si>
  <si>
    <t>2000-10-23</t>
  </si>
  <si>
    <t>Urte</t>
  </si>
  <si>
    <t>Dubininkaite</t>
  </si>
  <si>
    <t>1999-12-29</t>
  </si>
  <si>
    <t>Petras</t>
  </si>
  <si>
    <t>Leksas</t>
  </si>
  <si>
    <t>Ramune</t>
  </si>
  <si>
    <t>Stabingyte</t>
  </si>
  <si>
    <t>1998-06-15</t>
  </si>
  <si>
    <t>Modestas</t>
  </si>
  <si>
    <t>Dirsė</t>
  </si>
  <si>
    <t>Z.Zenkevičius</t>
  </si>
  <si>
    <t>2</t>
  </si>
  <si>
    <t>Rimvydas</t>
  </si>
  <si>
    <t>Alminas</t>
  </si>
  <si>
    <t>1994-11-10</t>
  </si>
  <si>
    <t>3</t>
  </si>
  <si>
    <t>Evaldas</t>
  </si>
  <si>
    <t>Nausėda</t>
  </si>
  <si>
    <t>1992-11-10</t>
  </si>
  <si>
    <t>Vitalija</t>
  </si>
  <si>
    <t>Papinigytė</t>
  </si>
  <si>
    <t>Z.Zenvevičius R.Turla</t>
  </si>
  <si>
    <t>Kristina</t>
  </si>
  <si>
    <t>Zajančkovskaja</t>
  </si>
  <si>
    <t>1993-02-05</t>
  </si>
  <si>
    <t>Baronėnas</t>
  </si>
  <si>
    <t>1996-09-27</t>
  </si>
  <si>
    <t>R.Turla</t>
  </si>
  <si>
    <t>Švenčionys</t>
  </si>
  <si>
    <t>Rimantė</t>
  </si>
  <si>
    <t>Vijeikytė</t>
  </si>
  <si>
    <t>E.Karaškienė</t>
  </si>
  <si>
    <t>Arnoldas</t>
  </si>
  <si>
    <t>Milkus</t>
  </si>
  <si>
    <t>1995-04-03</t>
  </si>
  <si>
    <t xml:space="preserve"> E.Karaškienė</t>
  </si>
  <si>
    <t>Vladislovas</t>
  </si>
  <si>
    <t>Kofyrinas</t>
  </si>
  <si>
    <t>1994-09-25</t>
  </si>
  <si>
    <t>Pukys</t>
  </si>
  <si>
    <t>Linas</t>
  </si>
  <si>
    <t>Šarkauskas</t>
  </si>
  <si>
    <t>1996-01-21</t>
  </si>
  <si>
    <t>Aloyzas</t>
  </si>
  <si>
    <t>Valančius</t>
  </si>
  <si>
    <t>1996-09-13</t>
  </si>
  <si>
    <t>Jonas</t>
  </si>
  <si>
    <t>Beleška</t>
  </si>
  <si>
    <t>1992-09-30</t>
  </si>
  <si>
    <t>Austė</t>
  </si>
  <si>
    <t>Macijauskaitė</t>
  </si>
  <si>
    <t xml:space="preserve">L.Andrijauskaitė </t>
  </si>
  <si>
    <t>Vadeikis</t>
  </si>
  <si>
    <t>L.Andrijauskaitė , R.Petruškevičius</t>
  </si>
  <si>
    <t>Augys</t>
  </si>
  <si>
    <t>Raseiniai,Kaunas</t>
  </si>
  <si>
    <t>E.Petrokas,A.Baranauskas</t>
  </si>
  <si>
    <t>Kačiušis</t>
  </si>
  <si>
    <t>E. Petrokas</t>
  </si>
  <si>
    <t>Smaidrytė</t>
  </si>
  <si>
    <t xml:space="preserve">E.Petrokas </t>
  </si>
  <si>
    <t>Vidmantas</t>
  </si>
  <si>
    <t>Kulišauskas</t>
  </si>
  <si>
    <t>E.Petrokas</t>
  </si>
  <si>
    <t>Raseiniai</t>
  </si>
  <si>
    <t>E. Dilys</t>
  </si>
  <si>
    <t>Dovilė</t>
  </si>
  <si>
    <t>Kiudelytė</t>
  </si>
  <si>
    <t>1999-.04-14</t>
  </si>
  <si>
    <t>Beresna</t>
  </si>
  <si>
    <t>Osvaldas</t>
  </si>
  <si>
    <t>Vrbliauskas</t>
  </si>
  <si>
    <t>Gytis</t>
  </si>
  <si>
    <t>Grigalaitis</t>
  </si>
  <si>
    <t>Docius</t>
  </si>
  <si>
    <t>Čepaitė</t>
  </si>
  <si>
    <t>Klaid</t>
  </si>
  <si>
    <t>Aleksandrov</t>
  </si>
  <si>
    <t>Daniel</t>
  </si>
  <si>
    <t>Golovatski</t>
  </si>
  <si>
    <t>Čeponytė</t>
  </si>
  <si>
    <t>Vaitkūnas</t>
  </si>
  <si>
    <t>N.Sabaliauskienė,V.Šmitas</t>
  </si>
  <si>
    <t>N.Sabaliauskienė,Kaveckiene</t>
  </si>
  <si>
    <t>Rapolas</t>
  </si>
  <si>
    <t>Saulius</t>
  </si>
  <si>
    <t>Vilnius</t>
  </si>
  <si>
    <t>E. Žiupkienė</t>
  </si>
  <si>
    <t>Gaižauskas</t>
  </si>
  <si>
    <t>Maksim</t>
  </si>
  <si>
    <t>Bolotin</t>
  </si>
  <si>
    <t>T. Krasauskienė</t>
  </si>
  <si>
    <t>N.Sabaliauskienė,G.Michniova</t>
  </si>
  <si>
    <t>Vaclovas</t>
  </si>
  <si>
    <t>Stirbys</t>
  </si>
  <si>
    <t>A.Buliuolis,S.Čėsna</t>
  </si>
  <si>
    <t>R. Anclauskas</t>
  </si>
  <si>
    <t>Aurimas</t>
  </si>
  <si>
    <t>Ašutaitis</t>
  </si>
  <si>
    <t>Jokūbas</t>
  </si>
  <si>
    <t>Žurauskas</t>
  </si>
  <si>
    <t>E.Karaškienė, P.Aleksandravičius</t>
  </si>
  <si>
    <t>Aivaras</t>
  </si>
  <si>
    <t>Kazlas</t>
  </si>
  <si>
    <t>P.Aleksandravičius</t>
  </si>
  <si>
    <t xml:space="preserve">Simas </t>
  </si>
  <si>
    <t>Bizimavičius</t>
  </si>
  <si>
    <t>R.Kančys,I.Juodeškienė, E. Karaškienė</t>
  </si>
  <si>
    <t>Augustas</t>
  </si>
  <si>
    <t>Babelis</t>
  </si>
  <si>
    <t>R.Kančys,I.Juodeškienė</t>
  </si>
  <si>
    <t>Emilis</t>
  </si>
  <si>
    <t>Klimantavičius</t>
  </si>
  <si>
    <t>Kaunas/Jonava</t>
  </si>
  <si>
    <t>R.Kančys,I.Juodeškienė, Lebeckienė</t>
  </si>
  <si>
    <t>Arnas</t>
  </si>
  <si>
    <t>Kontrimas</t>
  </si>
  <si>
    <t>I.Juodeškienė, R.Kančys</t>
  </si>
  <si>
    <t>Regimantas</t>
  </si>
  <si>
    <t>Tarasevičius</t>
  </si>
  <si>
    <t>savarankiškai</t>
  </si>
  <si>
    <t>Gabrielius</t>
  </si>
  <si>
    <t>Seniuta</t>
  </si>
  <si>
    <t>Grodeckas</t>
  </si>
  <si>
    <t>Vytautė</t>
  </si>
  <si>
    <t>Pabiržytė</t>
  </si>
  <si>
    <t>I.Juodeškienė, R.Kančys,Tamulevičius</t>
  </si>
  <si>
    <t>Miglė</t>
  </si>
  <si>
    <t>Juodeškaitė</t>
  </si>
  <si>
    <t>I.Juodeškienė,R.Sadzevičienė,R.Kančys</t>
  </si>
  <si>
    <t xml:space="preserve">Eva </t>
  </si>
  <si>
    <t>Misiūnaitė</t>
  </si>
  <si>
    <t>Loreta</t>
  </si>
  <si>
    <t>Kančytė</t>
  </si>
  <si>
    <t>Urbonavičius</t>
  </si>
  <si>
    <t xml:space="preserve">Kaunas </t>
  </si>
  <si>
    <t>I.Gricevičienė</t>
  </si>
  <si>
    <t>1995-08-13</t>
  </si>
  <si>
    <t>Bikulčis</t>
  </si>
  <si>
    <t>1995-12-12</t>
  </si>
  <si>
    <t>Krikštanavičius</t>
  </si>
  <si>
    <t>1998-11-28</t>
  </si>
  <si>
    <t>Paulius</t>
  </si>
  <si>
    <t>Narauskas</t>
  </si>
  <si>
    <t>1994-10-14</t>
  </si>
  <si>
    <t xml:space="preserve">Andrius </t>
  </si>
  <si>
    <t>Belevičius</t>
  </si>
  <si>
    <t>1996-10-08</t>
  </si>
  <si>
    <t xml:space="preserve">Simona </t>
  </si>
  <si>
    <t>Grybaitė</t>
  </si>
  <si>
    <t>1998-02-10</t>
  </si>
  <si>
    <t>Santa</t>
  </si>
  <si>
    <t>Minkštimaitė</t>
  </si>
  <si>
    <t>2000-10-05</t>
  </si>
  <si>
    <t>Bernackas</t>
  </si>
  <si>
    <t>Nikulinas</t>
  </si>
  <si>
    <t>Laura</t>
  </si>
  <si>
    <t>Rutkauskaitė</t>
  </si>
  <si>
    <t>1999-02-28</t>
  </si>
  <si>
    <t>Grinčikaitė-Samuolė</t>
  </si>
  <si>
    <t>Klaipėda</t>
  </si>
  <si>
    <t>E.Norvilas</t>
  </si>
  <si>
    <t>Piežaitė</t>
  </si>
  <si>
    <t>V.Šilinskas</t>
  </si>
  <si>
    <t>Čižauskas</t>
  </si>
  <si>
    <t>V.Šilinskas,A.Skujytė</t>
  </si>
  <si>
    <t>Eimontaitė</t>
  </si>
  <si>
    <t>R.Vasiliauskas</t>
  </si>
  <si>
    <t>Jasaitė</t>
  </si>
  <si>
    <t>Dambrauskaitė</t>
  </si>
  <si>
    <t>Beleckaitė</t>
  </si>
  <si>
    <t>Sanajevaitė</t>
  </si>
  <si>
    <t>Adelė</t>
  </si>
  <si>
    <t>Vaškelytė</t>
  </si>
  <si>
    <t>Paškauskas</t>
  </si>
  <si>
    <t>Nauris</t>
  </si>
  <si>
    <t>Antanavičius</t>
  </si>
  <si>
    <t>Šlečkus</t>
  </si>
  <si>
    <t>Rytis</t>
  </si>
  <si>
    <t>Sakalauskas</t>
  </si>
  <si>
    <t>J.A.Stanislovaičiai,D.Januševičius</t>
  </si>
  <si>
    <t>Siautilas</t>
  </si>
  <si>
    <t>A.Stanislovaitis</t>
  </si>
  <si>
    <t>Austra</t>
  </si>
  <si>
    <t>Skujytė</t>
  </si>
  <si>
    <t>Evelina</t>
  </si>
  <si>
    <t>Auželytė</t>
  </si>
  <si>
    <t>A.Skujytė</t>
  </si>
  <si>
    <t>Skuja</t>
  </si>
  <si>
    <t>1996-</t>
  </si>
  <si>
    <t>Bendoraitis</t>
  </si>
  <si>
    <t>Deliautaitė</t>
  </si>
  <si>
    <t>A.Stanislovaitis,R.Beržinskas</t>
  </si>
  <si>
    <t>Raimonda</t>
  </si>
  <si>
    <t>Meidutė</t>
  </si>
  <si>
    <t>D.Januševičius</t>
  </si>
  <si>
    <t>D.Januševičius,A.Stanislovaitis</t>
  </si>
  <si>
    <t>Svajūnas</t>
  </si>
  <si>
    <t>Abromas</t>
  </si>
  <si>
    <t>Jaunius</t>
  </si>
  <si>
    <t>Juodžbalys</t>
  </si>
  <si>
    <t>Strazdas</t>
  </si>
  <si>
    <t>99-07-11</t>
  </si>
  <si>
    <t>Gustaitis</t>
  </si>
  <si>
    <t>1995-05-03</t>
  </si>
  <si>
    <t>Marijampolė</t>
  </si>
  <si>
    <t>V.Komisaraitis,R.Ančlauskas,A.Buliuolis</t>
  </si>
  <si>
    <t>Petkevičius</t>
  </si>
  <si>
    <t>V.Komisaraitis</t>
  </si>
  <si>
    <t>1996-07-17</t>
  </si>
  <si>
    <t>Deimantė</t>
  </si>
  <si>
    <t>Leskauskaitė</t>
  </si>
  <si>
    <t>2000-03-05</t>
  </si>
  <si>
    <t>V.Komisaraitis,J.Kasputienė</t>
  </si>
  <si>
    <t>Vosyliūtė</t>
  </si>
  <si>
    <t>2000-09-23</t>
  </si>
  <si>
    <t>V.Komisaraitis,G.Janušauskas,J.Kasputienė</t>
  </si>
  <si>
    <t>5</t>
  </si>
  <si>
    <t>Erikas</t>
  </si>
  <si>
    <t>Spevakovas</t>
  </si>
  <si>
    <t>1999-11-30</t>
  </si>
  <si>
    <t>Airidas</t>
  </si>
  <si>
    <t>Uleckas</t>
  </si>
  <si>
    <t>1998-05-04</t>
  </si>
  <si>
    <t>O.Živilaitė</t>
  </si>
  <si>
    <t>Bakšenskaitė</t>
  </si>
  <si>
    <t>1998-03-24</t>
  </si>
  <si>
    <t>R.Bindokienė</t>
  </si>
  <si>
    <t>Iveta</t>
  </si>
  <si>
    <t>Varnelytė</t>
  </si>
  <si>
    <t>2000-01-25</t>
  </si>
  <si>
    <t>Paulina</t>
  </si>
  <si>
    <t>1999-07-09</t>
  </si>
  <si>
    <t>Kaunas, Kaišiadorys</t>
  </si>
  <si>
    <t>V.Kazlauskas, D. Tamulevičius</t>
  </si>
  <si>
    <t>Simona</t>
  </si>
  <si>
    <t>Kursevičiūtė</t>
  </si>
  <si>
    <t>Kaišiadorys</t>
  </si>
  <si>
    <t>D. Tamulevičius</t>
  </si>
  <si>
    <t>Žygimantas</t>
  </si>
  <si>
    <t>Sadonis</t>
  </si>
  <si>
    <t>1998-03-04</t>
  </si>
  <si>
    <t>Stulgaitis</t>
  </si>
  <si>
    <t>2000-09-01</t>
  </si>
  <si>
    <t>Rimgaudas</t>
  </si>
  <si>
    <t>Pabiržis</t>
  </si>
  <si>
    <t>M.Krakys, D.Tamulevičius</t>
  </si>
  <si>
    <t>Liubševičius</t>
  </si>
  <si>
    <t>Ratkevičius</t>
  </si>
  <si>
    <t>Jasonas</t>
  </si>
  <si>
    <t>Mantvydas</t>
  </si>
  <si>
    <t>Lazauskas</t>
  </si>
  <si>
    <t>1999-12-14</t>
  </si>
  <si>
    <t>Kazys</t>
  </si>
  <si>
    <t>Truskauskas</t>
  </si>
  <si>
    <t>Vytenis</t>
  </si>
  <si>
    <t>Norkūnas</t>
  </si>
  <si>
    <t>1999-06-07</t>
  </si>
  <si>
    <t>Žilionytė</t>
  </si>
  <si>
    <t>R.Sadzevičienė</t>
  </si>
  <si>
    <t>Škut</t>
  </si>
  <si>
    <t>Šimkus</t>
  </si>
  <si>
    <t>1997-09-11</t>
  </si>
  <si>
    <t>Damijonaitytė</t>
  </si>
  <si>
    <t xml:space="preserve">Tadas </t>
  </si>
  <si>
    <t xml:space="preserve">Budrikas </t>
  </si>
  <si>
    <t>Paulikaitė</t>
  </si>
  <si>
    <t>2000-02-21</t>
  </si>
  <si>
    <t>Kauno atviras čempionatas ir jaunimo pirmenybės</t>
  </si>
  <si>
    <t>Šuolis su kartimi</t>
  </si>
  <si>
    <t>Moterys</t>
  </si>
  <si>
    <t>V.j.</t>
  </si>
  <si>
    <t>Miestas</t>
  </si>
  <si>
    <t>Rezult.</t>
  </si>
  <si>
    <t>Kv.l.</t>
  </si>
  <si>
    <t>2016-01-12</t>
  </si>
  <si>
    <t>Eilė</t>
  </si>
  <si>
    <t xml:space="preserve">60 m bb </t>
  </si>
  <si>
    <t>Rez.</t>
  </si>
  <si>
    <t>R.l.</t>
  </si>
  <si>
    <t>Kv.l</t>
  </si>
  <si>
    <t>1</t>
  </si>
  <si>
    <t>Takas</t>
  </si>
  <si>
    <t>4</t>
  </si>
  <si>
    <t>Vyrai</t>
  </si>
  <si>
    <t>0,99</t>
  </si>
  <si>
    <t>Jaunuoliai</t>
  </si>
  <si>
    <t>Šuolis į tolį</t>
  </si>
  <si>
    <t>Bandymai</t>
  </si>
  <si>
    <t>6</t>
  </si>
  <si>
    <t xml:space="preserve">60 m </t>
  </si>
  <si>
    <t>bėgimas</t>
  </si>
  <si>
    <t>Rez.f.</t>
  </si>
  <si>
    <t>7</t>
  </si>
  <si>
    <t>8</t>
  </si>
  <si>
    <t>9</t>
  </si>
  <si>
    <t>10</t>
  </si>
  <si>
    <t>11</t>
  </si>
  <si>
    <t>1997-</t>
  </si>
  <si>
    <t>Rutulio stūmimas</t>
  </si>
  <si>
    <t>Kauno atviras čempionatas</t>
  </si>
  <si>
    <t>6 kg.</t>
  </si>
  <si>
    <t>Nr.</t>
  </si>
  <si>
    <t>Jaunuolės</t>
  </si>
  <si>
    <t>12</t>
  </si>
  <si>
    <t>13</t>
  </si>
  <si>
    <t>14</t>
  </si>
  <si>
    <t>101</t>
  </si>
  <si>
    <t>Lina</t>
  </si>
  <si>
    <t>Kulytė</t>
  </si>
  <si>
    <t>Miliūnas</t>
  </si>
  <si>
    <t>A.Miliauskas</t>
  </si>
  <si>
    <t>Vieta</t>
  </si>
  <si>
    <t>251</t>
  </si>
  <si>
    <t>Augustė</t>
  </si>
  <si>
    <t>Markevičiūtė</t>
  </si>
  <si>
    <t>Juškevičiūtė</t>
  </si>
  <si>
    <t>7,68</t>
  </si>
  <si>
    <t>8,36</t>
  </si>
  <si>
    <t>8,42</t>
  </si>
  <si>
    <t>8,52</t>
  </si>
  <si>
    <t>8,53</t>
  </si>
  <si>
    <t>8,63</t>
  </si>
  <si>
    <t>8,13</t>
  </si>
  <si>
    <t>7,57</t>
  </si>
  <si>
    <t>7,82</t>
  </si>
  <si>
    <t>7,81</t>
  </si>
  <si>
    <t>8,40</t>
  </si>
  <si>
    <t>8,45</t>
  </si>
  <si>
    <t>8,64</t>
  </si>
  <si>
    <t>9,75</t>
  </si>
  <si>
    <t>NT</t>
  </si>
  <si>
    <t>7,91</t>
  </si>
  <si>
    <t>8,65</t>
  </si>
  <si>
    <t>9,10</t>
  </si>
  <si>
    <t>9,12</t>
  </si>
  <si>
    <t>9,49</t>
  </si>
  <si>
    <t>7,77</t>
  </si>
  <si>
    <t>7,96</t>
  </si>
  <si>
    <t>8,31</t>
  </si>
  <si>
    <t>8,76</t>
  </si>
  <si>
    <t>8,81</t>
  </si>
  <si>
    <t>9,37</t>
  </si>
  <si>
    <t>Finalas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</si>
  <si>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</si>
  <si>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</si>
  <si>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</si>
  <si>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</si>
  <si>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</si>
  <si>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</si>
  <si>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</si>
  <si>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</si>
  <si>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</si>
  <si>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</si>
  <si>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3v</t>
  </si>
  <si>
    <t>4v</t>
  </si>
  <si>
    <t>DNS</t>
  </si>
  <si>
    <t>5v</t>
  </si>
  <si>
    <t>6v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</si>
  <si>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</si>
  <si>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</si>
  <si>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</si>
  <si>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</si>
  <si>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</si>
  <si>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</si>
  <si>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</si>
  <si>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</si>
  <si>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</si>
  <si>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2:33,00</t>
  </si>
  <si>
    <t>2:36,04</t>
  </si>
  <si>
    <t>2:36,28</t>
  </si>
  <si>
    <t>2:37,67</t>
  </si>
  <si>
    <t>2:40,84</t>
  </si>
  <si>
    <t>2:17,11</t>
  </si>
  <si>
    <t>2:21,81</t>
  </si>
  <si>
    <t>2:32,62</t>
  </si>
  <si>
    <t>2:55,43</t>
  </si>
  <si>
    <t>DNF</t>
  </si>
  <si>
    <t>2:03,39</t>
  </si>
  <si>
    <t>2:03,47</t>
  </si>
  <si>
    <t>2:07,29</t>
  </si>
  <si>
    <t>2:09,49</t>
  </si>
  <si>
    <t>2:11,13</t>
  </si>
  <si>
    <t>2:13,09</t>
  </si>
  <si>
    <t>2:07,69</t>
  </si>
  <si>
    <t>2:08,28</t>
  </si>
  <si>
    <t>2:09,34</t>
  </si>
  <si>
    <t>2:09,65</t>
  </si>
  <si>
    <t>2:09,74</t>
  </si>
  <si>
    <t>2:10,67</t>
  </si>
  <si>
    <t>2:13,56</t>
  </si>
  <si>
    <t>2:14,42</t>
  </si>
  <si>
    <t>2:09,07</t>
  </si>
  <si>
    <t>2:11,19</t>
  </si>
  <si>
    <t>2:11,96</t>
  </si>
  <si>
    <t>2:12,09</t>
  </si>
  <si>
    <t>2:22,84</t>
  </si>
  <si>
    <t>2:29,94</t>
  </si>
  <si>
    <t>2:37,53</t>
  </si>
  <si>
    <t>9:18,51</t>
  </si>
  <si>
    <t>9:22,09</t>
  </si>
  <si>
    <t>9:29,81</t>
  </si>
  <si>
    <t>9:47,63</t>
  </si>
  <si>
    <t>10:10,69</t>
  </si>
  <si>
    <t>10:14,53</t>
  </si>
  <si>
    <t>10:17,98</t>
  </si>
  <si>
    <t>10:35,03</t>
  </si>
  <si>
    <t>10:37,65</t>
  </si>
  <si>
    <t>10:42,76</t>
  </si>
  <si>
    <t>10:55,98</t>
  </si>
  <si>
    <t>11:132,08</t>
  </si>
  <si>
    <t>11:59,84</t>
  </si>
  <si>
    <t>Z.Zenkevičius R.Turla</t>
  </si>
  <si>
    <t>7,52</t>
  </si>
  <si>
    <t>7,92</t>
  </si>
  <si>
    <t>7,63</t>
  </si>
  <si>
    <t>7,64</t>
  </si>
  <si>
    <t>KSM</t>
  </si>
  <si>
    <t>6,83</t>
  </si>
  <si>
    <t>6,89</t>
  </si>
  <si>
    <t>7,05</t>
  </si>
  <si>
    <t>7,16</t>
  </si>
  <si>
    <t>7,18</t>
  </si>
  <si>
    <t>7,21</t>
  </si>
  <si>
    <t>10:44,98</t>
  </si>
  <si>
    <t>12:17,42</t>
  </si>
  <si>
    <t>12:33,06</t>
  </si>
  <si>
    <t>250</t>
  </si>
  <si>
    <t>260</t>
  </si>
  <si>
    <t>270</t>
  </si>
  <si>
    <t>280</t>
  </si>
  <si>
    <t>290</t>
  </si>
  <si>
    <t>300</t>
  </si>
  <si>
    <t>310</t>
  </si>
  <si>
    <t>320</t>
  </si>
  <si>
    <t>x0</t>
  </si>
  <si>
    <t>xxx</t>
  </si>
  <si>
    <t>0</t>
  </si>
  <si>
    <t>-</t>
  </si>
  <si>
    <t>x</t>
  </si>
  <si>
    <t>xx0</t>
  </si>
  <si>
    <t>330</t>
  </si>
  <si>
    <t>360</t>
  </si>
  <si>
    <t>380</t>
  </si>
  <si>
    <t>410</t>
  </si>
  <si>
    <t>NM</t>
  </si>
  <si>
    <t>Turskytė</t>
  </si>
  <si>
    <t>V.L.Maleckiai,R.Morkūnienė</t>
  </si>
  <si>
    <t>Einaras</t>
  </si>
  <si>
    <t>Ambrazevičius</t>
  </si>
  <si>
    <t xml:space="preserve">400 m </t>
  </si>
  <si>
    <t>2016-01-13</t>
  </si>
  <si>
    <t>Klaipėda, Kaiš.</t>
  </si>
  <si>
    <t>Jaunimas</t>
  </si>
  <si>
    <t>Sportinis ėjimas</t>
  </si>
  <si>
    <t>5000 m</t>
  </si>
  <si>
    <t>Šuolis į aukštį</t>
  </si>
  <si>
    <t>Neringa</t>
  </si>
  <si>
    <t>Varžybų vyr. teisėja</t>
  </si>
  <si>
    <t>(Nac. kategorija)</t>
  </si>
  <si>
    <t>104</t>
  </si>
  <si>
    <t>Stilius</t>
  </si>
  <si>
    <t>DQ</t>
  </si>
  <si>
    <t>Vrubliauskas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</si>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</sst>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[$€-2]\ ###,000_);[Red]\([$€-2]\ ###,000\)"/>
    <numFmt numFmtId="166" formatCode="[$-427]yyyy\ &quot;m.&quot;\ mmmm\ d\ &quot;d.&quot;"/>
    <numFmt numFmtId="167" formatCode="yyyy/mm/dd;@"/>
    <numFmt numFmtId="168" formatCode="0.000"/>
    <numFmt numFmtId="169" formatCode="m:ss.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5" fillId="0" borderId="0" xfId="59" applyNumberFormat="1" applyFont="1" applyAlignment="1">
      <alignment horizontal="center"/>
      <protection/>
    </xf>
    <xf numFmtId="49" fontId="6" fillId="0" borderId="0" xfId="59" applyNumberFormat="1" applyFont="1" applyAlignment="1">
      <alignment horizontal="left"/>
      <protection/>
    </xf>
    <xf numFmtId="0" fontId="5" fillId="0" borderId="0" xfId="59" applyFont="1" applyAlignment="1">
      <alignment horizontal="center"/>
      <protection/>
    </xf>
    <xf numFmtId="49" fontId="6" fillId="0" borderId="0" xfId="59" applyNumberFormat="1" applyFont="1" applyAlignment="1">
      <alignment horizontal="center"/>
      <protection/>
    </xf>
    <xf numFmtId="0" fontId="0" fillId="0" borderId="0" xfId="59">
      <alignment/>
      <protection/>
    </xf>
    <xf numFmtId="0" fontId="7" fillId="0" borderId="0" xfId="59" applyFont="1" applyAlignment="1">
      <alignment horizontal="center"/>
      <protection/>
    </xf>
    <xf numFmtId="49" fontId="8" fillId="0" borderId="0" xfId="59" applyNumberFormat="1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49" fontId="5" fillId="0" borderId="0" xfId="59" applyNumberFormat="1" applyFont="1" applyFill="1" applyAlignment="1">
      <alignment horizontal="right"/>
      <protection/>
    </xf>
    <xf numFmtId="0" fontId="9" fillId="0" borderId="0" xfId="59" applyFont="1" applyAlignment="1">
      <alignment horizontal="left"/>
      <protection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 applyAlignment="1">
      <alignment horizontal="right"/>
      <protection/>
    </xf>
    <xf numFmtId="49" fontId="10" fillId="0" borderId="0" xfId="59" applyNumberFormat="1" applyFont="1" applyBorder="1" applyAlignment="1">
      <alignment horizontal="left"/>
      <protection/>
    </xf>
    <xf numFmtId="49" fontId="5" fillId="0" borderId="0" xfId="59" applyNumberFormat="1" applyFont="1" applyBorder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49" fontId="7" fillId="0" borderId="0" xfId="59" applyNumberFormat="1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0" fontId="12" fillId="0" borderId="12" xfId="59" applyFont="1" applyBorder="1" applyAlignment="1">
      <alignment horizontal="right"/>
      <protection/>
    </xf>
    <xf numFmtId="0" fontId="12" fillId="0" borderId="13" xfId="59" applyFont="1" applyBorder="1" applyAlignment="1">
      <alignment horizontal="left"/>
      <protection/>
    </xf>
    <xf numFmtId="49" fontId="12" fillId="0" borderId="14" xfId="59" applyNumberFormat="1" applyFont="1" applyBorder="1" applyAlignment="1">
      <alignment horizontal="left"/>
      <protection/>
    </xf>
    <xf numFmtId="49" fontId="12" fillId="0" borderId="11" xfId="59" applyNumberFormat="1" applyFont="1" applyBorder="1" applyAlignment="1">
      <alignment horizontal="left"/>
      <protection/>
    </xf>
    <xf numFmtId="0" fontId="12" fillId="0" borderId="11" xfId="59" applyFont="1" applyBorder="1" applyAlignment="1">
      <alignment horizontal="left"/>
      <protection/>
    </xf>
    <xf numFmtId="49" fontId="7" fillId="0" borderId="10" xfId="59" applyNumberFormat="1" applyFont="1" applyBorder="1" applyAlignment="1">
      <alignment horizontal="center"/>
      <protection/>
    </xf>
    <xf numFmtId="49" fontId="12" fillId="0" borderId="13" xfId="59" applyNumberFormat="1" applyFont="1" applyBorder="1" applyAlignment="1">
      <alignment horizontal="center"/>
      <protection/>
    </xf>
    <xf numFmtId="0" fontId="5" fillId="0" borderId="15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/>
      <protection/>
    </xf>
    <xf numFmtId="0" fontId="5" fillId="0" borderId="16" xfId="59" applyFont="1" applyBorder="1" applyAlignment="1">
      <alignment horizontal="right"/>
      <protection/>
    </xf>
    <xf numFmtId="0" fontId="10" fillId="0" borderId="17" xfId="59" applyFont="1" applyBorder="1" applyAlignment="1">
      <alignment horizontal="left"/>
      <protection/>
    </xf>
    <xf numFmtId="164" fontId="7" fillId="0" borderId="15" xfId="59" applyNumberFormat="1" applyFont="1" applyBorder="1" applyAlignment="1">
      <alignment horizontal="left"/>
      <protection/>
    </xf>
    <xf numFmtId="0" fontId="7" fillId="0" borderId="15" xfId="59" applyFont="1" applyBorder="1" applyAlignment="1">
      <alignment horizontal="left"/>
      <protection/>
    </xf>
    <xf numFmtId="49" fontId="7" fillId="0" borderId="15" xfId="59" applyNumberFormat="1" applyFont="1" applyBorder="1" applyAlignment="1">
      <alignment horizontal="center"/>
      <protection/>
    </xf>
    <xf numFmtId="2" fontId="2" fillId="0" borderId="15" xfId="54" applyNumberFormat="1" applyFont="1" applyBorder="1" applyAlignment="1">
      <alignment horizontal="center"/>
      <protection/>
    </xf>
    <xf numFmtId="0" fontId="0" fillId="0" borderId="15" xfId="54" applyBorder="1" applyAlignment="1">
      <alignment horizontal="center"/>
      <protection/>
    </xf>
    <xf numFmtId="49" fontId="5" fillId="0" borderId="0" xfId="59" applyNumberFormat="1" applyFont="1">
      <alignment/>
      <protection/>
    </xf>
    <xf numFmtId="49" fontId="13" fillId="0" borderId="0" xfId="59" applyNumberFormat="1" applyFont="1" applyAlignment="1">
      <alignment horizontal="right"/>
      <protection/>
    </xf>
    <xf numFmtId="49" fontId="5" fillId="0" borderId="0" xfId="59" applyNumberFormat="1" applyFont="1" applyAlignment="1">
      <alignment horizontal="left"/>
      <protection/>
    </xf>
    <xf numFmtId="49" fontId="5" fillId="0" borderId="0" xfId="59" applyNumberFormat="1" applyFont="1" applyAlignment="1">
      <alignment horizontal="right"/>
      <protection/>
    </xf>
    <xf numFmtId="49" fontId="8" fillId="0" borderId="0" xfId="59" applyNumberFormat="1" applyFont="1">
      <alignment/>
      <protection/>
    </xf>
    <xf numFmtId="49" fontId="11" fillId="0" borderId="0" xfId="59" applyNumberFormat="1" applyFont="1" applyAlignment="1">
      <alignment horizontal="left"/>
      <protection/>
    </xf>
    <xf numFmtId="49" fontId="14" fillId="0" borderId="0" xfId="59" applyNumberFormat="1" applyFont="1" applyAlignment="1">
      <alignment horizontal="right"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6" xfId="59" applyNumberFormat="1" applyFont="1" applyBorder="1" applyAlignment="1">
      <alignment horizontal="center"/>
      <protection/>
    </xf>
    <xf numFmtId="49" fontId="10" fillId="0" borderId="16" xfId="59" applyNumberFormat="1" applyFont="1" applyBorder="1" applyAlignment="1">
      <alignment horizontal="right"/>
      <protection/>
    </xf>
    <xf numFmtId="49" fontId="10" fillId="0" borderId="17" xfId="59" applyNumberFormat="1" applyFont="1" applyBorder="1" applyAlignment="1">
      <alignment horizontal="left"/>
      <protection/>
    </xf>
    <xf numFmtId="49" fontId="12" fillId="0" borderId="15" xfId="59" applyNumberFormat="1" applyFont="1" applyBorder="1" applyAlignment="1">
      <alignment horizontal="center"/>
      <protection/>
    </xf>
    <xf numFmtId="49" fontId="5" fillId="0" borderId="16" xfId="59" applyNumberFormat="1" applyFont="1" applyBorder="1" applyAlignment="1">
      <alignment horizontal="center"/>
      <protection/>
    </xf>
    <xf numFmtId="0" fontId="5" fillId="0" borderId="16" xfId="54" applyFont="1" applyBorder="1" applyAlignment="1">
      <alignment horizontal="right"/>
      <protection/>
    </xf>
    <xf numFmtId="0" fontId="10" fillId="0" borderId="17" xfId="54" applyFont="1" applyBorder="1" applyAlignment="1">
      <alignment horizontal="left"/>
      <protection/>
    </xf>
    <xf numFmtId="164" fontId="7" fillId="0" borderId="17" xfId="54" applyNumberFormat="1" applyFont="1" applyBorder="1" applyAlignment="1">
      <alignment horizontal="left"/>
      <protection/>
    </xf>
    <xf numFmtId="0" fontId="15" fillId="0" borderId="15" xfId="54" applyFont="1" applyBorder="1" applyAlignment="1">
      <alignment horizontal="left" vertical="center"/>
      <protection/>
    </xf>
    <xf numFmtId="0" fontId="16" fillId="0" borderId="15" xfId="54" applyFont="1" applyBorder="1" applyAlignment="1">
      <alignment horizontal="left"/>
      <protection/>
    </xf>
    <xf numFmtId="168" fontId="5" fillId="0" borderId="15" xfId="59" applyNumberFormat="1" applyFont="1" applyBorder="1" applyAlignment="1">
      <alignment horizontal="center"/>
      <protection/>
    </xf>
    <xf numFmtId="0" fontId="17" fillId="0" borderId="16" xfId="59" applyFont="1" applyBorder="1" applyAlignment="1">
      <alignment horizontal="right"/>
      <protection/>
    </xf>
    <xf numFmtId="0" fontId="18" fillId="0" borderId="17" xfId="59" applyFont="1" applyBorder="1" applyAlignment="1">
      <alignment horizontal="left"/>
      <protection/>
    </xf>
    <xf numFmtId="164" fontId="17" fillId="0" borderId="15" xfId="59" applyNumberFormat="1" applyFont="1" applyBorder="1" applyAlignment="1">
      <alignment horizontal="center"/>
      <protection/>
    </xf>
    <xf numFmtId="0" fontId="19" fillId="0" borderId="15" xfId="59" applyFont="1" applyBorder="1" applyAlignment="1">
      <alignment horizontal="left"/>
      <protection/>
    </xf>
    <xf numFmtId="49" fontId="5" fillId="0" borderId="0" xfId="59" applyNumberFormat="1" applyFont="1" applyAlignment="1">
      <alignment horizontal="left" vertical="center"/>
      <protection/>
    </xf>
    <xf numFmtId="0" fontId="0" fillId="0" borderId="0" xfId="59" applyFont="1">
      <alignment/>
      <protection/>
    </xf>
    <xf numFmtId="49" fontId="10" fillId="0" borderId="0" xfId="59" applyNumberFormat="1" applyFont="1" applyAlignment="1">
      <alignment horizontal="left"/>
      <protection/>
    </xf>
    <xf numFmtId="49" fontId="7" fillId="0" borderId="18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9" xfId="59" applyNumberFormat="1" applyFont="1" applyBorder="1" applyAlignment="1">
      <alignment horizontal="center"/>
      <protection/>
    </xf>
    <xf numFmtId="0" fontId="12" fillId="0" borderId="14" xfId="59" applyFont="1" applyBorder="1" applyAlignment="1">
      <alignment horizontal="left"/>
      <protection/>
    </xf>
    <xf numFmtId="49" fontId="7" fillId="0" borderId="20" xfId="59" applyNumberFormat="1" applyFont="1" applyBorder="1" applyAlignment="1">
      <alignment horizontal="center"/>
      <protection/>
    </xf>
    <xf numFmtId="2" fontId="7" fillId="0" borderId="15" xfId="59" applyNumberFormat="1" applyFont="1" applyBorder="1" applyAlignment="1">
      <alignment horizontal="center"/>
      <protection/>
    </xf>
    <xf numFmtId="1" fontId="7" fillId="0" borderId="15" xfId="59" applyNumberFormat="1" applyFont="1" applyBorder="1" applyAlignment="1">
      <alignment horizontal="center"/>
      <protection/>
    </xf>
    <xf numFmtId="49" fontId="5" fillId="0" borderId="0" xfId="60" applyNumberFormat="1" applyFont="1">
      <alignment/>
      <protection/>
    </xf>
    <xf numFmtId="49" fontId="6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center"/>
      <protection/>
    </xf>
    <xf numFmtId="49" fontId="13" fillId="0" borderId="0" xfId="60" applyNumberFormat="1" applyFont="1" applyAlignment="1">
      <alignment horizontal="right"/>
      <protection/>
    </xf>
    <xf numFmtId="49" fontId="5" fillId="0" borderId="0" xfId="60" applyNumberFormat="1" applyFont="1" applyFill="1">
      <alignment/>
      <protection/>
    </xf>
    <xf numFmtId="49" fontId="5" fillId="0" borderId="0" xfId="60" applyNumberFormat="1" applyFont="1" applyAlignment="1">
      <alignment horizontal="left"/>
      <protection/>
    </xf>
    <xf numFmtId="49" fontId="5" fillId="0" borderId="0" xfId="60" applyNumberFormat="1" applyFont="1" applyFill="1" applyAlignment="1">
      <alignment horizontal="right"/>
      <protection/>
    </xf>
    <xf numFmtId="49" fontId="8" fillId="0" borderId="0" xfId="60" applyNumberFormat="1" applyFont="1">
      <alignment/>
      <protection/>
    </xf>
    <xf numFmtId="49" fontId="11" fillId="0" borderId="0" xfId="60" applyNumberFormat="1" applyFont="1" applyAlignment="1">
      <alignment horizontal="left"/>
      <protection/>
    </xf>
    <xf numFmtId="49" fontId="14" fillId="0" borderId="0" xfId="60" applyNumberFormat="1" applyFont="1" applyAlignment="1">
      <alignment horizontal="right"/>
      <protection/>
    </xf>
    <xf numFmtId="49" fontId="8" fillId="0" borderId="0" xfId="60" applyNumberFormat="1" applyFont="1" applyFill="1">
      <alignment/>
      <protection/>
    </xf>
    <xf numFmtId="49" fontId="10" fillId="0" borderId="0" xfId="60" applyNumberFormat="1" applyFont="1" applyAlignment="1">
      <alignment horizontal="right"/>
      <protection/>
    </xf>
    <xf numFmtId="49" fontId="5" fillId="0" borderId="0" xfId="60" applyNumberFormat="1" applyFont="1" applyAlignment="1">
      <alignment horizontal="center"/>
      <protection/>
    </xf>
    <xf numFmtId="49" fontId="10" fillId="0" borderId="0" xfId="60" applyNumberFormat="1" applyFont="1" applyAlignment="1">
      <alignment horizontal="left"/>
      <protection/>
    </xf>
    <xf numFmtId="49" fontId="10" fillId="0" borderId="15" xfId="60" applyNumberFormat="1" applyFont="1" applyBorder="1" applyAlignment="1">
      <alignment horizontal="center"/>
      <protection/>
    </xf>
    <xf numFmtId="49" fontId="10" fillId="0" borderId="16" xfId="60" applyNumberFormat="1" applyFont="1" applyBorder="1" applyAlignment="1">
      <alignment horizontal="right"/>
      <protection/>
    </xf>
    <xf numFmtId="49" fontId="10" fillId="0" borderId="17" xfId="60" applyNumberFormat="1" applyFont="1" applyBorder="1" applyAlignment="1">
      <alignment horizontal="left"/>
      <protection/>
    </xf>
    <xf numFmtId="49" fontId="12" fillId="0" borderId="15" xfId="60" applyNumberFormat="1" applyFont="1" applyBorder="1" applyAlignment="1">
      <alignment horizontal="center"/>
      <protection/>
    </xf>
    <xf numFmtId="49" fontId="12" fillId="0" borderId="15" xfId="60" applyNumberFormat="1" applyFont="1" applyFill="1" applyBorder="1" applyAlignment="1">
      <alignment horizontal="center"/>
      <protection/>
    </xf>
    <xf numFmtId="49" fontId="5" fillId="0" borderId="16" xfId="60" applyNumberFormat="1" applyFont="1" applyBorder="1" applyAlignment="1">
      <alignment horizontal="center"/>
      <protection/>
    </xf>
    <xf numFmtId="0" fontId="17" fillId="0" borderId="16" xfId="60" applyFont="1" applyBorder="1" applyAlignment="1">
      <alignment horizontal="right"/>
      <protection/>
    </xf>
    <xf numFmtId="0" fontId="18" fillId="0" borderId="17" xfId="60" applyFont="1" applyBorder="1" applyAlignment="1">
      <alignment horizontal="left"/>
      <protection/>
    </xf>
    <xf numFmtId="164" fontId="17" fillId="0" borderId="15" xfId="60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left"/>
      <protection/>
    </xf>
    <xf numFmtId="49" fontId="5" fillId="0" borderId="15" xfId="60" applyNumberFormat="1" applyFont="1" applyBorder="1" applyAlignment="1">
      <alignment horizontal="center"/>
      <protection/>
    </xf>
    <xf numFmtId="168" fontId="5" fillId="0" borderId="15" xfId="60" applyNumberFormat="1" applyFont="1" applyBorder="1" applyAlignment="1">
      <alignment horizontal="center"/>
      <protection/>
    </xf>
    <xf numFmtId="49" fontId="5" fillId="0" borderId="15" xfId="60" applyNumberFormat="1" applyFont="1" applyFill="1" applyBorder="1" applyAlignment="1">
      <alignment horizontal="center"/>
      <protection/>
    </xf>
    <xf numFmtId="49" fontId="8" fillId="0" borderId="0" xfId="60" applyNumberFormat="1" applyFont="1" applyAlignment="1">
      <alignment horizontal="left"/>
      <protection/>
    </xf>
    <xf numFmtId="49" fontId="8" fillId="0" borderId="0" xfId="60" applyNumberFormat="1" applyFont="1" applyFill="1" applyAlignment="1">
      <alignment horizontal="right"/>
      <protection/>
    </xf>
    <xf numFmtId="49" fontId="5" fillId="0" borderId="0" xfId="60" applyNumberFormat="1" applyFont="1" applyBorder="1" applyAlignment="1">
      <alignment horizontal="center"/>
      <protection/>
    </xf>
    <xf numFmtId="0" fontId="17" fillId="0" borderId="0" xfId="60" applyFont="1" applyBorder="1" applyAlignment="1">
      <alignment horizontal="right"/>
      <protection/>
    </xf>
    <xf numFmtId="0" fontId="18" fillId="0" borderId="0" xfId="60" applyFont="1" applyBorder="1" applyAlignment="1">
      <alignment horizontal="left"/>
      <protection/>
    </xf>
    <xf numFmtId="164" fontId="17" fillId="0" borderId="0" xfId="60" applyNumberFormat="1" applyFont="1" applyBorder="1" applyAlignment="1">
      <alignment horizontal="center"/>
      <protection/>
    </xf>
    <xf numFmtId="0" fontId="19" fillId="0" borderId="0" xfId="60" applyFont="1" applyBorder="1" applyAlignment="1">
      <alignment horizontal="left"/>
      <protection/>
    </xf>
    <xf numFmtId="49" fontId="5" fillId="0" borderId="0" xfId="60" applyNumberFormat="1" applyFont="1" applyFill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49" fontId="5" fillId="0" borderId="0" xfId="60" applyNumberFormat="1" applyFont="1" applyAlignment="1">
      <alignment horizontal="right"/>
      <protection/>
    </xf>
    <xf numFmtId="49" fontId="8" fillId="0" borderId="0" xfId="60" applyNumberFormat="1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left"/>
      <protection/>
    </xf>
    <xf numFmtId="49" fontId="10" fillId="0" borderId="0" xfId="60" applyNumberFormat="1" applyFont="1" applyAlignment="1">
      <alignment horizontal="left"/>
      <protection/>
    </xf>
    <xf numFmtId="49" fontId="10" fillId="0" borderId="0" xfId="60" applyNumberFormat="1" applyFont="1" applyBorder="1" applyAlignment="1">
      <alignment horizontal="left"/>
      <protection/>
    </xf>
    <xf numFmtId="0" fontId="11" fillId="0" borderId="0" xfId="60" applyFont="1" applyAlignment="1">
      <alignment horizontal="left"/>
      <protection/>
    </xf>
    <xf numFmtId="49" fontId="7" fillId="0" borderId="18" xfId="60" applyNumberFormat="1" applyFont="1" applyBorder="1" applyAlignment="1">
      <alignment horizontal="center"/>
      <protection/>
    </xf>
    <xf numFmtId="49" fontId="7" fillId="0" borderId="11" xfId="60" applyNumberFormat="1" applyFont="1" applyBorder="1" applyAlignment="1">
      <alignment horizontal="center"/>
      <protection/>
    </xf>
    <xf numFmtId="49" fontId="7" fillId="0" borderId="19" xfId="60" applyNumberFormat="1" applyFont="1" applyBorder="1" applyAlignment="1">
      <alignment horizontal="center"/>
      <protection/>
    </xf>
    <xf numFmtId="0" fontId="12" fillId="0" borderId="10" xfId="60" applyFont="1" applyBorder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12" fillId="0" borderId="12" xfId="60" applyFont="1" applyBorder="1" applyAlignment="1">
      <alignment horizontal="right"/>
      <protection/>
    </xf>
    <xf numFmtId="0" fontId="12" fillId="0" borderId="13" xfId="60" applyFont="1" applyBorder="1" applyAlignment="1">
      <alignment horizontal="left"/>
      <protection/>
    </xf>
    <xf numFmtId="49" fontId="12" fillId="0" borderId="14" xfId="60" applyNumberFormat="1" applyFont="1" applyBorder="1" applyAlignment="1">
      <alignment horizontal="left"/>
      <protection/>
    </xf>
    <xf numFmtId="0" fontId="12" fillId="0" borderId="14" xfId="60" applyFont="1" applyBorder="1" applyAlignment="1">
      <alignment horizontal="left"/>
      <protection/>
    </xf>
    <xf numFmtId="49" fontId="7" fillId="0" borderId="20" xfId="60" applyNumberFormat="1" applyFont="1" applyBorder="1" applyAlignment="1">
      <alignment horizontal="center"/>
      <protection/>
    </xf>
    <xf numFmtId="49" fontId="12" fillId="0" borderId="13" xfId="60" applyNumberFormat="1" applyFont="1" applyBorder="1" applyAlignment="1">
      <alignment horizontal="center"/>
      <protection/>
    </xf>
    <xf numFmtId="0" fontId="5" fillId="0" borderId="15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5" fillId="0" borderId="16" xfId="55" applyFont="1" applyBorder="1" applyAlignment="1">
      <alignment horizontal="right"/>
      <protection/>
    </xf>
    <xf numFmtId="0" fontId="10" fillId="0" borderId="17" xfId="55" applyFont="1" applyBorder="1" applyAlignment="1">
      <alignment horizontal="left"/>
      <protection/>
    </xf>
    <xf numFmtId="164" fontId="7" fillId="0" borderId="17" xfId="54" applyNumberFormat="1" applyFont="1" applyBorder="1" applyAlignment="1">
      <alignment horizontal="left"/>
      <protection/>
    </xf>
    <xf numFmtId="0" fontId="16" fillId="0" borderId="15" xfId="55" applyFont="1" applyBorder="1" applyAlignment="1">
      <alignment horizontal="left"/>
      <protection/>
    </xf>
    <xf numFmtId="0" fontId="7" fillId="0" borderId="15" xfId="55" applyFont="1" applyBorder="1" applyAlignment="1">
      <alignment horizontal="left"/>
      <protection/>
    </xf>
    <xf numFmtId="2" fontId="7" fillId="0" borderId="15" xfId="60" applyNumberFormat="1" applyFont="1" applyBorder="1" applyAlignment="1">
      <alignment horizontal="center"/>
      <protection/>
    </xf>
    <xf numFmtId="1" fontId="7" fillId="0" borderId="15" xfId="60" applyNumberFormat="1" applyFont="1" applyBorder="1" applyAlignment="1">
      <alignment horizontal="center"/>
      <protection/>
    </xf>
    <xf numFmtId="0" fontId="5" fillId="0" borderId="16" xfId="60" applyFont="1" applyBorder="1" applyAlignment="1">
      <alignment horizontal="right"/>
      <protection/>
    </xf>
    <xf numFmtId="0" fontId="10" fillId="0" borderId="17" xfId="60" applyFont="1" applyBorder="1" applyAlignment="1">
      <alignment horizontal="left"/>
      <protection/>
    </xf>
    <xf numFmtId="164" fontId="7" fillId="0" borderId="15" xfId="60" applyNumberFormat="1" applyFont="1" applyBorder="1" applyAlignment="1">
      <alignment horizontal="left"/>
      <protection/>
    </xf>
    <xf numFmtId="0" fontId="7" fillId="0" borderId="15" xfId="60" applyFont="1" applyBorder="1" applyAlignment="1">
      <alignment horizontal="left"/>
      <protection/>
    </xf>
    <xf numFmtId="0" fontId="0" fillId="0" borderId="0" xfId="60">
      <alignment/>
      <protection/>
    </xf>
    <xf numFmtId="49" fontId="7" fillId="0" borderId="0" xfId="60" applyNumberFormat="1" applyFont="1" applyBorder="1" applyAlignment="1">
      <alignment horizontal="center"/>
      <protection/>
    </xf>
    <xf numFmtId="49" fontId="12" fillId="0" borderId="11" xfId="60" applyNumberFormat="1" applyFont="1" applyBorder="1" applyAlignment="1">
      <alignment horizontal="left"/>
      <protection/>
    </xf>
    <xf numFmtId="0" fontId="12" fillId="0" borderId="11" xfId="60" applyFont="1" applyBorder="1" applyAlignment="1">
      <alignment horizontal="left"/>
      <protection/>
    </xf>
    <xf numFmtId="49" fontId="7" fillId="0" borderId="10" xfId="60" applyNumberFormat="1" applyFont="1" applyBorder="1" applyAlignment="1">
      <alignment horizontal="center"/>
      <protection/>
    </xf>
    <xf numFmtId="49" fontId="7" fillId="0" borderId="15" xfId="60" applyNumberFormat="1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54" fillId="0" borderId="0" xfId="60" applyFont="1">
      <alignment/>
      <protection/>
    </xf>
    <xf numFmtId="0" fontId="0" fillId="0" borderId="15" xfId="0" applyBorder="1" applyAlignment="1">
      <alignment horizontal="center"/>
    </xf>
    <xf numFmtId="49" fontId="10" fillId="0" borderId="16" xfId="60" applyNumberFormat="1" applyFont="1" applyBorder="1" applyAlignment="1">
      <alignment horizontal="center"/>
      <protection/>
    </xf>
    <xf numFmtId="0" fontId="5" fillId="0" borderId="15" xfId="60" applyNumberFormat="1" applyFont="1" applyBorder="1" applyAlignment="1">
      <alignment horizontal="center"/>
      <protection/>
    </xf>
    <xf numFmtId="2" fontId="5" fillId="0" borderId="15" xfId="60" applyNumberFormat="1" applyFont="1" applyBorder="1" applyAlignment="1">
      <alignment horizontal="center"/>
      <protection/>
    </xf>
    <xf numFmtId="2" fontId="8" fillId="0" borderId="0" xfId="60" applyNumberFormat="1" applyFont="1">
      <alignment/>
      <protection/>
    </xf>
    <xf numFmtId="2" fontId="5" fillId="0" borderId="0" xfId="60" applyNumberFormat="1" applyFont="1" applyAlignment="1">
      <alignment horizontal="left"/>
      <protection/>
    </xf>
    <xf numFmtId="2" fontId="12" fillId="0" borderId="15" xfId="60" applyNumberFormat="1" applyFont="1" applyBorder="1" applyAlignment="1">
      <alignment horizontal="center"/>
      <protection/>
    </xf>
    <xf numFmtId="2" fontId="8" fillId="0" borderId="0" xfId="60" applyNumberFormat="1" applyFont="1" applyAlignment="1">
      <alignment horizontal="left"/>
      <protection/>
    </xf>
    <xf numFmtId="2" fontId="5" fillId="0" borderId="0" xfId="60" applyNumberFormat="1" applyFont="1" applyBorder="1" applyAlignment="1">
      <alignment horizontal="center"/>
      <protection/>
    </xf>
    <xf numFmtId="49" fontId="10" fillId="33" borderId="0" xfId="60" applyNumberFormat="1" applyFont="1" applyFill="1" applyAlignment="1">
      <alignment horizontal="right"/>
      <protection/>
    </xf>
    <xf numFmtId="2" fontId="10" fillId="0" borderId="15" xfId="59" applyNumberFormat="1" applyFont="1" applyFill="1" applyBorder="1" applyAlignment="1">
      <alignment horizontal="center"/>
      <protection/>
    </xf>
    <xf numFmtId="2" fontId="10" fillId="0" borderId="15" xfId="60" applyNumberFormat="1" applyFont="1" applyFill="1" applyBorder="1" applyAlignment="1">
      <alignment horizontal="center"/>
      <protection/>
    </xf>
    <xf numFmtId="169" fontId="2" fillId="0" borderId="15" xfId="54" applyNumberFormat="1" applyFont="1" applyBorder="1" applyAlignment="1">
      <alignment horizontal="center"/>
      <protection/>
    </xf>
    <xf numFmtId="169" fontId="2" fillId="0" borderId="21" xfId="54" applyNumberFormat="1" applyFont="1" applyBorder="1" applyAlignment="1">
      <alignment horizontal="center"/>
      <protection/>
    </xf>
    <xf numFmtId="49" fontId="5" fillId="0" borderId="0" xfId="59" applyNumberFormat="1" applyFont="1" applyAlignment="1">
      <alignment horizontal="center" vertical="center"/>
      <protection/>
    </xf>
    <xf numFmtId="169" fontId="2" fillId="0" borderId="15" xfId="54" applyNumberFormat="1" applyFont="1" applyFill="1" applyBorder="1" applyAlignment="1">
      <alignment horizontal="center"/>
      <protection/>
    </xf>
    <xf numFmtId="49" fontId="12" fillId="0" borderId="22" xfId="59" applyNumberFormat="1" applyFont="1" applyBorder="1" applyAlignment="1">
      <alignment horizontal="center"/>
      <protection/>
    </xf>
    <xf numFmtId="0" fontId="5" fillId="0" borderId="16" xfId="53" applyFont="1" applyBorder="1" applyAlignment="1">
      <alignment horizontal="right"/>
      <protection/>
    </xf>
    <xf numFmtId="0" fontId="10" fillId="0" borderId="17" xfId="53" applyFont="1" applyBorder="1" applyAlignment="1">
      <alignment horizontal="left"/>
      <protection/>
    </xf>
    <xf numFmtId="0" fontId="16" fillId="0" borderId="15" xfId="53" applyFont="1" applyBorder="1" applyAlignment="1">
      <alignment horizontal="left"/>
      <protection/>
    </xf>
    <xf numFmtId="0" fontId="7" fillId="0" borderId="15" xfId="53" applyFont="1" applyBorder="1" applyAlignment="1">
      <alignment horizontal="left"/>
      <protection/>
    </xf>
    <xf numFmtId="0" fontId="0" fillId="0" borderId="0" xfId="59" applyFont="1">
      <alignment/>
      <protection/>
    </xf>
    <xf numFmtId="49" fontId="12" fillId="0" borderId="22" xfId="60" applyNumberFormat="1" applyFont="1" applyBorder="1" applyAlignment="1">
      <alignment horizontal="center"/>
      <protection/>
    </xf>
    <xf numFmtId="2" fontId="4" fillId="0" borderId="0" xfId="54" applyNumberFormat="1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0" xfId="54" applyFont="1">
      <alignment/>
      <protection/>
    </xf>
    <xf numFmtId="49" fontId="10" fillId="0" borderId="0" xfId="59" applyNumberFormat="1" applyFont="1" applyFill="1" applyAlignment="1">
      <alignment horizontal="center" vertical="center"/>
      <protection/>
    </xf>
    <xf numFmtId="49" fontId="8" fillId="0" borderId="0" xfId="59" applyNumberFormat="1" applyFont="1" applyFill="1">
      <alignment/>
      <protection/>
    </xf>
    <xf numFmtId="49" fontId="10" fillId="0" borderId="15" xfId="59" applyNumberFormat="1" applyFont="1" applyFill="1" applyBorder="1" applyAlignment="1">
      <alignment horizontal="center"/>
      <protection/>
    </xf>
    <xf numFmtId="164" fontId="17" fillId="0" borderId="15" xfId="59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2 2" xfId="54"/>
    <cellStyle name="Įprastas 2 3" xfId="55"/>
    <cellStyle name="Linked Cell" xfId="56"/>
    <cellStyle name="Neutral" xfId="57"/>
    <cellStyle name="Normal 2" xfId="58"/>
    <cellStyle name="Normal_2013-01-15" xfId="59"/>
    <cellStyle name="Normal_2013-01-15 2" xfId="60"/>
    <cellStyle name="Note" xfId="61"/>
    <cellStyle name="Output" xfId="62"/>
    <cellStyle name="Paprastas 3" xfId="63"/>
    <cellStyle name="Paprastas_Lapas1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</xdr:row>
      <xdr:rowOff>190500</xdr:rowOff>
    </xdr:from>
    <xdr:ext cx="609600" cy="371475"/>
    <xdr:sp>
      <xdr:nvSpPr>
        <xdr:cNvPr id="1" name="AutoShape 2"/>
        <xdr:cNvSpPr>
          <a:spLocks noChangeAspect="1"/>
        </xdr:cNvSpPr>
      </xdr:nvSpPr>
      <xdr:spPr>
        <a:xfrm>
          <a:off x="3419475" y="333375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31</xdr:row>
      <xdr:rowOff>190500</xdr:rowOff>
    </xdr:from>
    <xdr:ext cx="609600" cy="371475"/>
    <xdr:sp>
      <xdr:nvSpPr>
        <xdr:cNvPr id="1" name="AutoShape 2"/>
        <xdr:cNvSpPr>
          <a:spLocks noChangeAspect="1"/>
        </xdr:cNvSpPr>
      </xdr:nvSpPr>
      <xdr:spPr>
        <a:xfrm>
          <a:off x="3667125" y="657225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68" customWidth="1"/>
    <col min="2" max="2" width="10.421875" style="68" customWidth="1"/>
    <col min="3" max="3" width="17.28125" style="68" customWidth="1"/>
    <col min="4" max="4" width="10.28125" style="68" customWidth="1"/>
    <col min="5" max="5" width="11.140625" style="68" bestFit="1" customWidth="1"/>
    <col min="6" max="6" width="22.57421875" style="68" bestFit="1" customWidth="1"/>
    <col min="7" max="7" width="6.00390625" style="68" customWidth="1"/>
    <col min="8" max="8" width="5.28125" style="68" customWidth="1"/>
    <col min="9" max="9" width="5.00390625" style="72" customWidth="1"/>
    <col min="10" max="10" width="5.00390625" style="68" customWidth="1"/>
    <col min="11" max="16384" width="9.140625" style="68" customWidth="1"/>
  </cols>
  <sheetData>
    <row r="1" spans="2:6" ht="18.75">
      <c r="B1" s="69" t="s">
        <v>467</v>
      </c>
      <c r="D1" s="70"/>
      <c r="E1" s="70"/>
      <c r="F1" s="71"/>
    </row>
    <row r="2" spans="1:9" ht="18.75">
      <c r="A2" s="73" t="s">
        <v>9</v>
      </c>
      <c r="B2" s="69"/>
      <c r="D2" s="70"/>
      <c r="E2" s="70"/>
      <c r="I2" s="9" t="s">
        <v>474</v>
      </c>
    </row>
    <row r="3" spans="2:9" s="75" customFormat="1" ht="5.25">
      <c r="B3" s="76"/>
      <c r="F3" s="77"/>
      <c r="I3" s="78"/>
    </row>
    <row r="4" spans="2:10" ht="12.75">
      <c r="B4" s="79" t="s">
        <v>489</v>
      </c>
      <c r="C4" s="80"/>
      <c r="D4" s="79" t="s">
        <v>469</v>
      </c>
      <c r="E4" s="79" t="s">
        <v>480</v>
      </c>
      <c r="F4" s="81" t="s">
        <v>490</v>
      </c>
      <c r="G4" s="73"/>
      <c r="H4" s="73"/>
      <c r="I4" s="74"/>
      <c r="J4" s="73"/>
    </row>
    <row r="5" spans="2:9" s="75" customFormat="1" ht="5.25">
      <c r="B5" s="76"/>
      <c r="F5" s="77"/>
      <c r="I5" s="78"/>
    </row>
    <row r="6" spans="1:10" ht="12.75">
      <c r="A6" s="82" t="s">
        <v>481</v>
      </c>
      <c r="B6" s="83" t="s">
        <v>5</v>
      </c>
      <c r="C6" s="84" t="s">
        <v>6</v>
      </c>
      <c r="D6" s="82" t="s">
        <v>7</v>
      </c>
      <c r="E6" s="82" t="s">
        <v>471</v>
      </c>
      <c r="F6" s="82" t="s">
        <v>8</v>
      </c>
      <c r="G6" s="85" t="s">
        <v>477</v>
      </c>
      <c r="H6" s="85" t="s">
        <v>478</v>
      </c>
      <c r="I6" s="86" t="s">
        <v>491</v>
      </c>
      <c r="J6" s="85" t="s">
        <v>478</v>
      </c>
    </row>
    <row r="7" spans="1:10" ht="17.25" customHeight="1">
      <c r="A7" s="87" t="s">
        <v>480</v>
      </c>
      <c r="B7" s="88" t="s">
        <v>155</v>
      </c>
      <c r="C7" s="89" t="s">
        <v>424</v>
      </c>
      <c r="D7" s="90" t="s">
        <v>425</v>
      </c>
      <c r="E7" s="90" t="s">
        <v>404</v>
      </c>
      <c r="F7" s="91" t="s">
        <v>426</v>
      </c>
      <c r="G7" s="92" t="s">
        <v>518</v>
      </c>
      <c r="H7" s="93">
        <v>0.175</v>
      </c>
      <c r="I7" s="94"/>
      <c r="J7" s="93"/>
    </row>
    <row r="8" spans="1:10" ht="17.25" customHeight="1">
      <c r="A8" s="87" t="s">
        <v>210</v>
      </c>
      <c r="B8" s="88" t="s">
        <v>155</v>
      </c>
      <c r="C8" s="89" t="s">
        <v>279</v>
      </c>
      <c r="D8" s="90">
        <v>36512</v>
      </c>
      <c r="E8" s="90" t="s">
        <v>9</v>
      </c>
      <c r="F8" s="91" t="s">
        <v>121</v>
      </c>
      <c r="G8" s="92" t="s">
        <v>519</v>
      </c>
      <c r="H8" s="93">
        <v>0.593</v>
      </c>
      <c r="I8" s="94"/>
      <c r="J8" s="93"/>
    </row>
    <row r="9" spans="1:10" ht="17.25" customHeight="1">
      <c r="A9" s="87" t="s">
        <v>214</v>
      </c>
      <c r="B9" s="88" t="s">
        <v>513</v>
      </c>
      <c r="C9" s="89" t="s">
        <v>514</v>
      </c>
      <c r="D9" s="90">
        <v>37286</v>
      </c>
      <c r="E9" s="90" t="s">
        <v>9</v>
      </c>
      <c r="F9" s="91" t="s">
        <v>134</v>
      </c>
      <c r="G9" s="92" t="s">
        <v>520</v>
      </c>
      <c r="H9" s="93">
        <v>0.295</v>
      </c>
      <c r="I9" s="94"/>
      <c r="J9" s="93"/>
    </row>
    <row r="10" spans="1:10" ht="17.25" customHeight="1">
      <c r="A10" s="87" t="s">
        <v>482</v>
      </c>
      <c r="B10" s="88" t="s">
        <v>248</v>
      </c>
      <c r="C10" s="89" t="s">
        <v>249</v>
      </c>
      <c r="D10" s="90">
        <v>36756</v>
      </c>
      <c r="E10" s="90" t="s">
        <v>9</v>
      </c>
      <c r="F10" s="91" t="s">
        <v>250</v>
      </c>
      <c r="G10" s="92" t="s">
        <v>517</v>
      </c>
      <c r="H10" s="93" t="s">
        <v>530</v>
      </c>
      <c r="I10" s="94"/>
      <c r="J10" s="93"/>
    </row>
    <row r="11" spans="1:10" ht="17.25" customHeight="1">
      <c r="A11" s="87" t="s">
        <v>416</v>
      </c>
      <c r="B11" s="88" t="s">
        <v>329</v>
      </c>
      <c r="C11" s="89" t="s">
        <v>330</v>
      </c>
      <c r="D11" s="90">
        <v>33576</v>
      </c>
      <c r="E11" s="90" t="s">
        <v>9</v>
      </c>
      <c r="F11" s="91" t="s">
        <v>316</v>
      </c>
      <c r="G11" s="92" t="s">
        <v>516</v>
      </c>
      <c r="H11" s="93">
        <v>0.219</v>
      </c>
      <c r="I11" s="94"/>
      <c r="J11" s="93"/>
    </row>
    <row r="12" spans="1:10" ht="17.25" customHeight="1">
      <c r="A12" s="87" t="s">
        <v>488</v>
      </c>
      <c r="B12" s="88" t="s">
        <v>14</v>
      </c>
      <c r="C12" s="89" t="s">
        <v>258</v>
      </c>
      <c r="D12" s="90">
        <v>36178</v>
      </c>
      <c r="E12" s="90" t="s">
        <v>263</v>
      </c>
      <c r="F12" s="91" t="s">
        <v>259</v>
      </c>
      <c r="G12" s="92" t="s">
        <v>521</v>
      </c>
      <c r="H12" s="93">
        <v>0.188</v>
      </c>
      <c r="I12" s="94"/>
      <c r="J12" s="93"/>
    </row>
    <row r="13" spans="2:10" ht="12.75">
      <c r="B13" s="79"/>
      <c r="C13" s="80"/>
      <c r="D13" s="79"/>
      <c r="E13" s="79" t="s">
        <v>210</v>
      </c>
      <c r="F13" s="81" t="s">
        <v>490</v>
      </c>
      <c r="G13" s="73"/>
      <c r="H13" s="73"/>
      <c r="I13" s="74"/>
      <c r="J13" s="73"/>
    </row>
    <row r="14" spans="1:10" ht="17.25" customHeight="1">
      <c r="A14" s="87" t="s">
        <v>480</v>
      </c>
      <c r="B14" s="88" t="s">
        <v>14</v>
      </c>
      <c r="C14" s="89" t="s">
        <v>15</v>
      </c>
      <c r="D14" s="90">
        <v>35378</v>
      </c>
      <c r="E14" s="90" t="s">
        <v>9</v>
      </c>
      <c r="F14" s="91" t="s">
        <v>16</v>
      </c>
      <c r="G14" s="92" t="s">
        <v>527</v>
      </c>
      <c r="H14" s="93">
        <v>0.361</v>
      </c>
      <c r="I14" s="94"/>
      <c r="J14" s="93"/>
    </row>
    <row r="15" spans="1:10" ht="17.25" customHeight="1">
      <c r="A15" s="87" t="s">
        <v>210</v>
      </c>
      <c r="B15" s="88" t="s">
        <v>142</v>
      </c>
      <c r="C15" s="89" t="s">
        <v>390</v>
      </c>
      <c r="D15" s="90">
        <v>34920</v>
      </c>
      <c r="E15" s="90" t="s">
        <v>9</v>
      </c>
      <c r="F15" s="91" t="s">
        <v>391</v>
      </c>
      <c r="G15" s="92" t="s">
        <v>524</v>
      </c>
      <c r="H15" s="93">
        <v>0.332</v>
      </c>
      <c r="I15" s="94"/>
      <c r="J15" s="93"/>
    </row>
    <row r="16" spans="1:10" ht="17.25" customHeight="1">
      <c r="A16" s="87" t="s">
        <v>214</v>
      </c>
      <c r="B16" s="88" t="s">
        <v>239</v>
      </c>
      <c r="C16" s="89" t="s">
        <v>358</v>
      </c>
      <c r="D16" s="90">
        <v>31900</v>
      </c>
      <c r="E16" s="90" t="s">
        <v>359</v>
      </c>
      <c r="F16" s="91" t="s">
        <v>360</v>
      </c>
      <c r="G16" s="92" t="s">
        <v>523</v>
      </c>
      <c r="H16" s="93">
        <v>0.161</v>
      </c>
      <c r="I16" s="94"/>
      <c r="J16" s="93"/>
    </row>
    <row r="17" spans="1:10" ht="17.25" customHeight="1">
      <c r="A17" s="87" t="s">
        <v>482</v>
      </c>
      <c r="B17" s="88" t="s">
        <v>147</v>
      </c>
      <c r="C17" s="89" t="s">
        <v>148</v>
      </c>
      <c r="D17" s="90">
        <v>36863</v>
      </c>
      <c r="E17" s="90" t="s">
        <v>9</v>
      </c>
      <c r="F17" s="91" t="s">
        <v>137</v>
      </c>
      <c r="G17" s="92" t="s">
        <v>529</v>
      </c>
      <c r="H17" s="93" t="s">
        <v>530</v>
      </c>
      <c r="I17" s="94"/>
      <c r="J17" s="93"/>
    </row>
    <row r="18" spans="1:10" ht="17.25" customHeight="1">
      <c r="A18" s="87" t="s">
        <v>416</v>
      </c>
      <c r="B18" s="88" t="s">
        <v>194</v>
      </c>
      <c r="C18" s="89" t="s">
        <v>195</v>
      </c>
      <c r="D18" s="90" t="s">
        <v>196</v>
      </c>
      <c r="E18" s="90" t="s">
        <v>9</v>
      </c>
      <c r="F18" s="91" t="s">
        <v>134</v>
      </c>
      <c r="G18" s="92" t="s">
        <v>528</v>
      </c>
      <c r="H18" s="93">
        <v>0.34</v>
      </c>
      <c r="I18" s="94"/>
      <c r="J18" s="93"/>
    </row>
    <row r="19" spans="1:10" ht="17.25" customHeight="1">
      <c r="A19" s="87" t="s">
        <v>488</v>
      </c>
      <c r="B19" s="88" t="s">
        <v>204</v>
      </c>
      <c r="C19" s="89" t="s">
        <v>205</v>
      </c>
      <c r="D19" s="90" t="s">
        <v>206</v>
      </c>
      <c r="E19" s="90" t="s">
        <v>9</v>
      </c>
      <c r="F19" s="91" t="s">
        <v>134</v>
      </c>
      <c r="G19" s="92" t="s">
        <v>526</v>
      </c>
      <c r="H19" s="93">
        <v>0.178</v>
      </c>
      <c r="I19" s="94"/>
      <c r="J19" s="93"/>
    </row>
    <row r="20" spans="2:9" s="75" customFormat="1" ht="12.75">
      <c r="B20" s="79"/>
      <c r="C20" s="80"/>
      <c r="D20" s="79"/>
      <c r="E20" s="79" t="s">
        <v>214</v>
      </c>
      <c r="F20" s="81" t="s">
        <v>490</v>
      </c>
      <c r="I20" s="78"/>
    </row>
    <row r="21" spans="1:10" ht="17.25" customHeight="1">
      <c r="A21" s="87" t="s">
        <v>480</v>
      </c>
      <c r="B21" s="88" t="s">
        <v>142</v>
      </c>
      <c r="C21" s="89" t="s">
        <v>143</v>
      </c>
      <c r="D21" s="90">
        <v>36333</v>
      </c>
      <c r="E21" s="90" t="s">
        <v>9</v>
      </c>
      <c r="F21" s="91" t="s">
        <v>137</v>
      </c>
      <c r="G21" s="92" t="s">
        <v>534</v>
      </c>
      <c r="H21" s="93">
        <v>0.354</v>
      </c>
      <c r="I21" s="94"/>
      <c r="J21" s="93"/>
    </row>
    <row r="22" spans="1:10" ht="17.25" customHeight="1">
      <c r="A22" s="87" t="s">
        <v>210</v>
      </c>
      <c r="B22" s="88" t="s">
        <v>199</v>
      </c>
      <c r="C22" s="89" t="s">
        <v>200</v>
      </c>
      <c r="D22" s="90" t="s">
        <v>201</v>
      </c>
      <c r="E22" s="90" t="s">
        <v>9</v>
      </c>
      <c r="F22" s="91" t="s">
        <v>134</v>
      </c>
      <c r="G22" s="92" t="s">
        <v>522</v>
      </c>
      <c r="H22" s="93">
        <v>0.218</v>
      </c>
      <c r="I22" s="94"/>
      <c r="J22" s="93"/>
    </row>
    <row r="23" spans="1:10" ht="17.25" customHeight="1">
      <c r="A23" s="87" t="s">
        <v>214</v>
      </c>
      <c r="B23" s="88" t="s">
        <v>70</v>
      </c>
      <c r="C23" s="89" t="s">
        <v>515</v>
      </c>
      <c r="D23" s="90">
        <v>36535</v>
      </c>
      <c r="E23" s="90" t="s">
        <v>9</v>
      </c>
      <c r="F23" s="91" t="s">
        <v>44</v>
      </c>
      <c r="G23" s="92" t="s">
        <v>531</v>
      </c>
      <c r="H23" s="93">
        <v>0.136</v>
      </c>
      <c r="I23" s="94"/>
      <c r="J23" s="93"/>
    </row>
    <row r="24" spans="1:10" ht="17.25" customHeight="1">
      <c r="A24" s="87" t="s">
        <v>482</v>
      </c>
      <c r="B24" s="88" t="s">
        <v>384</v>
      </c>
      <c r="C24" s="89" t="s">
        <v>385</v>
      </c>
      <c r="D24" s="90">
        <v>34417</v>
      </c>
      <c r="E24" s="90" t="s">
        <v>9</v>
      </c>
      <c r="F24" s="91" t="s">
        <v>386</v>
      </c>
      <c r="G24" s="92" t="s">
        <v>532</v>
      </c>
      <c r="H24" s="93">
        <v>0.534</v>
      </c>
      <c r="I24" s="94"/>
      <c r="J24" s="93"/>
    </row>
    <row r="25" spans="1:10" ht="17.25" customHeight="1">
      <c r="A25" s="87" t="s">
        <v>416</v>
      </c>
      <c r="B25" s="88" t="s">
        <v>430</v>
      </c>
      <c r="C25" s="89" t="s">
        <v>356</v>
      </c>
      <c r="D25" s="90" t="s">
        <v>431</v>
      </c>
      <c r="E25" s="90" t="s">
        <v>404</v>
      </c>
      <c r="F25" s="91" t="s">
        <v>426</v>
      </c>
      <c r="G25" s="92" t="s">
        <v>535</v>
      </c>
      <c r="H25" s="93" t="s">
        <v>530</v>
      </c>
      <c r="I25" s="94"/>
      <c r="J25" s="93"/>
    </row>
    <row r="26" spans="1:10" ht="17.25" customHeight="1">
      <c r="A26" s="87" t="s">
        <v>488</v>
      </c>
      <c r="B26" s="88" t="s">
        <v>427</v>
      </c>
      <c r="C26" s="89" t="s">
        <v>428</v>
      </c>
      <c r="D26" s="90" t="s">
        <v>429</v>
      </c>
      <c r="E26" s="90" t="s">
        <v>404</v>
      </c>
      <c r="F26" s="91" t="s">
        <v>426</v>
      </c>
      <c r="G26" s="92" t="s">
        <v>533</v>
      </c>
      <c r="H26" s="93">
        <v>0.383</v>
      </c>
      <c r="I26" s="94"/>
      <c r="J26" s="93"/>
    </row>
    <row r="27" spans="2:9" s="75" customFormat="1" ht="12.75">
      <c r="B27" s="79"/>
      <c r="C27" s="80"/>
      <c r="D27" s="79"/>
      <c r="E27" s="79" t="s">
        <v>482</v>
      </c>
      <c r="F27" s="81" t="s">
        <v>490</v>
      </c>
      <c r="I27" s="78"/>
    </row>
    <row r="28" spans="1:10" ht="17.25" customHeight="1">
      <c r="A28" s="87" t="s">
        <v>480</v>
      </c>
      <c r="B28" s="88" t="s">
        <v>221</v>
      </c>
      <c r="C28" s="89" t="s">
        <v>274</v>
      </c>
      <c r="D28" s="90">
        <v>34931</v>
      </c>
      <c r="E28" s="90" t="s">
        <v>9</v>
      </c>
      <c r="F28" s="91" t="s">
        <v>121</v>
      </c>
      <c r="G28" s="92" t="s">
        <v>540</v>
      </c>
      <c r="H28" s="93">
        <v>0.177</v>
      </c>
      <c r="I28" s="94"/>
      <c r="J28" s="93"/>
    </row>
    <row r="29" spans="1:10" ht="17.25" customHeight="1">
      <c r="A29" s="87" t="s">
        <v>210</v>
      </c>
      <c r="B29" s="88" t="s">
        <v>144</v>
      </c>
      <c r="C29" s="89" t="s">
        <v>145</v>
      </c>
      <c r="D29" s="90" t="s">
        <v>146</v>
      </c>
      <c r="E29" s="90" t="s">
        <v>9</v>
      </c>
      <c r="F29" s="91" t="s">
        <v>137</v>
      </c>
      <c r="G29" s="92" t="s">
        <v>539</v>
      </c>
      <c r="H29" s="93" t="s">
        <v>530</v>
      </c>
      <c r="I29" s="94"/>
      <c r="J29" s="93"/>
    </row>
    <row r="30" spans="1:10" ht="17.25" customHeight="1">
      <c r="A30" s="87" t="s">
        <v>214</v>
      </c>
      <c r="B30" s="88" t="s">
        <v>265</v>
      </c>
      <c r="C30" s="89" t="s">
        <v>266</v>
      </c>
      <c r="D30" s="90" t="s">
        <v>267</v>
      </c>
      <c r="E30" s="90" t="s">
        <v>9</v>
      </c>
      <c r="F30" s="91" t="s">
        <v>121</v>
      </c>
      <c r="G30" s="92" t="s">
        <v>537</v>
      </c>
      <c r="H30" s="93">
        <v>0.168</v>
      </c>
      <c r="I30" s="94"/>
      <c r="J30" s="93"/>
    </row>
    <row r="31" spans="1:10" ht="17.25" customHeight="1">
      <c r="A31" s="87" t="s">
        <v>482</v>
      </c>
      <c r="B31" s="88" t="s">
        <v>392</v>
      </c>
      <c r="C31" s="89" t="s">
        <v>393</v>
      </c>
      <c r="D31" s="90">
        <v>34082</v>
      </c>
      <c r="E31" s="90" t="s">
        <v>9</v>
      </c>
      <c r="F31" s="91" t="s">
        <v>395</v>
      </c>
      <c r="G31" s="92" t="s">
        <v>536</v>
      </c>
      <c r="H31" s="93">
        <v>0.21</v>
      </c>
      <c r="I31" s="94"/>
      <c r="J31" s="93"/>
    </row>
    <row r="32" spans="1:10" ht="17.25" customHeight="1">
      <c r="A32" s="87" t="s">
        <v>416</v>
      </c>
      <c r="B32" s="88" t="s">
        <v>382</v>
      </c>
      <c r="C32" s="89" t="s">
        <v>383</v>
      </c>
      <c r="D32" s="90">
        <v>29079</v>
      </c>
      <c r="E32" s="90" t="s">
        <v>9</v>
      </c>
      <c r="F32" s="91" t="s">
        <v>381</v>
      </c>
      <c r="G32" s="92" t="s">
        <v>538</v>
      </c>
      <c r="H32" s="93">
        <v>0.152</v>
      </c>
      <c r="I32" s="94"/>
      <c r="J32" s="93"/>
    </row>
    <row r="33" spans="1:10" ht="17.25" customHeight="1">
      <c r="A33" s="87" t="s">
        <v>488</v>
      </c>
      <c r="B33" s="88" t="s">
        <v>155</v>
      </c>
      <c r="C33" s="89" t="s">
        <v>457</v>
      </c>
      <c r="D33" s="90">
        <v>36497</v>
      </c>
      <c r="E33" s="90" t="s">
        <v>9</v>
      </c>
      <c r="F33" s="91" t="s">
        <v>458</v>
      </c>
      <c r="G33" s="92" t="s">
        <v>541</v>
      </c>
      <c r="H33" s="93">
        <v>0.173</v>
      </c>
      <c r="I33" s="94"/>
      <c r="J33" s="9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30"/>
  <sheetViews>
    <sheetView zoomScalePageLayoutView="0" workbookViewId="0" topLeftCell="A7">
      <selection activeCell="H9" sqref="H9"/>
    </sheetView>
  </sheetViews>
  <sheetFormatPr defaultColWidth="9.140625" defaultRowHeight="12.75"/>
  <cols>
    <col min="1" max="1" width="6.140625" style="68" customWidth="1"/>
    <col min="2" max="2" width="3.8515625" style="68" bestFit="1" customWidth="1"/>
    <col min="3" max="3" width="11.140625" style="68" bestFit="1" customWidth="1"/>
    <col min="4" max="4" width="14.140625" style="68" bestFit="1" customWidth="1"/>
    <col min="5" max="5" width="10.28125" style="68" customWidth="1"/>
    <col min="6" max="6" width="11.7109375" style="68" bestFit="1" customWidth="1"/>
    <col min="7" max="7" width="26.8515625" style="68" customWidth="1"/>
    <col min="8" max="8" width="7.57421875" style="68" customWidth="1"/>
    <col min="9" max="9" width="6.7109375" style="68" customWidth="1"/>
    <col min="10" max="16384" width="9.140625" style="68" customWidth="1"/>
  </cols>
  <sheetData>
    <row r="1" spans="3:7" ht="18.75">
      <c r="C1" s="69" t="s">
        <v>467</v>
      </c>
      <c r="E1" s="70"/>
      <c r="F1" s="70"/>
      <c r="G1" s="71"/>
    </row>
    <row r="2" spans="1:8" ht="18.75">
      <c r="A2" s="73" t="s">
        <v>9</v>
      </c>
      <c r="B2" s="73"/>
      <c r="C2" s="69"/>
      <c r="E2" s="70"/>
      <c r="F2" s="70"/>
      <c r="H2" s="9" t="s">
        <v>474</v>
      </c>
    </row>
    <row r="3" spans="3:7" s="75" customFormat="1" ht="5.25">
      <c r="C3" s="76"/>
      <c r="G3" s="77"/>
    </row>
    <row r="4" spans="3:8" ht="12.75">
      <c r="C4" s="79" t="s">
        <v>2</v>
      </c>
      <c r="D4" s="80"/>
      <c r="E4" s="79" t="s">
        <v>483</v>
      </c>
      <c r="F4" s="79" t="s">
        <v>480</v>
      </c>
      <c r="G4" s="81" t="s">
        <v>490</v>
      </c>
      <c r="H4" s="73"/>
    </row>
    <row r="5" spans="3:7" s="75" customFormat="1" ht="5.25">
      <c r="C5" s="76"/>
      <c r="G5" s="77"/>
    </row>
    <row r="6" spans="1:8" ht="12.75">
      <c r="A6" s="82" t="s">
        <v>511</v>
      </c>
      <c r="B6" s="146" t="s">
        <v>501</v>
      </c>
      <c r="C6" s="83" t="s">
        <v>5</v>
      </c>
      <c r="D6" s="84" t="s">
        <v>6</v>
      </c>
      <c r="E6" s="82" t="s">
        <v>7</v>
      </c>
      <c r="F6" s="82" t="s">
        <v>471</v>
      </c>
      <c r="G6" s="82" t="s">
        <v>8</v>
      </c>
      <c r="H6" s="85" t="s">
        <v>477</v>
      </c>
    </row>
    <row r="7" spans="1:8" ht="17.25" customHeight="1">
      <c r="A7" s="87" t="s">
        <v>480</v>
      </c>
      <c r="B7" s="87">
        <v>82</v>
      </c>
      <c r="C7" s="88" t="s">
        <v>67</v>
      </c>
      <c r="D7" s="89" t="s">
        <v>224</v>
      </c>
      <c r="E7" s="90" t="s">
        <v>225</v>
      </c>
      <c r="F7" s="90" t="s">
        <v>227</v>
      </c>
      <c r="G7" s="91" t="s">
        <v>226</v>
      </c>
      <c r="H7" s="94" t="s">
        <v>577</v>
      </c>
    </row>
    <row r="8" spans="1:8" ht="17.25" customHeight="1">
      <c r="A8" s="87" t="s">
        <v>210</v>
      </c>
      <c r="B8" s="87">
        <v>297</v>
      </c>
      <c r="C8" s="88" t="s">
        <v>178</v>
      </c>
      <c r="D8" s="89" t="s">
        <v>179</v>
      </c>
      <c r="E8" s="90">
        <v>34003</v>
      </c>
      <c r="F8" s="90" t="s">
        <v>28</v>
      </c>
      <c r="G8" s="91" t="s">
        <v>180</v>
      </c>
      <c r="H8" s="94" t="s">
        <v>578</v>
      </c>
    </row>
    <row r="9" spans="1:8" ht="17.25" customHeight="1">
      <c r="A9" s="87" t="s">
        <v>214</v>
      </c>
      <c r="B9" s="87">
        <v>145</v>
      </c>
      <c r="C9" s="88" t="s">
        <v>245</v>
      </c>
      <c r="D9" s="89" t="s">
        <v>246</v>
      </c>
      <c r="E9" s="90" t="s">
        <v>247</v>
      </c>
      <c r="F9" s="90" t="s">
        <v>9</v>
      </c>
      <c r="G9" s="91" t="s">
        <v>230</v>
      </c>
      <c r="H9" s="94" t="s">
        <v>579</v>
      </c>
    </row>
    <row r="10" spans="1:8" ht="17.25" customHeight="1">
      <c r="A10" s="87" t="s">
        <v>482</v>
      </c>
      <c r="B10" s="87">
        <v>302</v>
      </c>
      <c r="C10" s="88" t="s">
        <v>171</v>
      </c>
      <c r="D10" s="89" t="s">
        <v>172</v>
      </c>
      <c r="E10" s="90">
        <v>35319</v>
      </c>
      <c r="F10" s="90" t="s">
        <v>28</v>
      </c>
      <c r="G10" s="91" t="s">
        <v>173</v>
      </c>
      <c r="H10" s="94" t="s">
        <v>580</v>
      </c>
    </row>
    <row r="11" spans="1:8" ht="17.25" customHeight="1">
      <c r="A11" s="87" t="s">
        <v>416</v>
      </c>
      <c r="B11" s="87">
        <v>218</v>
      </c>
      <c r="C11" s="88" t="s">
        <v>215</v>
      </c>
      <c r="D11" s="89" t="s">
        <v>402</v>
      </c>
      <c r="E11" s="90" t="s">
        <v>403</v>
      </c>
      <c r="F11" s="90" t="s">
        <v>404</v>
      </c>
      <c r="G11" s="91" t="s">
        <v>405</v>
      </c>
      <c r="H11" s="94" t="s">
        <v>581</v>
      </c>
    </row>
    <row r="12" spans="1:8" ht="17.25" customHeight="1">
      <c r="A12" s="87" t="s">
        <v>488</v>
      </c>
      <c r="B12" s="87">
        <v>150</v>
      </c>
      <c r="C12" s="88" t="s">
        <v>215</v>
      </c>
      <c r="D12" s="89" t="s">
        <v>216</v>
      </c>
      <c r="E12" s="90" t="s">
        <v>217</v>
      </c>
      <c r="F12" s="90" t="s">
        <v>227</v>
      </c>
      <c r="G12" s="91" t="s">
        <v>209</v>
      </c>
      <c r="H12" s="94" t="s">
        <v>582</v>
      </c>
    </row>
    <row r="13" spans="1:8" ht="17.25" customHeight="1">
      <c r="A13" s="87"/>
      <c r="B13" s="87">
        <v>109</v>
      </c>
      <c r="C13" s="88" t="s">
        <v>174</v>
      </c>
      <c r="D13" s="89" t="s">
        <v>175</v>
      </c>
      <c r="E13" s="90" t="s">
        <v>176</v>
      </c>
      <c r="F13" s="90" t="s">
        <v>28</v>
      </c>
      <c r="G13" s="91" t="s">
        <v>177</v>
      </c>
      <c r="H13" s="94" t="s">
        <v>576</v>
      </c>
    </row>
    <row r="14" spans="3:8" ht="12.75">
      <c r="C14" s="79"/>
      <c r="D14" s="80"/>
      <c r="E14" s="79"/>
      <c r="F14" s="79" t="s">
        <v>210</v>
      </c>
      <c r="G14" s="81" t="s">
        <v>490</v>
      </c>
      <c r="H14" s="73"/>
    </row>
    <row r="15" spans="1:8" ht="17.25" customHeight="1">
      <c r="A15" s="87" t="s">
        <v>480</v>
      </c>
      <c r="B15" s="87">
        <v>111</v>
      </c>
      <c r="C15" s="88" t="s">
        <v>292</v>
      </c>
      <c r="D15" s="89" t="s">
        <v>293</v>
      </c>
      <c r="E15" s="90">
        <v>33300</v>
      </c>
      <c r="F15" s="90" t="s">
        <v>9</v>
      </c>
      <c r="G15" s="91" t="s">
        <v>294</v>
      </c>
      <c r="H15" s="94" t="s">
        <v>583</v>
      </c>
    </row>
    <row r="16" spans="1:8" ht="17.25" customHeight="1">
      <c r="A16" s="87" t="s">
        <v>210</v>
      </c>
      <c r="B16" s="87" t="s">
        <v>493</v>
      </c>
      <c r="C16" s="88" t="s">
        <v>20</v>
      </c>
      <c r="D16" s="89" t="s">
        <v>509</v>
      </c>
      <c r="E16" s="90">
        <v>35263</v>
      </c>
      <c r="F16" s="90" t="s">
        <v>9</v>
      </c>
      <c r="G16" s="91" t="s">
        <v>510</v>
      </c>
      <c r="H16" s="94" t="s">
        <v>584</v>
      </c>
    </row>
    <row r="17" spans="1:8" ht="17.25" customHeight="1">
      <c r="A17" s="87" t="s">
        <v>214</v>
      </c>
      <c r="B17" s="87">
        <v>123</v>
      </c>
      <c r="C17" s="88" t="s">
        <v>33</v>
      </c>
      <c r="D17" s="89" t="s">
        <v>448</v>
      </c>
      <c r="E17" s="90">
        <v>35639</v>
      </c>
      <c r="F17" s="90" t="s">
        <v>436</v>
      </c>
      <c r="G17" s="91" t="s">
        <v>437</v>
      </c>
      <c r="H17" s="94" t="s">
        <v>585</v>
      </c>
    </row>
    <row r="18" spans="1:8" ht="17.25" customHeight="1">
      <c r="A18" s="87" t="s">
        <v>482</v>
      </c>
      <c r="B18" s="87">
        <v>126</v>
      </c>
      <c r="C18" s="88" t="s">
        <v>310</v>
      </c>
      <c r="D18" s="89" t="s">
        <v>311</v>
      </c>
      <c r="E18" s="90">
        <v>35624</v>
      </c>
      <c r="F18" s="90" t="s">
        <v>312</v>
      </c>
      <c r="G18" s="91" t="s">
        <v>313</v>
      </c>
      <c r="H18" s="94" t="s">
        <v>586</v>
      </c>
    </row>
    <row r="19" spans="1:8" ht="17.25" customHeight="1">
      <c r="A19" s="87" t="s">
        <v>416</v>
      </c>
      <c r="B19" s="87">
        <v>125</v>
      </c>
      <c r="C19" s="88" t="s">
        <v>314</v>
      </c>
      <c r="D19" s="89" t="s">
        <v>315</v>
      </c>
      <c r="E19" s="90">
        <v>35373</v>
      </c>
      <c r="F19" s="90" t="s">
        <v>9</v>
      </c>
      <c r="G19" s="91" t="s">
        <v>316</v>
      </c>
      <c r="H19" s="94" t="s">
        <v>587</v>
      </c>
    </row>
    <row r="20" spans="1:8" ht="17.25" customHeight="1">
      <c r="A20" s="87" t="s">
        <v>488</v>
      </c>
      <c r="B20" s="87">
        <v>280</v>
      </c>
      <c r="C20" s="88" t="s">
        <v>260</v>
      </c>
      <c r="D20" s="89" t="s">
        <v>261</v>
      </c>
      <c r="E20" s="90">
        <v>35937</v>
      </c>
      <c r="F20" s="90" t="s">
        <v>263</v>
      </c>
      <c r="G20" s="91" t="s">
        <v>262</v>
      </c>
      <c r="H20" s="94" t="s">
        <v>588</v>
      </c>
    </row>
    <row r="21" spans="1:8" ht="17.25" customHeight="1">
      <c r="A21" s="87" t="s">
        <v>492</v>
      </c>
      <c r="B21" s="87">
        <v>110</v>
      </c>
      <c r="C21" s="88" t="s">
        <v>239</v>
      </c>
      <c r="D21" s="89" t="s">
        <v>240</v>
      </c>
      <c r="E21" s="90">
        <v>35085</v>
      </c>
      <c r="F21" s="90" t="s">
        <v>9</v>
      </c>
      <c r="G21" s="91" t="s">
        <v>234</v>
      </c>
      <c r="H21" s="94" t="s">
        <v>589</v>
      </c>
    </row>
    <row r="22" spans="1:8" ht="17.25" customHeight="1">
      <c r="A22" s="87" t="s">
        <v>493</v>
      </c>
      <c r="B22" s="87">
        <v>150</v>
      </c>
      <c r="C22" s="88" t="s">
        <v>275</v>
      </c>
      <c r="D22" s="89" t="s">
        <v>276</v>
      </c>
      <c r="E22" s="90">
        <v>35572</v>
      </c>
      <c r="F22" s="90" t="s">
        <v>9</v>
      </c>
      <c r="G22" s="91" t="s">
        <v>121</v>
      </c>
      <c r="H22" s="94" t="s">
        <v>590</v>
      </c>
    </row>
    <row r="23" spans="3:8" ht="12.75">
      <c r="C23" s="79"/>
      <c r="D23" s="80"/>
      <c r="E23" s="79"/>
      <c r="F23" s="79" t="s">
        <v>214</v>
      </c>
      <c r="G23" s="81" t="s">
        <v>490</v>
      </c>
      <c r="H23" s="73"/>
    </row>
    <row r="24" spans="1:8" ht="17.25" customHeight="1">
      <c r="A24" s="87" t="s">
        <v>480</v>
      </c>
      <c r="B24" s="87">
        <v>263</v>
      </c>
      <c r="C24" s="88" t="s">
        <v>26</v>
      </c>
      <c r="D24" s="89" t="s">
        <v>27</v>
      </c>
      <c r="E24" s="90">
        <v>35927</v>
      </c>
      <c r="F24" s="90" t="s">
        <v>28</v>
      </c>
      <c r="G24" s="91" t="s">
        <v>29</v>
      </c>
      <c r="H24" s="94" t="s">
        <v>591</v>
      </c>
    </row>
    <row r="25" spans="1:8" ht="17.25" customHeight="1">
      <c r="A25" s="87" t="s">
        <v>210</v>
      </c>
      <c r="B25" s="87">
        <v>107</v>
      </c>
      <c r="C25" s="88" t="s">
        <v>417</v>
      </c>
      <c r="D25" s="89" t="s">
        <v>418</v>
      </c>
      <c r="E25" s="90">
        <v>36494</v>
      </c>
      <c r="F25" s="90" t="s">
        <v>404</v>
      </c>
      <c r="G25" s="91" t="s">
        <v>407</v>
      </c>
      <c r="H25" s="94" t="s">
        <v>592</v>
      </c>
    </row>
    <row r="26" spans="1:8" ht="17.25" customHeight="1">
      <c r="A26" s="87" t="s">
        <v>214</v>
      </c>
      <c r="B26" s="87">
        <v>147</v>
      </c>
      <c r="C26" s="88" t="s">
        <v>307</v>
      </c>
      <c r="D26" s="89" t="s">
        <v>308</v>
      </c>
      <c r="E26" s="90">
        <v>36733</v>
      </c>
      <c r="F26" s="90" t="s">
        <v>9</v>
      </c>
      <c r="G26" s="91" t="s">
        <v>309</v>
      </c>
      <c r="H26" s="94" t="s">
        <v>593</v>
      </c>
    </row>
    <row r="27" spans="1:8" ht="17.25" customHeight="1">
      <c r="A27" s="87" t="s">
        <v>482</v>
      </c>
      <c r="B27" s="87">
        <v>134</v>
      </c>
      <c r="C27" s="88" t="s">
        <v>271</v>
      </c>
      <c r="D27" s="89" t="s">
        <v>272</v>
      </c>
      <c r="E27" s="90">
        <v>36406</v>
      </c>
      <c r="F27" s="90" t="s">
        <v>9</v>
      </c>
      <c r="G27" s="91" t="s">
        <v>121</v>
      </c>
      <c r="H27" s="94" t="s">
        <v>594</v>
      </c>
    </row>
    <row r="28" spans="1:8" ht="17.25" customHeight="1">
      <c r="A28" s="87" t="s">
        <v>416</v>
      </c>
      <c r="B28" s="87">
        <v>112</v>
      </c>
      <c r="C28" s="88" t="s">
        <v>320</v>
      </c>
      <c r="D28" s="89" t="s">
        <v>321</v>
      </c>
      <c r="E28" s="90">
        <v>36733</v>
      </c>
      <c r="F28" s="90" t="s">
        <v>9</v>
      </c>
      <c r="G28" s="91" t="s">
        <v>309</v>
      </c>
      <c r="H28" s="94" t="s">
        <v>595</v>
      </c>
    </row>
    <row r="29" spans="1:8" ht="17.25" customHeight="1">
      <c r="A29" s="87" t="s">
        <v>488</v>
      </c>
      <c r="B29" s="87">
        <v>98</v>
      </c>
      <c r="C29" s="88" t="s">
        <v>449</v>
      </c>
      <c r="D29" s="89" t="s">
        <v>450</v>
      </c>
      <c r="E29" s="90" t="s">
        <v>451</v>
      </c>
      <c r="F29" s="90" t="s">
        <v>436</v>
      </c>
      <c r="G29" s="91" t="s">
        <v>437</v>
      </c>
      <c r="H29" s="94" t="s">
        <v>596</v>
      </c>
    </row>
    <row r="30" spans="1:8" ht="17.25" customHeight="1">
      <c r="A30" s="87" t="s">
        <v>492</v>
      </c>
      <c r="B30" s="87" t="s">
        <v>512</v>
      </c>
      <c r="C30" s="88" t="s">
        <v>31</v>
      </c>
      <c r="D30" s="89" t="s">
        <v>446</v>
      </c>
      <c r="E30" s="90">
        <v>36715</v>
      </c>
      <c r="F30" s="90" t="s">
        <v>436</v>
      </c>
      <c r="G30" s="91" t="s">
        <v>437</v>
      </c>
      <c r="H30" s="94" t="s">
        <v>597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8"/>
  <sheetViews>
    <sheetView zoomScalePageLayoutView="0" workbookViewId="0" topLeftCell="A1">
      <selection activeCell="E7" sqref="E7:E15"/>
    </sheetView>
  </sheetViews>
  <sheetFormatPr defaultColWidth="9.140625" defaultRowHeight="12.75"/>
  <cols>
    <col min="1" max="1" width="6.140625" style="68" customWidth="1"/>
    <col min="2" max="2" width="3.7109375" style="68" bestFit="1" customWidth="1"/>
    <col min="3" max="3" width="3.8515625" style="68" bestFit="1" customWidth="1"/>
    <col min="4" max="4" width="11.140625" style="68" bestFit="1" customWidth="1"/>
    <col min="5" max="5" width="14.140625" style="68" bestFit="1" customWidth="1"/>
    <col min="6" max="6" width="10.28125" style="68" customWidth="1"/>
    <col min="7" max="7" width="11.7109375" style="68" bestFit="1" customWidth="1"/>
    <col min="8" max="8" width="26.8515625" style="68" customWidth="1"/>
    <col min="9" max="9" width="7.57421875" style="68" customWidth="1"/>
    <col min="10" max="10" width="6.7109375" style="68" customWidth="1"/>
    <col min="11" max="16384" width="9.140625" style="68" customWidth="1"/>
  </cols>
  <sheetData>
    <row r="1" spans="4:8" ht="18.75">
      <c r="D1" s="69" t="s">
        <v>467</v>
      </c>
      <c r="F1" s="70"/>
      <c r="G1" s="70"/>
      <c r="H1" s="71"/>
    </row>
    <row r="2" spans="1:9" ht="18.75">
      <c r="A2" s="73" t="s">
        <v>9</v>
      </c>
      <c r="B2" s="73"/>
      <c r="C2" s="73"/>
      <c r="D2" s="69"/>
      <c r="F2" s="70"/>
      <c r="G2" s="70"/>
      <c r="I2" s="9" t="s">
        <v>474</v>
      </c>
    </row>
    <row r="3" spans="4:8" s="75" customFormat="1" ht="5.25">
      <c r="D3" s="76"/>
      <c r="H3" s="77"/>
    </row>
    <row r="4" spans="4:9" ht="12.75">
      <c r="D4" s="79" t="s">
        <v>2</v>
      </c>
      <c r="E4" s="80"/>
      <c r="F4" s="79" t="s">
        <v>483</v>
      </c>
      <c r="G4" s="79"/>
      <c r="H4" s="81"/>
      <c r="I4" s="73"/>
    </row>
    <row r="5" spans="4:8" s="75" customFormat="1" ht="5.25">
      <c r="D5" s="76"/>
      <c r="H5" s="77"/>
    </row>
    <row r="6" spans="1:9" ht="12.75">
      <c r="A6" s="82" t="s">
        <v>511</v>
      </c>
      <c r="B6" s="146" t="s">
        <v>470</v>
      </c>
      <c r="C6" s="146" t="s">
        <v>501</v>
      </c>
      <c r="D6" s="83" t="s">
        <v>5</v>
      </c>
      <c r="E6" s="84" t="s">
        <v>6</v>
      </c>
      <c r="F6" s="82" t="s">
        <v>7</v>
      </c>
      <c r="G6" s="82" t="s">
        <v>471</v>
      </c>
      <c r="H6" s="82" t="s">
        <v>8</v>
      </c>
      <c r="I6" s="85" t="s">
        <v>477</v>
      </c>
    </row>
    <row r="7" spans="1:9" ht="17.25" customHeight="1">
      <c r="A7" s="87" t="s">
        <v>480</v>
      </c>
      <c r="B7" s="87"/>
      <c r="C7" s="87">
        <v>82</v>
      </c>
      <c r="D7" s="88" t="s">
        <v>67</v>
      </c>
      <c r="E7" s="89" t="s">
        <v>224</v>
      </c>
      <c r="F7" s="90" t="s">
        <v>225</v>
      </c>
      <c r="G7" s="90" t="s">
        <v>227</v>
      </c>
      <c r="H7" s="91" t="s">
        <v>226</v>
      </c>
      <c r="I7" s="94" t="s">
        <v>577</v>
      </c>
    </row>
    <row r="8" spans="1:9" ht="17.25" customHeight="1">
      <c r="A8" s="87" t="s">
        <v>210</v>
      </c>
      <c r="B8" s="87"/>
      <c r="C8" s="87">
        <v>297</v>
      </c>
      <c r="D8" s="88" t="s">
        <v>178</v>
      </c>
      <c r="E8" s="89" t="s">
        <v>179</v>
      </c>
      <c r="F8" s="90">
        <v>34003</v>
      </c>
      <c r="G8" s="90" t="s">
        <v>28</v>
      </c>
      <c r="H8" s="91" t="s">
        <v>180</v>
      </c>
      <c r="I8" s="94" t="s">
        <v>578</v>
      </c>
    </row>
    <row r="9" spans="1:9" ht="17.25" customHeight="1">
      <c r="A9" s="87" t="s">
        <v>214</v>
      </c>
      <c r="B9" s="87"/>
      <c r="C9" s="87">
        <v>145</v>
      </c>
      <c r="D9" s="88" t="s">
        <v>245</v>
      </c>
      <c r="E9" s="89" t="s">
        <v>246</v>
      </c>
      <c r="F9" s="90" t="s">
        <v>247</v>
      </c>
      <c r="G9" s="90" t="s">
        <v>9</v>
      </c>
      <c r="H9" s="91" t="s">
        <v>230</v>
      </c>
      <c r="I9" s="94" t="s">
        <v>579</v>
      </c>
    </row>
    <row r="10" spans="1:9" ht="17.25" customHeight="1">
      <c r="A10" s="87" t="s">
        <v>482</v>
      </c>
      <c r="B10" s="87"/>
      <c r="C10" s="87">
        <v>111</v>
      </c>
      <c r="D10" s="88" t="s">
        <v>292</v>
      </c>
      <c r="E10" s="89" t="s">
        <v>293</v>
      </c>
      <c r="F10" s="90">
        <v>33300</v>
      </c>
      <c r="G10" s="90" t="s">
        <v>9</v>
      </c>
      <c r="H10" s="91" t="s">
        <v>294</v>
      </c>
      <c r="I10" s="94" t="s">
        <v>583</v>
      </c>
    </row>
    <row r="11" spans="1:9" ht="17.25" customHeight="1">
      <c r="A11" s="87" t="s">
        <v>416</v>
      </c>
      <c r="B11" s="87"/>
      <c r="C11" s="87" t="s">
        <v>493</v>
      </c>
      <c r="D11" s="88" t="s">
        <v>20</v>
      </c>
      <c r="E11" s="89" t="s">
        <v>509</v>
      </c>
      <c r="F11" s="90">
        <v>35263</v>
      </c>
      <c r="G11" s="90" t="s">
        <v>9</v>
      </c>
      <c r="H11" s="91" t="s">
        <v>510</v>
      </c>
      <c r="I11" s="94" t="s">
        <v>584</v>
      </c>
    </row>
    <row r="12" spans="1:9" ht="17.25" customHeight="1">
      <c r="A12" s="87" t="s">
        <v>488</v>
      </c>
      <c r="B12" s="87" t="s">
        <v>480</v>
      </c>
      <c r="C12" s="87">
        <v>263</v>
      </c>
      <c r="D12" s="88" t="s">
        <v>26</v>
      </c>
      <c r="E12" s="89" t="s">
        <v>27</v>
      </c>
      <c r="F12" s="90">
        <v>35927</v>
      </c>
      <c r="G12" s="90" t="s">
        <v>28</v>
      </c>
      <c r="H12" s="91" t="s">
        <v>29</v>
      </c>
      <c r="I12" s="94" t="s">
        <v>591</v>
      </c>
    </row>
    <row r="13" spans="1:9" ht="17.25" customHeight="1">
      <c r="A13" s="87" t="s">
        <v>492</v>
      </c>
      <c r="B13" s="87" t="s">
        <v>210</v>
      </c>
      <c r="C13" s="87">
        <v>123</v>
      </c>
      <c r="D13" s="88" t="s">
        <v>33</v>
      </c>
      <c r="E13" s="89" t="s">
        <v>448</v>
      </c>
      <c r="F13" s="90">
        <v>35639</v>
      </c>
      <c r="G13" s="90" t="s">
        <v>436</v>
      </c>
      <c r="H13" s="91" t="s">
        <v>437</v>
      </c>
      <c r="I13" s="94" t="s">
        <v>585</v>
      </c>
    </row>
    <row r="14" spans="1:9" ht="17.25" customHeight="1">
      <c r="A14" s="87" t="s">
        <v>493</v>
      </c>
      <c r="B14" s="87"/>
      <c r="C14" s="87">
        <v>302</v>
      </c>
      <c r="D14" s="88" t="s">
        <v>171</v>
      </c>
      <c r="E14" s="89" t="s">
        <v>172</v>
      </c>
      <c r="F14" s="90">
        <v>35319</v>
      </c>
      <c r="G14" s="90" t="s">
        <v>28</v>
      </c>
      <c r="H14" s="91" t="s">
        <v>173</v>
      </c>
      <c r="I14" s="94" t="s">
        <v>580</v>
      </c>
    </row>
    <row r="15" spans="1:9" ht="17.25" customHeight="1">
      <c r="A15" s="87" t="s">
        <v>494</v>
      </c>
      <c r="B15" s="87" t="s">
        <v>214</v>
      </c>
      <c r="C15" s="87">
        <v>126</v>
      </c>
      <c r="D15" s="88" t="s">
        <v>310</v>
      </c>
      <c r="E15" s="89" t="s">
        <v>311</v>
      </c>
      <c r="F15" s="90">
        <v>35624</v>
      </c>
      <c r="G15" s="90" t="s">
        <v>312</v>
      </c>
      <c r="H15" s="91" t="s">
        <v>313</v>
      </c>
      <c r="I15" s="94" t="s">
        <v>586</v>
      </c>
    </row>
    <row r="16" spans="1:9" ht="17.25" customHeight="1">
      <c r="A16" s="87" t="s">
        <v>495</v>
      </c>
      <c r="B16" s="87"/>
      <c r="C16" s="87">
        <v>125</v>
      </c>
      <c r="D16" s="88" t="s">
        <v>314</v>
      </c>
      <c r="E16" s="89" t="s">
        <v>315</v>
      </c>
      <c r="F16" s="90">
        <v>35373</v>
      </c>
      <c r="G16" s="90" t="s">
        <v>9</v>
      </c>
      <c r="H16" s="91" t="s">
        <v>316</v>
      </c>
      <c r="I16" s="94" t="s">
        <v>587</v>
      </c>
    </row>
    <row r="17" spans="1:9" ht="17.25" customHeight="1">
      <c r="A17" s="87" t="s">
        <v>496</v>
      </c>
      <c r="B17" s="87" t="s">
        <v>482</v>
      </c>
      <c r="C17" s="87">
        <v>280</v>
      </c>
      <c r="D17" s="88" t="s">
        <v>260</v>
      </c>
      <c r="E17" s="89" t="s">
        <v>261</v>
      </c>
      <c r="F17" s="90">
        <v>35937</v>
      </c>
      <c r="G17" s="90" t="s">
        <v>263</v>
      </c>
      <c r="H17" s="91" t="s">
        <v>262</v>
      </c>
      <c r="I17" s="94" t="s">
        <v>588</v>
      </c>
    </row>
    <row r="18" spans="1:9" ht="17.25" customHeight="1">
      <c r="A18" s="87" t="s">
        <v>503</v>
      </c>
      <c r="B18" s="87"/>
      <c r="C18" s="87">
        <v>218</v>
      </c>
      <c r="D18" s="88" t="s">
        <v>215</v>
      </c>
      <c r="E18" s="89" t="s">
        <v>402</v>
      </c>
      <c r="F18" s="90" t="s">
        <v>403</v>
      </c>
      <c r="G18" s="90" t="s">
        <v>404</v>
      </c>
      <c r="H18" s="91" t="s">
        <v>405</v>
      </c>
      <c r="I18" s="94" t="s">
        <v>581</v>
      </c>
    </row>
    <row r="19" spans="1:9" ht="17.25" customHeight="1">
      <c r="A19" s="87" t="s">
        <v>504</v>
      </c>
      <c r="B19" s="87" t="s">
        <v>416</v>
      </c>
      <c r="C19" s="87">
        <v>107</v>
      </c>
      <c r="D19" s="88" t="s">
        <v>417</v>
      </c>
      <c r="E19" s="89" t="s">
        <v>418</v>
      </c>
      <c r="F19" s="90">
        <v>36494</v>
      </c>
      <c r="G19" s="90" t="s">
        <v>404</v>
      </c>
      <c r="H19" s="91" t="s">
        <v>407</v>
      </c>
      <c r="I19" s="94" t="s">
        <v>592</v>
      </c>
    </row>
    <row r="20" spans="1:9" ht="17.25" customHeight="1">
      <c r="A20" s="87" t="s">
        <v>505</v>
      </c>
      <c r="B20" s="87" t="s">
        <v>488</v>
      </c>
      <c r="C20" s="87">
        <v>147</v>
      </c>
      <c r="D20" s="88" t="s">
        <v>307</v>
      </c>
      <c r="E20" s="89" t="s">
        <v>308</v>
      </c>
      <c r="F20" s="90">
        <v>36733</v>
      </c>
      <c r="G20" s="90" t="s">
        <v>9</v>
      </c>
      <c r="H20" s="91" t="s">
        <v>309</v>
      </c>
      <c r="I20" s="94" t="s">
        <v>593</v>
      </c>
    </row>
    <row r="21" spans="1:9" ht="17.25" customHeight="1">
      <c r="A21" s="87" t="s">
        <v>543</v>
      </c>
      <c r="B21" s="87" t="s">
        <v>492</v>
      </c>
      <c r="C21" s="87">
        <v>134</v>
      </c>
      <c r="D21" s="88" t="s">
        <v>271</v>
      </c>
      <c r="E21" s="89" t="s">
        <v>272</v>
      </c>
      <c r="F21" s="90">
        <v>36406</v>
      </c>
      <c r="G21" s="90" t="s">
        <v>9</v>
      </c>
      <c r="H21" s="91" t="s">
        <v>121</v>
      </c>
      <c r="I21" s="94" t="s">
        <v>594</v>
      </c>
    </row>
    <row r="22" spans="1:9" ht="17.25" customHeight="1">
      <c r="A22" s="87" t="s">
        <v>544</v>
      </c>
      <c r="B22" s="87"/>
      <c r="C22" s="87">
        <v>150</v>
      </c>
      <c r="D22" s="88" t="s">
        <v>215</v>
      </c>
      <c r="E22" s="89" t="s">
        <v>216</v>
      </c>
      <c r="F22" s="90" t="s">
        <v>217</v>
      </c>
      <c r="G22" s="90" t="s">
        <v>227</v>
      </c>
      <c r="H22" s="91" t="s">
        <v>209</v>
      </c>
      <c r="I22" s="94" t="s">
        <v>582</v>
      </c>
    </row>
    <row r="23" spans="1:9" ht="17.25" customHeight="1">
      <c r="A23" s="87" t="s">
        <v>545</v>
      </c>
      <c r="B23" s="87"/>
      <c r="C23" s="87">
        <v>110</v>
      </c>
      <c r="D23" s="88" t="s">
        <v>239</v>
      </c>
      <c r="E23" s="89" t="s">
        <v>240</v>
      </c>
      <c r="F23" s="90">
        <v>35085</v>
      </c>
      <c r="G23" s="90" t="s">
        <v>9</v>
      </c>
      <c r="H23" s="91" t="s">
        <v>234</v>
      </c>
      <c r="I23" s="94" t="s">
        <v>589</v>
      </c>
    </row>
    <row r="24" spans="1:9" ht="17.25" customHeight="1">
      <c r="A24" s="87" t="s">
        <v>546</v>
      </c>
      <c r="B24" s="87" t="s">
        <v>493</v>
      </c>
      <c r="C24" s="87">
        <v>150</v>
      </c>
      <c r="D24" s="88" t="s">
        <v>275</v>
      </c>
      <c r="E24" s="89" t="s">
        <v>276</v>
      </c>
      <c r="F24" s="90">
        <v>35572</v>
      </c>
      <c r="G24" s="90" t="s">
        <v>9</v>
      </c>
      <c r="H24" s="91" t="s">
        <v>121</v>
      </c>
      <c r="I24" s="94" t="s">
        <v>590</v>
      </c>
    </row>
    <row r="25" spans="1:9" ht="17.25" customHeight="1">
      <c r="A25" s="87" t="s">
        <v>547</v>
      </c>
      <c r="B25" s="87" t="s">
        <v>494</v>
      </c>
      <c r="C25" s="87">
        <v>112</v>
      </c>
      <c r="D25" s="88" t="s">
        <v>320</v>
      </c>
      <c r="E25" s="89" t="s">
        <v>321</v>
      </c>
      <c r="F25" s="90">
        <v>36733</v>
      </c>
      <c r="G25" s="90" t="s">
        <v>9</v>
      </c>
      <c r="H25" s="91" t="s">
        <v>309</v>
      </c>
      <c r="I25" s="94" t="s">
        <v>595</v>
      </c>
    </row>
    <row r="26" spans="1:9" ht="17.25" customHeight="1">
      <c r="A26" s="87" t="s">
        <v>548</v>
      </c>
      <c r="B26" s="87" t="s">
        <v>495</v>
      </c>
      <c r="C26" s="87">
        <v>98</v>
      </c>
      <c r="D26" s="88" t="s">
        <v>449</v>
      </c>
      <c r="E26" s="89" t="s">
        <v>450</v>
      </c>
      <c r="F26" s="90" t="s">
        <v>451</v>
      </c>
      <c r="G26" s="90" t="s">
        <v>436</v>
      </c>
      <c r="H26" s="91" t="s">
        <v>437</v>
      </c>
      <c r="I26" s="94" t="s">
        <v>596</v>
      </c>
    </row>
    <row r="27" spans="1:9" ht="17.25" customHeight="1">
      <c r="A27" s="87" t="s">
        <v>549</v>
      </c>
      <c r="B27" s="87" t="s">
        <v>496</v>
      </c>
      <c r="C27" s="87" t="s">
        <v>512</v>
      </c>
      <c r="D27" s="88" t="s">
        <v>31</v>
      </c>
      <c r="E27" s="89" t="s">
        <v>446</v>
      </c>
      <c r="F27" s="90">
        <v>36715</v>
      </c>
      <c r="G27" s="90" t="s">
        <v>436</v>
      </c>
      <c r="H27" s="91" t="s">
        <v>437</v>
      </c>
      <c r="I27" s="94" t="s">
        <v>597</v>
      </c>
    </row>
    <row r="28" spans="1:9" ht="17.25" customHeight="1">
      <c r="A28" s="87"/>
      <c r="B28" s="87"/>
      <c r="C28" s="87">
        <v>109</v>
      </c>
      <c r="D28" s="88" t="s">
        <v>174</v>
      </c>
      <c r="E28" s="89" t="s">
        <v>175</v>
      </c>
      <c r="F28" s="90" t="s">
        <v>176</v>
      </c>
      <c r="G28" s="90" t="s">
        <v>28</v>
      </c>
      <c r="H28" s="91" t="s">
        <v>177</v>
      </c>
      <c r="I28" s="94" t="s">
        <v>576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35" customWidth="1"/>
    <col min="3" max="3" width="3.8515625" style="35" bestFit="1" customWidth="1"/>
    <col min="4" max="4" width="9.28125" style="35" customWidth="1"/>
    <col min="5" max="5" width="12.00390625" style="35" bestFit="1" customWidth="1"/>
    <col min="6" max="6" width="10.28125" style="35" customWidth="1"/>
    <col min="7" max="7" width="11.57421875" style="35" customWidth="1"/>
    <col min="8" max="8" width="26.57421875" style="35" bestFit="1" customWidth="1"/>
    <col min="9" max="9" width="7.57421875" style="35" customWidth="1"/>
    <col min="10" max="10" width="5.57421875" style="35" customWidth="1"/>
    <col min="11" max="16384" width="9.140625" style="35" customWidth="1"/>
  </cols>
  <sheetData>
    <row r="1" spans="4:8" ht="18.75">
      <c r="D1" s="2" t="s">
        <v>467</v>
      </c>
      <c r="F1" s="4"/>
      <c r="G1" s="4"/>
      <c r="H1" s="36"/>
    </row>
    <row r="2" spans="1:9" ht="18.75">
      <c r="A2" s="37" t="s">
        <v>9</v>
      </c>
      <c r="B2" s="37"/>
      <c r="C2" s="37"/>
      <c r="D2" s="2"/>
      <c r="F2" s="4"/>
      <c r="G2" s="4"/>
      <c r="I2" s="38" t="s">
        <v>650</v>
      </c>
    </row>
    <row r="3" spans="4:8" s="39" customFormat="1" ht="5.25">
      <c r="D3" s="40"/>
      <c r="H3" s="41"/>
    </row>
    <row r="4" spans="4:9" ht="12.75">
      <c r="D4" s="12" t="s">
        <v>1</v>
      </c>
      <c r="E4" s="1"/>
      <c r="F4" s="12" t="s">
        <v>469</v>
      </c>
      <c r="G4" s="12"/>
      <c r="H4" s="11"/>
      <c r="I4" s="37"/>
    </row>
    <row r="5" spans="4:8" s="39" customFormat="1" ht="5.25">
      <c r="D5" s="40"/>
      <c r="H5" s="41"/>
    </row>
    <row r="6" spans="1:10" ht="12.75">
      <c r="A6" s="42" t="s">
        <v>511</v>
      </c>
      <c r="B6" s="43" t="s">
        <v>470</v>
      </c>
      <c r="C6" s="43" t="s">
        <v>501</v>
      </c>
      <c r="D6" s="44" t="s">
        <v>5</v>
      </c>
      <c r="E6" s="45" t="s">
        <v>6</v>
      </c>
      <c r="F6" s="42" t="s">
        <v>7</v>
      </c>
      <c r="G6" s="42" t="s">
        <v>471</v>
      </c>
      <c r="H6" s="42" t="s">
        <v>8</v>
      </c>
      <c r="I6" s="46" t="s">
        <v>477</v>
      </c>
      <c r="J6" s="46" t="s">
        <v>479</v>
      </c>
    </row>
    <row r="7" spans="1:10" ht="17.25" customHeight="1">
      <c r="A7" s="47" t="s">
        <v>480</v>
      </c>
      <c r="B7" s="47"/>
      <c r="C7" s="47">
        <v>118</v>
      </c>
      <c r="D7" s="54" t="s">
        <v>323</v>
      </c>
      <c r="E7" s="55" t="s">
        <v>324</v>
      </c>
      <c r="F7" s="56">
        <v>34718</v>
      </c>
      <c r="G7" s="56" t="s">
        <v>9</v>
      </c>
      <c r="H7" s="57" t="s">
        <v>325</v>
      </c>
      <c r="I7" s="157">
        <v>0.0034320601851851856</v>
      </c>
      <c r="J7" s="34" t="str">
        <f>IF(ISBLANK(I7),"",IF(I7&gt;0.00398148148148148,"",IF(I7&lt;=0.00290509259259259,"TSM",IF(I7&lt;=0.00300925925925926,"SM",IF(I7&lt;=0.0031712962962963,"KSM",IF(I7&lt;=0.00337962962962963,"I A",IF(I7&lt;=0.00363425925925926,"II A",IF(I7&lt;=0.00398148148148148,"III A"))))))))</f>
        <v>II A</v>
      </c>
    </row>
    <row r="8" spans="1:10" ht="17.25" customHeight="1">
      <c r="A8" s="47" t="s">
        <v>210</v>
      </c>
      <c r="B8" s="47"/>
      <c r="C8" s="47">
        <v>283</v>
      </c>
      <c r="D8" s="54" t="s">
        <v>185</v>
      </c>
      <c r="E8" s="55" t="s">
        <v>186</v>
      </c>
      <c r="F8" s="56" t="s">
        <v>187</v>
      </c>
      <c r="G8" s="56" t="s">
        <v>28</v>
      </c>
      <c r="H8" s="57" t="s">
        <v>188</v>
      </c>
      <c r="I8" s="157">
        <v>0.0034400462962962965</v>
      </c>
      <c r="J8" s="34" t="str">
        <f>IF(ISBLANK(I8),"",IF(I8&gt;0.00398148148148148,"",IF(I8&lt;=0.00290509259259259,"TSM",IF(I8&lt;=0.00300925925925926,"SM",IF(I8&lt;=0.0031712962962963,"KSM",IF(I8&lt;=0.00337962962962963,"I A",IF(I8&lt;=0.00363425925925926,"II A",IF(I8&lt;=0.00398148148148148,"III A"))))))))</f>
        <v>II A</v>
      </c>
    </row>
    <row r="9" spans="1:10" ht="17.25" customHeight="1">
      <c r="A9" s="47" t="s">
        <v>214</v>
      </c>
      <c r="B9" s="47" t="s">
        <v>480</v>
      </c>
      <c r="C9" s="47">
        <v>219</v>
      </c>
      <c r="D9" s="54" t="s">
        <v>409</v>
      </c>
      <c r="E9" s="55" t="s">
        <v>410</v>
      </c>
      <c r="F9" s="56" t="s">
        <v>411</v>
      </c>
      <c r="G9" s="56" t="s">
        <v>404</v>
      </c>
      <c r="H9" s="57" t="s">
        <v>412</v>
      </c>
      <c r="I9" s="157">
        <v>0.003942708333333334</v>
      </c>
      <c r="J9" s="34" t="str">
        <f>IF(ISBLANK(I9),"",IF(I9&gt;0.00398148148148148,"",IF(I9&lt;=0.00290509259259259,"TSM",IF(I9&lt;=0.00300925925925926,"SM",IF(I9&lt;=0.0031712962962963,"KSM",IF(I9&lt;=0.00337962962962963,"I A",IF(I9&lt;=0.00363425925925926,"II A",IF(I9&lt;=0.00398148148148148,"III A"))))))))</f>
        <v>III A</v>
      </c>
    </row>
    <row r="10" spans="1:10" ht="17.25" customHeight="1">
      <c r="A10" s="47" t="s">
        <v>482</v>
      </c>
      <c r="B10" s="47" t="s">
        <v>210</v>
      </c>
      <c r="C10" s="47">
        <v>24</v>
      </c>
      <c r="D10" s="54" t="s">
        <v>434</v>
      </c>
      <c r="E10" s="55" t="s">
        <v>435</v>
      </c>
      <c r="F10" s="56">
        <v>36524</v>
      </c>
      <c r="G10" s="56" t="s">
        <v>436</v>
      </c>
      <c r="H10" s="57" t="s">
        <v>437</v>
      </c>
      <c r="I10" s="157">
        <v>0.005275347222222222</v>
      </c>
      <c r="J10" s="34">
        <f>IF(ISBLANK(I10),"",IF(I10&gt;0.00398148148148148,"",IF(I10&lt;=0.00290509259259259,"TSM",IF(I10&lt;=0.00300925925925926,"SM",IF(I10&lt;=0.0031712962962963,"KSM",IF(I10&lt;=0.00337962962962963,"I A",IF(I10&lt;=0.00363425925925926,"II A",IF(I10&lt;=0.00398148148148148,"III 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M36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5.00390625" style="35" customWidth="1"/>
    <col min="2" max="2" width="3.8515625" style="35" bestFit="1" customWidth="1"/>
    <col min="3" max="3" width="10.7109375" style="35" customWidth="1"/>
    <col min="4" max="4" width="12.28125" style="35" customWidth="1"/>
    <col min="5" max="5" width="10.28125" style="35" customWidth="1"/>
    <col min="6" max="6" width="11.7109375" style="35" bestFit="1" customWidth="1"/>
    <col min="7" max="7" width="27.140625" style="35" customWidth="1"/>
    <col min="8" max="8" width="7.57421875" style="35" customWidth="1"/>
    <col min="9" max="9" width="6.7109375" style="35" customWidth="1"/>
    <col min="10" max="16384" width="9.140625" style="35" customWidth="1"/>
  </cols>
  <sheetData>
    <row r="1" spans="3:7" ht="18.75">
      <c r="C1" s="2" t="s">
        <v>467</v>
      </c>
      <c r="E1" s="4"/>
      <c r="F1" s="4"/>
      <c r="G1" s="36"/>
    </row>
    <row r="2" spans="1:8" ht="18.75">
      <c r="A2" s="37" t="s">
        <v>9</v>
      </c>
      <c r="B2" s="37"/>
      <c r="C2" s="2"/>
      <c r="E2" s="4"/>
      <c r="F2" s="4"/>
      <c r="H2" s="38" t="s">
        <v>650</v>
      </c>
    </row>
    <row r="3" spans="3:7" s="39" customFormat="1" ht="5.25">
      <c r="C3" s="40"/>
      <c r="G3" s="41"/>
    </row>
    <row r="4" spans="3:8" ht="12.75">
      <c r="C4" s="12" t="s">
        <v>1</v>
      </c>
      <c r="D4" s="1"/>
      <c r="E4" s="172" t="s">
        <v>652</v>
      </c>
      <c r="F4" s="12"/>
      <c r="G4" s="11"/>
      <c r="H4" s="37"/>
    </row>
    <row r="5" spans="3:7" s="39" customFormat="1" ht="5.25">
      <c r="C5" s="40"/>
      <c r="E5" s="173"/>
      <c r="G5" s="41"/>
    </row>
    <row r="6" spans="1:9" ht="12.75">
      <c r="A6" s="42" t="s">
        <v>511</v>
      </c>
      <c r="B6" s="43" t="s">
        <v>501</v>
      </c>
      <c r="C6" s="44" t="s">
        <v>5</v>
      </c>
      <c r="D6" s="45" t="s">
        <v>6</v>
      </c>
      <c r="E6" s="174" t="s">
        <v>7</v>
      </c>
      <c r="F6" s="42" t="s">
        <v>471</v>
      </c>
      <c r="G6" s="42" t="s">
        <v>8</v>
      </c>
      <c r="H6" s="46" t="s">
        <v>477</v>
      </c>
      <c r="I6" s="46" t="s">
        <v>479</v>
      </c>
    </row>
    <row r="7" spans="1:9" ht="17.25" customHeight="1">
      <c r="A7" s="47" t="s">
        <v>480</v>
      </c>
      <c r="B7" s="47">
        <v>123</v>
      </c>
      <c r="C7" s="54" t="s">
        <v>33</v>
      </c>
      <c r="D7" s="55" t="s">
        <v>448</v>
      </c>
      <c r="E7" s="175">
        <v>35639</v>
      </c>
      <c r="F7" s="56" t="s">
        <v>436</v>
      </c>
      <c r="G7" s="57" t="s">
        <v>437</v>
      </c>
      <c r="H7" s="157">
        <v>0.003112847222222222</v>
      </c>
      <c r="I7" s="34" t="str">
        <f aca="true" t="shared" si="0" ref="I7:I13">IF(ISBLANK(H7),"",IF(H7&gt;0.00332175925925926,"",IF(H7&lt;=0.00257523148148148,"TSM",IF(H7&lt;=0.00263888888888889,"SM",IF(H7&lt;=0.00274305555555556,"KSM",IF(H7&lt;=0.00289351851851852,"I A",IF(H7&lt;=0.00309027777777778,"II A",IF(H7&lt;=0.00332175925925926,"III A"))))))))</f>
        <v>III A</v>
      </c>
    </row>
    <row r="8" spans="1:9" ht="17.25" customHeight="1">
      <c r="A8" s="47" t="s">
        <v>210</v>
      </c>
      <c r="B8" s="47">
        <v>133</v>
      </c>
      <c r="C8" s="54" t="s">
        <v>20</v>
      </c>
      <c r="D8" s="55" t="s">
        <v>322</v>
      </c>
      <c r="E8" s="175">
        <v>35506</v>
      </c>
      <c r="F8" s="56" t="s">
        <v>9</v>
      </c>
      <c r="G8" s="57" t="s">
        <v>309</v>
      </c>
      <c r="H8" s="158">
        <v>0.0032042824074074074</v>
      </c>
      <c r="I8" s="34" t="str">
        <f t="shared" si="0"/>
        <v>III A</v>
      </c>
    </row>
    <row r="9" spans="1:9" ht="17.25" customHeight="1">
      <c r="A9" s="47" t="s">
        <v>214</v>
      </c>
      <c r="B9" s="47">
        <v>111</v>
      </c>
      <c r="C9" s="54" t="s">
        <v>452</v>
      </c>
      <c r="D9" s="55" t="s">
        <v>453</v>
      </c>
      <c r="E9" s="175" t="s">
        <v>440</v>
      </c>
      <c r="F9" s="56" t="s">
        <v>436</v>
      </c>
      <c r="G9" s="57" t="s">
        <v>437</v>
      </c>
      <c r="H9" s="158">
        <v>0.003439583333333333</v>
      </c>
      <c r="I9" s="34">
        <f t="shared" si="0"/>
      </c>
    </row>
    <row r="10" spans="1:9" ht="17.25" customHeight="1">
      <c r="A10" s="47" t="s">
        <v>482</v>
      </c>
      <c r="B10" s="47">
        <v>98</v>
      </c>
      <c r="C10" s="54" t="s">
        <v>449</v>
      </c>
      <c r="D10" s="55" t="s">
        <v>450</v>
      </c>
      <c r="E10" s="175" t="s">
        <v>451</v>
      </c>
      <c r="F10" s="56" t="s">
        <v>436</v>
      </c>
      <c r="G10" s="57" t="s">
        <v>437</v>
      </c>
      <c r="H10" s="158">
        <v>0.0038203703703703702</v>
      </c>
      <c r="I10" s="34">
        <f t="shared" si="0"/>
      </c>
    </row>
    <row r="11" spans="1:9" ht="17.25" customHeight="1">
      <c r="A11" s="47" t="s">
        <v>416</v>
      </c>
      <c r="B11" s="47">
        <v>101</v>
      </c>
      <c r="C11" s="54" t="s">
        <v>454</v>
      </c>
      <c r="D11" s="55" t="s">
        <v>455</v>
      </c>
      <c r="E11" s="175">
        <v>36318</v>
      </c>
      <c r="F11" s="56" t="s">
        <v>436</v>
      </c>
      <c r="G11" s="57" t="s">
        <v>437</v>
      </c>
      <c r="H11" s="158">
        <v>0.003848263888888889</v>
      </c>
      <c r="I11" s="34">
        <f t="shared" si="0"/>
      </c>
    </row>
    <row r="12" spans="1:9" ht="17.25" customHeight="1">
      <c r="A12" s="47" t="s">
        <v>488</v>
      </c>
      <c r="B12" s="47">
        <v>266</v>
      </c>
      <c r="C12" s="54" t="s">
        <v>417</v>
      </c>
      <c r="D12" s="55" t="s">
        <v>447</v>
      </c>
      <c r="E12" s="175">
        <v>36816</v>
      </c>
      <c r="F12" s="56" t="s">
        <v>436</v>
      </c>
      <c r="G12" s="57" t="s">
        <v>437</v>
      </c>
      <c r="H12" s="158">
        <v>0.004431597222222222</v>
      </c>
      <c r="I12" s="34">
        <f t="shared" si="0"/>
      </c>
    </row>
    <row r="13" spans="1:9" ht="17.25" customHeight="1">
      <c r="A13" s="47"/>
      <c r="B13" s="47">
        <v>263</v>
      </c>
      <c r="C13" s="54" t="s">
        <v>26</v>
      </c>
      <c r="D13" s="55" t="s">
        <v>27</v>
      </c>
      <c r="E13" s="175">
        <v>35927</v>
      </c>
      <c r="F13" s="56" t="s">
        <v>28</v>
      </c>
      <c r="G13" s="57" t="s">
        <v>29</v>
      </c>
      <c r="H13" s="158" t="s">
        <v>661</v>
      </c>
      <c r="I13" s="34">
        <f t="shared" si="0"/>
      </c>
    </row>
    <row r="14" spans="5:7" ht="12.75">
      <c r="E14" s="172" t="s">
        <v>483</v>
      </c>
      <c r="F14" s="12"/>
      <c r="G14" s="11"/>
    </row>
    <row r="15" spans="1:9" ht="17.25" customHeight="1">
      <c r="A15" s="47" t="s">
        <v>480</v>
      </c>
      <c r="B15" s="47">
        <v>114</v>
      </c>
      <c r="C15" s="54" t="s">
        <v>160</v>
      </c>
      <c r="D15" s="55" t="s">
        <v>406</v>
      </c>
      <c r="E15" s="175">
        <v>35263</v>
      </c>
      <c r="F15" s="56" t="s">
        <v>404</v>
      </c>
      <c r="G15" s="57" t="s">
        <v>407</v>
      </c>
      <c r="H15" s="157">
        <v>0.0029267361111111113</v>
      </c>
      <c r="I15" s="34" t="str">
        <f aca="true" t="shared" si="1" ref="I15:I23">IF(ISBLANK(H15),"",IF(H15&gt;0.00332175925925926,"",IF(H15&lt;=0.00257523148148148,"TSM",IF(H15&lt;=0.00263888888888889,"SM",IF(H15&lt;=0.00274305555555556,"KSM",IF(H15&lt;=0.00289351851851852,"I A",IF(H15&lt;=0.00309027777777778,"II A",IF(H15&lt;=0.00332175925925926,"III A"))))))))</f>
        <v>II A</v>
      </c>
    </row>
    <row r="16" spans="1:9" ht="17.25" customHeight="1">
      <c r="A16" s="47" t="s">
        <v>210</v>
      </c>
      <c r="B16" s="47">
        <v>153</v>
      </c>
      <c r="C16" s="54" t="s">
        <v>207</v>
      </c>
      <c r="D16" s="55" t="s">
        <v>208</v>
      </c>
      <c r="E16" s="175">
        <v>33693</v>
      </c>
      <c r="F16" s="56" t="s">
        <v>227</v>
      </c>
      <c r="G16" s="57" t="s">
        <v>209</v>
      </c>
      <c r="H16" s="158">
        <v>0.0029525462962962964</v>
      </c>
      <c r="I16" s="34" t="str">
        <f t="shared" si="1"/>
        <v>II A</v>
      </c>
    </row>
    <row r="17" spans="1:9" ht="17.25" customHeight="1">
      <c r="A17" s="47" t="s">
        <v>214</v>
      </c>
      <c r="B17" s="47">
        <v>297</v>
      </c>
      <c r="C17" s="54" t="s">
        <v>178</v>
      </c>
      <c r="D17" s="55" t="s">
        <v>179</v>
      </c>
      <c r="E17" s="56" t="s">
        <v>181</v>
      </c>
      <c r="F17" s="56" t="s">
        <v>28</v>
      </c>
      <c r="G17" s="57" t="s">
        <v>180</v>
      </c>
      <c r="H17" s="158">
        <v>0.0029530092592592594</v>
      </c>
      <c r="I17" s="34" t="str">
        <f t="shared" si="1"/>
        <v>II A</v>
      </c>
    </row>
    <row r="18" spans="1:9" ht="17.25" customHeight="1">
      <c r="A18" s="47" t="s">
        <v>482</v>
      </c>
      <c r="B18" s="47">
        <v>144</v>
      </c>
      <c r="C18" s="54" t="s">
        <v>20</v>
      </c>
      <c r="D18" s="55" t="s">
        <v>305</v>
      </c>
      <c r="E18" s="56">
        <v>33916</v>
      </c>
      <c r="F18" s="56" t="s">
        <v>9</v>
      </c>
      <c r="G18" s="57" t="s">
        <v>306</v>
      </c>
      <c r="H18" s="158">
        <v>0.0030193287037037033</v>
      </c>
      <c r="I18" s="34" t="str">
        <f t="shared" si="1"/>
        <v>II A</v>
      </c>
    </row>
    <row r="19" spans="1:9" ht="17.25" customHeight="1">
      <c r="A19" s="47" t="s">
        <v>416</v>
      </c>
      <c r="B19" s="47">
        <v>145</v>
      </c>
      <c r="C19" s="54" t="s">
        <v>245</v>
      </c>
      <c r="D19" s="55" t="s">
        <v>246</v>
      </c>
      <c r="E19" s="56" t="s">
        <v>247</v>
      </c>
      <c r="F19" s="56" t="s">
        <v>9</v>
      </c>
      <c r="G19" s="57" t="s">
        <v>230</v>
      </c>
      <c r="H19" s="158">
        <v>0.003094675925925926</v>
      </c>
      <c r="I19" s="34" t="str">
        <f t="shared" si="1"/>
        <v>III A</v>
      </c>
    </row>
    <row r="20" spans="1:9" ht="17.25" customHeight="1">
      <c r="A20" s="47" t="s">
        <v>488</v>
      </c>
      <c r="B20" s="47">
        <v>150</v>
      </c>
      <c r="C20" s="54" t="s">
        <v>215</v>
      </c>
      <c r="D20" s="55" t="s">
        <v>216</v>
      </c>
      <c r="E20" s="56" t="s">
        <v>217</v>
      </c>
      <c r="F20" s="56" t="s">
        <v>227</v>
      </c>
      <c r="G20" s="57" t="s">
        <v>209</v>
      </c>
      <c r="H20" s="158">
        <v>0.003131944444444444</v>
      </c>
      <c r="I20" s="34" t="str">
        <f t="shared" si="1"/>
        <v>III A</v>
      </c>
    </row>
    <row r="21" spans="1:9" ht="17.25" customHeight="1">
      <c r="A21" s="47" t="s">
        <v>492</v>
      </c>
      <c r="B21" s="47">
        <v>111</v>
      </c>
      <c r="C21" s="54" t="s">
        <v>292</v>
      </c>
      <c r="D21" s="55" t="s">
        <v>293</v>
      </c>
      <c r="E21" s="56">
        <v>33300</v>
      </c>
      <c r="F21" s="56" t="s">
        <v>9</v>
      </c>
      <c r="G21" s="57" t="s">
        <v>294</v>
      </c>
      <c r="H21" s="158">
        <v>0.0032648148148148146</v>
      </c>
      <c r="I21" s="34" t="str">
        <f t="shared" si="1"/>
        <v>III A</v>
      </c>
    </row>
    <row r="22" spans="1:9" ht="17.25" customHeight="1">
      <c r="A22" s="47" t="s">
        <v>493</v>
      </c>
      <c r="B22" s="47">
        <v>110</v>
      </c>
      <c r="C22" s="54" t="s">
        <v>239</v>
      </c>
      <c r="D22" s="55" t="s">
        <v>240</v>
      </c>
      <c r="E22" s="56" t="s">
        <v>241</v>
      </c>
      <c r="F22" s="56" t="s">
        <v>9</v>
      </c>
      <c r="G22" s="57" t="s">
        <v>234</v>
      </c>
      <c r="H22" s="158">
        <v>0.0034359953703703705</v>
      </c>
      <c r="I22" s="34">
        <f t="shared" si="1"/>
      </c>
    </row>
    <row r="23" spans="1:9" ht="17.25" customHeight="1">
      <c r="A23" s="47"/>
      <c r="B23" s="47">
        <v>218</v>
      </c>
      <c r="C23" s="54" t="s">
        <v>215</v>
      </c>
      <c r="D23" s="55" t="s">
        <v>402</v>
      </c>
      <c r="E23" s="56">
        <v>34822</v>
      </c>
      <c r="F23" s="56" t="s">
        <v>404</v>
      </c>
      <c r="G23" s="57" t="s">
        <v>405</v>
      </c>
      <c r="H23" s="158" t="s">
        <v>555</v>
      </c>
      <c r="I23" s="34">
        <f t="shared" si="1"/>
      </c>
    </row>
    <row r="36" ht="12.75">
      <c r="M36" s="15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27"/>
  <sheetViews>
    <sheetView zoomScalePageLayoutView="0" workbookViewId="0" topLeftCell="A1">
      <selection activeCell="C15" sqref="C15:H15"/>
    </sheetView>
  </sheetViews>
  <sheetFormatPr defaultColWidth="9.140625" defaultRowHeight="12.75"/>
  <cols>
    <col min="1" max="1" width="5.57421875" style="68" customWidth="1"/>
    <col min="2" max="2" width="3.7109375" style="68" customWidth="1"/>
    <col min="3" max="3" width="3.8515625" style="68" bestFit="1" customWidth="1"/>
    <col min="4" max="4" width="11.140625" style="68" bestFit="1" customWidth="1"/>
    <col min="5" max="5" width="12.7109375" style="68" customWidth="1"/>
    <col min="6" max="6" width="10.28125" style="68" customWidth="1"/>
    <col min="7" max="7" width="11.7109375" style="68" bestFit="1" customWidth="1"/>
    <col min="8" max="8" width="26.8515625" style="68" customWidth="1"/>
    <col min="9" max="9" width="7.57421875" style="68" customWidth="1"/>
    <col min="10" max="10" width="6.7109375" style="68" hidden="1" customWidth="1"/>
    <col min="11" max="16384" width="9.140625" style="68" customWidth="1"/>
  </cols>
  <sheetData>
    <row r="1" spans="4:8" ht="18.75">
      <c r="D1" s="69" t="s">
        <v>467</v>
      </c>
      <c r="F1" s="70"/>
      <c r="G1" s="70"/>
      <c r="H1" s="71"/>
    </row>
    <row r="2" spans="1:9" ht="18.75">
      <c r="A2" s="73" t="s">
        <v>9</v>
      </c>
      <c r="B2" s="73"/>
      <c r="C2" s="73"/>
      <c r="D2" s="69"/>
      <c r="F2" s="70"/>
      <c r="G2" s="70"/>
      <c r="I2" s="9" t="s">
        <v>474</v>
      </c>
    </row>
    <row r="3" spans="4:8" s="75" customFormat="1" ht="5.25">
      <c r="D3" s="76"/>
      <c r="H3" s="77"/>
    </row>
    <row r="4" spans="4:9" ht="12.75">
      <c r="D4" s="79" t="s">
        <v>3</v>
      </c>
      <c r="E4" s="80"/>
      <c r="F4" s="79" t="s">
        <v>469</v>
      </c>
      <c r="G4" s="79"/>
      <c r="H4" s="81"/>
      <c r="I4" s="73"/>
    </row>
    <row r="5" spans="4:8" s="75" customFormat="1" ht="5.25">
      <c r="D5" s="76"/>
      <c r="H5" s="77"/>
    </row>
    <row r="6" spans="1:10" ht="12.75">
      <c r="A6" s="82" t="s">
        <v>511</v>
      </c>
      <c r="B6" s="146" t="s">
        <v>470</v>
      </c>
      <c r="C6" s="146" t="s">
        <v>501</v>
      </c>
      <c r="D6" s="83" t="s">
        <v>5</v>
      </c>
      <c r="E6" s="84" t="s">
        <v>6</v>
      </c>
      <c r="F6" s="82" t="s">
        <v>7</v>
      </c>
      <c r="G6" s="82" t="s">
        <v>471</v>
      </c>
      <c r="H6" s="82" t="s">
        <v>8</v>
      </c>
      <c r="I6" s="85" t="s">
        <v>477</v>
      </c>
      <c r="J6" s="85" t="s">
        <v>473</v>
      </c>
    </row>
    <row r="7" spans="1:10" ht="17.25" customHeight="1">
      <c r="A7" s="87" t="s">
        <v>480</v>
      </c>
      <c r="B7" s="87"/>
      <c r="C7" s="87">
        <v>118</v>
      </c>
      <c r="D7" s="88" t="s">
        <v>323</v>
      </c>
      <c r="E7" s="89" t="s">
        <v>324</v>
      </c>
      <c r="F7" s="90">
        <v>34718</v>
      </c>
      <c r="G7" s="90" t="s">
        <v>9</v>
      </c>
      <c r="H7" s="91" t="s">
        <v>325</v>
      </c>
      <c r="I7" s="94" t="s">
        <v>623</v>
      </c>
      <c r="J7" s="34"/>
    </row>
    <row r="8" spans="1:10" ht="17.25" customHeight="1">
      <c r="A8" s="87" t="s">
        <v>210</v>
      </c>
      <c r="B8" s="87"/>
      <c r="C8" s="87">
        <v>81</v>
      </c>
      <c r="D8" s="88" t="s">
        <v>221</v>
      </c>
      <c r="E8" s="89" t="s">
        <v>222</v>
      </c>
      <c r="F8" s="90" t="s">
        <v>223</v>
      </c>
      <c r="G8" s="90" t="s">
        <v>227</v>
      </c>
      <c r="H8" s="91" t="s">
        <v>611</v>
      </c>
      <c r="I8" s="94" t="s">
        <v>624</v>
      </c>
      <c r="J8" s="34"/>
    </row>
    <row r="9" spans="1:10" ht="17.25" customHeight="1">
      <c r="A9" s="87" t="s">
        <v>214</v>
      </c>
      <c r="B9" s="87" t="s">
        <v>480</v>
      </c>
      <c r="C9" s="87">
        <v>219</v>
      </c>
      <c r="D9" s="88" t="s">
        <v>409</v>
      </c>
      <c r="E9" s="89" t="s">
        <v>410</v>
      </c>
      <c r="F9" s="90" t="s">
        <v>411</v>
      </c>
      <c r="G9" s="90" t="s">
        <v>404</v>
      </c>
      <c r="H9" s="91" t="s">
        <v>412</v>
      </c>
      <c r="I9" s="94" t="s">
        <v>625</v>
      </c>
      <c r="J9" s="34"/>
    </row>
    <row r="10" spans="4:8" s="75" customFormat="1" ht="5.25">
      <c r="D10" s="76"/>
      <c r="H10" s="77"/>
    </row>
    <row r="11" spans="4:9" ht="12.75">
      <c r="D11" s="79" t="s">
        <v>3</v>
      </c>
      <c r="E11" s="80"/>
      <c r="F11" s="79" t="s">
        <v>483</v>
      </c>
      <c r="G11" s="79"/>
      <c r="H11" s="81"/>
      <c r="I11" s="73"/>
    </row>
    <row r="12" spans="4:8" s="75" customFormat="1" ht="5.25">
      <c r="D12" s="76"/>
      <c r="H12" s="77"/>
    </row>
    <row r="13" spans="1:10" ht="12.75">
      <c r="A13" s="82" t="s">
        <v>511</v>
      </c>
      <c r="B13" s="146" t="s">
        <v>470</v>
      </c>
      <c r="C13" s="146" t="s">
        <v>501</v>
      </c>
      <c r="D13" s="83" t="s">
        <v>5</v>
      </c>
      <c r="E13" s="84" t="s">
        <v>6</v>
      </c>
      <c r="F13" s="82" t="s">
        <v>7</v>
      </c>
      <c r="G13" s="82" t="s">
        <v>471</v>
      </c>
      <c r="H13" s="82" t="s">
        <v>8</v>
      </c>
      <c r="I13" s="85" t="s">
        <v>477</v>
      </c>
      <c r="J13" s="85" t="s">
        <v>473</v>
      </c>
    </row>
    <row r="14" spans="1:10" ht="17.25" customHeight="1">
      <c r="A14" s="87" t="s">
        <v>480</v>
      </c>
      <c r="B14" s="87"/>
      <c r="C14" s="87">
        <v>114</v>
      </c>
      <c r="D14" s="88" t="s">
        <v>160</v>
      </c>
      <c r="E14" s="89" t="s">
        <v>406</v>
      </c>
      <c r="F14" s="90" t="s">
        <v>408</v>
      </c>
      <c r="G14" s="90" t="s">
        <v>404</v>
      </c>
      <c r="H14" s="91" t="s">
        <v>407</v>
      </c>
      <c r="I14" s="94" t="s">
        <v>598</v>
      </c>
      <c r="J14" s="34"/>
    </row>
    <row r="15" spans="1:10" ht="17.25" customHeight="1">
      <c r="A15" s="87" t="s">
        <v>210</v>
      </c>
      <c r="B15" s="87"/>
      <c r="C15" s="87">
        <v>153</v>
      </c>
      <c r="D15" s="88" t="s">
        <v>207</v>
      </c>
      <c r="E15" s="89" t="s">
        <v>208</v>
      </c>
      <c r="F15" s="90">
        <v>33693</v>
      </c>
      <c r="G15" s="90" t="s">
        <v>227</v>
      </c>
      <c r="H15" s="91" t="s">
        <v>209</v>
      </c>
      <c r="I15" s="94" t="s">
        <v>599</v>
      </c>
      <c r="J15" s="34"/>
    </row>
    <row r="16" spans="1:10" ht="17.25" customHeight="1">
      <c r="A16" s="87" t="s">
        <v>214</v>
      </c>
      <c r="B16" s="87"/>
      <c r="C16" s="87">
        <v>144</v>
      </c>
      <c r="D16" s="88" t="s">
        <v>20</v>
      </c>
      <c r="E16" s="89" t="s">
        <v>305</v>
      </c>
      <c r="F16" s="90">
        <v>33916</v>
      </c>
      <c r="G16" s="90" t="s">
        <v>9</v>
      </c>
      <c r="H16" s="91" t="s">
        <v>306</v>
      </c>
      <c r="I16" s="94" t="s">
        <v>600</v>
      </c>
      <c r="J16" s="34"/>
    </row>
    <row r="17" spans="1:10" ht="17.25" customHeight="1">
      <c r="A17" s="87" t="s">
        <v>482</v>
      </c>
      <c r="B17" s="87" t="s">
        <v>480</v>
      </c>
      <c r="C17" s="87">
        <v>133</v>
      </c>
      <c r="D17" s="88" t="s">
        <v>20</v>
      </c>
      <c r="E17" s="89" t="s">
        <v>322</v>
      </c>
      <c r="F17" s="90">
        <v>35505</v>
      </c>
      <c r="G17" s="90" t="s">
        <v>9</v>
      </c>
      <c r="H17" s="91" t="s">
        <v>309</v>
      </c>
      <c r="I17" s="94" t="s">
        <v>601</v>
      </c>
      <c r="J17" s="34"/>
    </row>
    <row r="18" spans="1:10" ht="17.25" customHeight="1">
      <c r="A18" s="87" t="s">
        <v>416</v>
      </c>
      <c r="B18" s="87"/>
      <c r="C18" s="87">
        <v>109</v>
      </c>
      <c r="D18" s="88" t="s">
        <v>317</v>
      </c>
      <c r="E18" s="89" t="s">
        <v>318</v>
      </c>
      <c r="F18" s="90">
        <v>31003</v>
      </c>
      <c r="G18" s="90" t="s">
        <v>9</v>
      </c>
      <c r="H18" s="91" t="s">
        <v>319</v>
      </c>
      <c r="I18" s="94" t="s">
        <v>602</v>
      </c>
      <c r="J18" s="34"/>
    </row>
    <row r="19" spans="1:10" ht="17.25" customHeight="1">
      <c r="A19" s="87" t="s">
        <v>488</v>
      </c>
      <c r="B19" s="87"/>
      <c r="C19" s="87">
        <v>120</v>
      </c>
      <c r="D19" s="88" t="s">
        <v>17</v>
      </c>
      <c r="E19" s="89" t="s">
        <v>18</v>
      </c>
      <c r="F19" s="90" t="s">
        <v>19</v>
      </c>
      <c r="G19" s="90" t="s">
        <v>9</v>
      </c>
      <c r="H19" s="91" t="s">
        <v>16</v>
      </c>
      <c r="I19" s="94" t="s">
        <v>603</v>
      </c>
      <c r="J19" s="34"/>
    </row>
    <row r="20" spans="1:10" ht="17.25" customHeight="1">
      <c r="A20" s="87" t="s">
        <v>492</v>
      </c>
      <c r="B20" s="87"/>
      <c r="C20" s="87">
        <v>106</v>
      </c>
      <c r="D20" s="88" t="s">
        <v>242</v>
      </c>
      <c r="E20" s="89" t="s">
        <v>243</v>
      </c>
      <c r="F20" s="90" t="s">
        <v>244</v>
      </c>
      <c r="G20" s="90" t="s">
        <v>9</v>
      </c>
      <c r="H20" s="91" t="s">
        <v>234</v>
      </c>
      <c r="I20" s="94" t="s">
        <v>604</v>
      </c>
      <c r="J20" s="34"/>
    </row>
    <row r="21" spans="1:10" ht="17.25" customHeight="1">
      <c r="A21" s="87" t="s">
        <v>493</v>
      </c>
      <c r="B21" s="87"/>
      <c r="C21" s="87">
        <v>102</v>
      </c>
      <c r="D21" s="88" t="s">
        <v>298</v>
      </c>
      <c r="E21" s="89" t="s">
        <v>299</v>
      </c>
      <c r="F21" s="90">
        <v>35341</v>
      </c>
      <c r="G21" s="90" t="s">
        <v>9</v>
      </c>
      <c r="H21" s="91" t="s">
        <v>300</v>
      </c>
      <c r="I21" s="94" t="s">
        <v>605</v>
      </c>
      <c r="J21" s="34"/>
    </row>
    <row r="22" spans="1:10" ht="17.25" customHeight="1">
      <c r="A22" s="87" t="s">
        <v>494</v>
      </c>
      <c r="B22" s="87" t="s">
        <v>210</v>
      </c>
      <c r="C22" s="87">
        <v>115</v>
      </c>
      <c r="D22" s="88" t="s">
        <v>304</v>
      </c>
      <c r="E22" s="89" t="s">
        <v>27</v>
      </c>
      <c r="F22" s="90">
        <v>36267</v>
      </c>
      <c r="G22" s="90" t="s">
        <v>9</v>
      </c>
      <c r="H22" s="91" t="s">
        <v>303</v>
      </c>
      <c r="I22" s="94" t="s">
        <v>606</v>
      </c>
      <c r="J22" s="34"/>
    </row>
    <row r="23" spans="1:10" ht="17.25" customHeight="1">
      <c r="A23" s="87" t="s">
        <v>495</v>
      </c>
      <c r="B23" s="87" t="s">
        <v>214</v>
      </c>
      <c r="C23" s="87">
        <v>111</v>
      </c>
      <c r="D23" s="88" t="s">
        <v>452</v>
      </c>
      <c r="E23" s="89" t="s">
        <v>453</v>
      </c>
      <c r="F23" s="90" t="s">
        <v>440</v>
      </c>
      <c r="G23" s="90" t="s">
        <v>436</v>
      </c>
      <c r="H23" s="91" t="s">
        <v>437</v>
      </c>
      <c r="I23" s="94" t="s">
        <v>607</v>
      </c>
      <c r="J23" s="34"/>
    </row>
    <row r="24" spans="1:10" ht="17.25" customHeight="1">
      <c r="A24" s="87" t="s">
        <v>496</v>
      </c>
      <c r="B24" s="87" t="s">
        <v>482</v>
      </c>
      <c r="C24" s="87">
        <v>128</v>
      </c>
      <c r="D24" s="88" t="s">
        <v>301</v>
      </c>
      <c r="E24" s="89" t="s">
        <v>302</v>
      </c>
      <c r="F24" s="90">
        <v>36860</v>
      </c>
      <c r="G24" s="90" t="s">
        <v>9</v>
      </c>
      <c r="H24" s="91" t="s">
        <v>303</v>
      </c>
      <c r="I24" s="94" t="s">
        <v>608</v>
      </c>
      <c r="J24" s="34"/>
    </row>
    <row r="25" spans="1:10" ht="17.25" customHeight="1">
      <c r="A25" s="87" t="s">
        <v>503</v>
      </c>
      <c r="B25" s="87" t="s">
        <v>416</v>
      </c>
      <c r="C25" s="87">
        <v>127</v>
      </c>
      <c r="D25" s="88" t="s">
        <v>20</v>
      </c>
      <c r="E25" s="89" t="s">
        <v>21</v>
      </c>
      <c r="F25" s="90">
        <v>36863</v>
      </c>
      <c r="G25" s="90" t="s">
        <v>9</v>
      </c>
      <c r="H25" s="91" t="s">
        <v>16</v>
      </c>
      <c r="I25" s="94" t="s">
        <v>609</v>
      </c>
      <c r="J25" s="34"/>
    </row>
    <row r="26" spans="1:10" ht="17.25" customHeight="1">
      <c r="A26" s="87" t="s">
        <v>504</v>
      </c>
      <c r="B26" s="87" t="s">
        <v>488</v>
      </c>
      <c r="C26" s="87">
        <v>101</v>
      </c>
      <c r="D26" s="88" t="s">
        <v>454</v>
      </c>
      <c r="E26" s="89" t="s">
        <v>455</v>
      </c>
      <c r="F26" s="90" t="s">
        <v>456</v>
      </c>
      <c r="G26" s="90" t="s">
        <v>436</v>
      </c>
      <c r="H26" s="91" t="s">
        <v>437</v>
      </c>
      <c r="I26" s="94" t="s">
        <v>610</v>
      </c>
      <c r="J26" s="34"/>
    </row>
    <row r="27" spans="1:10" ht="17.25" customHeight="1">
      <c r="A27" s="87"/>
      <c r="B27" s="87"/>
      <c r="C27" s="87">
        <v>141</v>
      </c>
      <c r="D27" s="88" t="s">
        <v>211</v>
      </c>
      <c r="E27" s="89" t="s">
        <v>212</v>
      </c>
      <c r="F27" s="90" t="s">
        <v>213</v>
      </c>
      <c r="G27" s="90" t="s">
        <v>227</v>
      </c>
      <c r="H27" s="91" t="s">
        <v>209</v>
      </c>
      <c r="I27" s="94" t="s">
        <v>555</v>
      </c>
      <c r="J27" s="3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1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421875" style="35" customWidth="1"/>
    <col min="2" max="2" width="3.7109375" style="35" bestFit="1" customWidth="1"/>
    <col min="3" max="3" width="7.57421875" style="35" customWidth="1"/>
    <col min="4" max="4" width="10.421875" style="35" bestFit="1" customWidth="1"/>
    <col min="5" max="5" width="9.00390625" style="35" bestFit="1" customWidth="1"/>
    <col min="6" max="6" width="11.140625" style="35" bestFit="1" customWidth="1"/>
    <col min="7" max="7" width="18.421875" style="35" customWidth="1"/>
    <col min="8" max="8" width="6.00390625" style="35" customWidth="1"/>
    <col min="9" max="9" width="4.57421875" style="35" customWidth="1"/>
    <col min="10" max="10" width="5.421875" style="35" customWidth="1"/>
    <col min="11" max="16384" width="9.140625" style="35" customWidth="1"/>
  </cols>
  <sheetData>
    <row r="1" spans="3:7" ht="18.75">
      <c r="C1" s="2" t="s">
        <v>467</v>
      </c>
      <c r="E1" s="4"/>
      <c r="F1" s="4"/>
      <c r="G1" s="36"/>
    </row>
    <row r="2" spans="1:9" ht="18.75">
      <c r="A2" s="37" t="s">
        <v>9</v>
      </c>
      <c r="B2" s="37"/>
      <c r="C2" s="2"/>
      <c r="E2" s="4"/>
      <c r="F2" s="4"/>
      <c r="I2" s="9" t="s">
        <v>474</v>
      </c>
    </row>
    <row r="3" spans="3:7" s="39" customFormat="1" ht="5.25">
      <c r="C3" s="40"/>
      <c r="G3" s="41"/>
    </row>
    <row r="4" spans="3:9" ht="12.75">
      <c r="C4" s="12" t="s">
        <v>476</v>
      </c>
      <c r="D4" s="1"/>
      <c r="E4" s="12" t="s">
        <v>469</v>
      </c>
      <c r="F4" s="12"/>
      <c r="G4" s="11"/>
      <c r="H4" s="37"/>
      <c r="I4" s="37"/>
    </row>
    <row r="5" spans="3:7" s="39" customFormat="1" ht="5.25">
      <c r="C5" s="40"/>
      <c r="G5" s="41"/>
    </row>
    <row r="6" spans="1:10" ht="12.75">
      <c r="A6" s="42" t="s">
        <v>511</v>
      </c>
      <c r="B6" s="43" t="s">
        <v>470</v>
      </c>
      <c r="C6" s="44" t="s">
        <v>5</v>
      </c>
      <c r="D6" s="45" t="s">
        <v>6</v>
      </c>
      <c r="E6" s="42" t="s">
        <v>7</v>
      </c>
      <c r="F6" s="42" t="s">
        <v>471</v>
      </c>
      <c r="G6" s="42" t="s">
        <v>8</v>
      </c>
      <c r="H6" s="46" t="s">
        <v>477</v>
      </c>
      <c r="I6" s="46" t="s">
        <v>478</v>
      </c>
      <c r="J6" s="46" t="s">
        <v>479</v>
      </c>
    </row>
    <row r="7" spans="1:10" ht="17.25" customHeight="1">
      <c r="A7" s="47" t="s">
        <v>480</v>
      </c>
      <c r="B7" s="47"/>
      <c r="C7" s="48" t="s">
        <v>39</v>
      </c>
      <c r="D7" s="49" t="s">
        <v>40</v>
      </c>
      <c r="E7" s="50">
        <v>31954</v>
      </c>
      <c r="F7" s="51" t="s">
        <v>9</v>
      </c>
      <c r="G7" s="52" t="s">
        <v>41</v>
      </c>
      <c r="H7" s="33">
        <v>8.65</v>
      </c>
      <c r="I7" s="53">
        <v>0.183</v>
      </c>
      <c r="J7" s="34" t="str">
        <f>IF(ISBLANK(H7),"",IF(H7&gt;11.24,"",IF(H7&lt;=8.18,"TSM",IF(H7&lt;=8.5,"SM",IF(H7&lt;=8.9,"KSM",IF(H7&lt;=9.5,"I A",IF(H7&lt;=10.24,"II A",IF(H7&lt;=11.24,"III A"))))))))</f>
        <v>KSM</v>
      </c>
    </row>
    <row r="8" spans="1:10" ht="17.25" customHeight="1">
      <c r="A8" s="47" t="s">
        <v>210</v>
      </c>
      <c r="B8" s="47"/>
      <c r="C8" s="48" t="s">
        <v>382</v>
      </c>
      <c r="D8" s="49" t="s">
        <v>383</v>
      </c>
      <c r="E8" s="50">
        <v>29079</v>
      </c>
      <c r="F8" s="51" t="s">
        <v>9</v>
      </c>
      <c r="G8" s="52" t="s">
        <v>381</v>
      </c>
      <c r="H8" s="33">
        <v>8.95</v>
      </c>
      <c r="I8" s="53">
        <v>0.161</v>
      </c>
      <c r="J8" s="34" t="str">
        <f>IF(ISBLANK(H8),"",IF(H8&gt;11.24,"",IF(H8&lt;=8.18,"TSM",IF(H8&lt;=8.5,"SM",IF(H8&lt;=8.9,"KSM",IF(H8&lt;=9.5,"I A",IF(H8&lt;=10.24,"II A",IF(H8&lt;=11.24,"III A"))))))))</f>
        <v>I A</v>
      </c>
    </row>
    <row r="9" spans="1:10" ht="17.25" customHeight="1">
      <c r="A9" s="47" t="s">
        <v>214</v>
      </c>
      <c r="B9" s="47" t="s">
        <v>480</v>
      </c>
      <c r="C9" s="48" t="s">
        <v>42</v>
      </c>
      <c r="D9" s="49" t="s">
        <v>43</v>
      </c>
      <c r="E9" s="50">
        <v>35870</v>
      </c>
      <c r="F9" s="51" t="s">
        <v>9</v>
      </c>
      <c r="G9" s="52" t="s">
        <v>44</v>
      </c>
      <c r="H9" s="33">
        <v>9</v>
      </c>
      <c r="I9" s="53">
        <v>0.344</v>
      </c>
      <c r="J9" s="34" t="str">
        <f>IF(ISBLANK(H9),"",IF(H9&gt;11.24,"",IF(H9&lt;=8.18,"TSM",IF(H9&lt;=8.5,"SM",IF(H9&lt;=8.9,"KSM",IF(H9&lt;=9.5,"I A",IF(H9&lt;=10.24,"II A",IF(H9&lt;=11.24,"III A"))))))))</f>
        <v>I A</v>
      </c>
    </row>
    <row r="10" spans="1:10" ht="17.25" customHeight="1">
      <c r="A10" s="47" t="s">
        <v>482</v>
      </c>
      <c r="B10" s="47"/>
      <c r="C10" s="48" t="s">
        <v>384</v>
      </c>
      <c r="D10" s="49" t="s">
        <v>385</v>
      </c>
      <c r="E10" s="50">
        <v>34417</v>
      </c>
      <c r="F10" s="51" t="s">
        <v>9</v>
      </c>
      <c r="G10" s="52" t="s">
        <v>386</v>
      </c>
      <c r="H10" s="33">
        <v>9.91</v>
      </c>
      <c r="I10" s="53">
        <v>0.167</v>
      </c>
      <c r="J10" s="34" t="str">
        <f>IF(ISBLANK(H10),"",IF(H10&gt;11.24,"",IF(H10&lt;=8.18,"TSM",IF(H10&lt;=8.5,"SM",IF(H10&lt;=8.9,"KSM",IF(H10&lt;=9.5,"I A",IF(H10&lt;=10.24,"II A",IF(H10&lt;=11.24,"III A"))))))))</f>
        <v>II A</v>
      </c>
    </row>
    <row r="11" spans="1:10" ht="17.25" customHeight="1">
      <c r="A11" s="47" t="s">
        <v>416</v>
      </c>
      <c r="B11" s="47" t="s">
        <v>210</v>
      </c>
      <c r="C11" s="48" t="s">
        <v>347</v>
      </c>
      <c r="D11" s="49" t="s">
        <v>348</v>
      </c>
      <c r="E11" s="50">
        <v>35836</v>
      </c>
      <c r="F11" s="51" t="s">
        <v>334</v>
      </c>
      <c r="G11" s="52" t="s">
        <v>335</v>
      </c>
      <c r="H11" s="33">
        <v>9.95</v>
      </c>
      <c r="I11" s="53">
        <v>0.233</v>
      </c>
      <c r="J11" s="34" t="str">
        <f>IF(ISBLANK(H11),"",IF(H11&gt;11.24,"",IF(H11&lt;=8.18,"TSM",IF(H11&lt;=8.5,"SM",IF(H11&lt;=8.9,"KSM",IF(H11&lt;=9.5,"I A",IF(H11&lt;=10.24,"II A",IF(H11&lt;=11.24,"III A"))))))))</f>
        <v>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140625" style="35" customWidth="1"/>
    <col min="2" max="2" width="8.421875" style="35" customWidth="1"/>
    <col min="3" max="3" width="10.140625" style="35" customWidth="1"/>
    <col min="4" max="4" width="10.28125" style="35" customWidth="1"/>
    <col min="5" max="5" width="9.57421875" style="35" customWidth="1"/>
    <col min="6" max="6" width="21.8515625" style="35" customWidth="1"/>
    <col min="7" max="7" width="6.00390625" style="35" customWidth="1"/>
    <col min="8" max="8" width="5.140625" style="35" customWidth="1"/>
    <col min="9" max="9" width="5.28125" style="35" customWidth="1"/>
    <col min="10" max="16384" width="9.140625" style="35" customWidth="1"/>
  </cols>
  <sheetData>
    <row r="1" spans="2:6" ht="18.75">
      <c r="B1" s="2" t="s">
        <v>467</v>
      </c>
      <c r="D1" s="4"/>
      <c r="E1" s="4"/>
      <c r="F1" s="36"/>
    </row>
    <row r="2" spans="1:8" ht="18.75">
      <c r="A2" s="37" t="s">
        <v>9</v>
      </c>
      <c r="B2" s="2"/>
      <c r="D2" s="4"/>
      <c r="E2" s="4"/>
      <c r="H2" s="9" t="s">
        <v>474</v>
      </c>
    </row>
    <row r="3" spans="2:6" s="39" customFormat="1" ht="5.25">
      <c r="B3" s="40"/>
      <c r="F3" s="41"/>
    </row>
    <row r="4" spans="2:8" ht="12.75">
      <c r="B4" s="12" t="s">
        <v>476</v>
      </c>
      <c r="C4" s="1"/>
      <c r="D4" s="12" t="s">
        <v>483</v>
      </c>
      <c r="E4" s="12"/>
      <c r="F4" s="11"/>
      <c r="G4" s="37"/>
      <c r="H4" s="37"/>
    </row>
    <row r="5" spans="2:6" s="39" customFormat="1" ht="5.25">
      <c r="B5" s="40"/>
      <c r="F5" s="41"/>
    </row>
    <row r="6" spans="1:9" ht="12.75">
      <c r="A6" s="42" t="s">
        <v>511</v>
      </c>
      <c r="B6" s="44" t="s">
        <v>5</v>
      </c>
      <c r="C6" s="45" t="s">
        <v>6</v>
      </c>
      <c r="D6" s="42" t="s">
        <v>7</v>
      </c>
      <c r="E6" s="42" t="s">
        <v>471</v>
      </c>
      <c r="F6" s="42" t="s">
        <v>8</v>
      </c>
      <c r="G6" s="46" t="s">
        <v>477</v>
      </c>
      <c r="H6" s="46" t="s">
        <v>478</v>
      </c>
      <c r="I6" s="46" t="s">
        <v>479</v>
      </c>
    </row>
    <row r="7" spans="1:9" ht="17.25" customHeight="1">
      <c r="A7" s="47" t="s">
        <v>480</v>
      </c>
      <c r="B7" s="54" t="s">
        <v>283</v>
      </c>
      <c r="C7" s="55" t="s">
        <v>284</v>
      </c>
      <c r="D7" s="56">
        <v>35110</v>
      </c>
      <c r="E7" s="56" t="s">
        <v>285</v>
      </c>
      <c r="F7" s="57" t="s">
        <v>286</v>
      </c>
      <c r="G7" s="33">
        <v>8.08</v>
      </c>
      <c r="H7" s="53">
        <v>0.162</v>
      </c>
      <c r="I7" s="34" t="str">
        <f>IF(ISBLANK(G7),"",IF(G7&gt;10.24,"",IF(G7&lt;=7.74,"TSM",IF(G7&lt;=8.1,"SM",IF(G7&lt;=8.54,"KSM",IF(G7&lt;=9.04,"I A",IF(G7&lt;=9.64,"II A",IF(G7&lt;=10.24,"III A"))))))))</f>
        <v>SM</v>
      </c>
    </row>
    <row r="8" spans="1:9" ht="17.25" customHeight="1">
      <c r="A8" s="47" t="s">
        <v>210</v>
      </c>
      <c r="B8" s="54" t="s">
        <v>271</v>
      </c>
      <c r="C8" s="55" t="s">
        <v>280</v>
      </c>
      <c r="D8" s="56">
        <v>34787</v>
      </c>
      <c r="E8" s="56" t="s">
        <v>9</v>
      </c>
      <c r="F8" s="57" t="s">
        <v>121</v>
      </c>
      <c r="G8" s="33">
        <v>8.87</v>
      </c>
      <c r="H8" s="53">
        <v>0.151</v>
      </c>
      <c r="I8" s="34" t="str">
        <f>IF(ISBLANK(G8),"",IF(G8&gt;10.24,"",IF(G8&lt;=7.74,"TSM",IF(G8&lt;=8.1,"SM",IF(G8&lt;=8.54,"KSM",IF(G8&lt;=9.04,"I A",IF(G8&lt;=9.64,"II A",IF(G8&lt;=10.24,"III A"))))))))</f>
        <v>I A</v>
      </c>
    </row>
    <row r="9" spans="1:9" ht="17.25" customHeight="1">
      <c r="A9" s="47" t="s">
        <v>214</v>
      </c>
      <c r="B9" s="54" t="s">
        <v>20</v>
      </c>
      <c r="C9" s="55" t="s">
        <v>389</v>
      </c>
      <c r="D9" s="56">
        <v>33767</v>
      </c>
      <c r="E9" s="56" t="s">
        <v>9</v>
      </c>
      <c r="F9" s="57" t="s">
        <v>386</v>
      </c>
      <c r="G9" s="33">
        <v>9.61</v>
      </c>
      <c r="H9" s="53">
        <v>0.214</v>
      </c>
      <c r="I9" s="34" t="str">
        <f>IF(ISBLANK(G9),"",IF(G9&gt;10.24,"",IF(G9&lt;=7.74,"TSM",IF(G9&lt;=8.1,"SM",IF(G9&lt;=8.54,"KSM",IF(G9&lt;=9.04,"I A",IF(G9&lt;=9.64,"II A",IF(G9&lt;=10.24,"III A"))))))))</f>
        <v>II A</v>
      </c>
    </row>
    <row r="10" spans="2:6" s="39" customFormat="1" ht="5.25">
      <c r="B10" s="40"/>
      <c r="F10" s="41"/>
    </row>
    <row r="11" spans="2:8" ht="12.75">
      <c r="B11" s="12" t="s">
        <v>476</v>
      </c>
      <c r="C11" s="58" t="s">
        <v>484</v>
      </c>
      <c r="D11" s="12" t="s">
        <v>485</v>
      </c>
      <c r="E11" s="12"/>
      <c r="F11" s="11"/>
      <c r="G11" s="37"/>
      <c r="H11" s="37"/>
    </row>
    <row r="12" spans="2:6" s="39" customFormat="1" ht="5.25">
      <c r="B12" s="40"/>
      <c r="F12" s="41"/>
    </row>
    <row r="13" spans="1:9" ht="12.75">
      <c r="A13" s="42" t="s">
        <v>511</v>
      </c>
      <c r="B13" s="44" t="s">
        <v>5</v>
      </c>
      <c r="C13" s="45" t="s">
        <v>6</v>
      </c>
      <c r="D13" s="42" t="s">
        <v>7</v>
      </c>
      <c r="E13" s="42" t="s">
        <v>471</v>
      </c>
      <c r="F13" s="42" t="s">
        <v>8</v>
      </c>
      <c r="G13" s="46" t="s">
        <v>477</v>
      </c>
      <c r="H13" s="46" t="s">
        <v>478</v>
      </c>
      <c r="I13" s="46" t="s">
        <v>479</v>
      </c>
    </row>
    <row r="14" spans="1:9" ht="17.25" customHeight="1">
      <c r="A14" s="47" t="s">
        <v>480</v>
      </c>
      <c r="B14" s="54" t="s">
        <v>288</v>
      </c>
      <c r="C14" s="55" t="s">
        <v>289</v>
      </c>
      <c r="D14" s="56">
        <v>35958</v>
      </c>
      <c r="E14" s="56" t="s">
        <v>285</v>
      </c>
      <c r="F14" s="57" t="s">
        <v>290</v>
      </c>
      <c r="G14" s="33">
        <v>8.69</v>
      </c>
      <c r="H14" s="53">
        <v>0.192</v>
      </c>
      <c r="I14" s="34" t="str">
        <f>IF(ISBLANK(G14),"",IF(G14&gt;10.64,"",IF(G14&lt;=8.34,"KSM",IF(G14&lt;=8.84,"I A",IF(G14&lt;=9.44,"II A",IF(G14&lt;=10.04,"III A",IF(G14&lt;=10.64,"I JA")))))))</f>
        <v>I A</v>
      </c>
    </row>
    <row r="15" spans="1:9" ht="17.25" customHeight="1">
      <c r="A15" s="47" t="s">
        <v>210</v>
      </c>
      <c r="B15" s="54" t="s">
        <v>36</v>
      </c>
      <c r="C15" s="55" t="s">
        <v>37</v>
      </c>
      <c r="D15" s="56">
        <v>35766</v>
      </c>
      <c r="E15" s="56" t="s">
        <v>28</v>
      </c>
      <c r="F15" s="57" t="s">
        <v>38</v>
      </c>
      <c r="G15" s="33">
        <v>8.92</v>
      </c>
      <c r="H15" s="53">
        <v>0.146</v>
      </c>
      <c r="I15" s="34" t="str">
        <f>IF(ISBLANK(G15),"",IF(G15&gt;10.64,"",IF(G15&lt;=8.34,"KSM",IF(G15&lt;=8.84,"I A",IF(G15&lt;=9.44,"II A",IF(G15&lt;=10.04,"III A",IF(G15&lt;=10.64,"I JA")))))))</f>
        <v>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6.00390625" style="35" customWidth="1"/>
    <col min="2" max="2" width="3.7109375" style="35" bestFit="1" customWidth="1"/>
    <col min="3" max="3" width="3.8515625" style="35" bestFit="1" customWidth="1"/>
    <col min="4" max="4" width="8.00390625" style="35" customWidth="1"/>
    <col min="5" max="5" width="11.00390625" style="35" bestFit="1" customWidth="1"/>
    <col min="6" max="6" width="10.28125" style="35" customWidth="1"/>
    <col min="7" max="7" width="17.00390625" style="35" bestFit="1" customWidth="1"/>
    <col min="8" max="8" width="21.8515625" style="35" customWidth="1"/>
    <col min="9" max="9" width="8.28125" style="35" customWidth="1"/>
    <col min="10" max="10" width="5.00390625" style="35" customWidth="1"/>
    <col min="11" max="11" width="5.7109375" style="35" customWidth="1"/>
    <col min="12" max="16384" width="9.140625" style="35" customWidth="1"/>
  </cols>
  <sheetData>
    <row r="1" spans="4:8" ht="18.75">
      <c r="D1" s="2" t="s">
        <v>467</v>
      </c>
      <c r="F1" s="4"/>
      <c r="G1" s="4"/>
      <c r="H1" s="36"/>
    </row>
    <row r="2" spans="1:10" ht="18.75">
      <c r="A2" s="37" t="s">
        <v>9</v>
      </c>
      <c r="B2" s="37"/>
      <c r="C2" s="37"/>
      <c r="D2" s="60" t="s">
        <v>653</v>
      </c>
      <c r="F2" s="4"/>
      <c r="G2" s="4"/>
      <c r="I2" s="38" t="s">
        <v>650</v>
      </c>
      <c r="J2" s="38"/>
    </row>
    <row r="3" spans="4:8" s="39" customFormat="1" ht="5.25">
      <c r="D3" s="40"/>
      <c r="H3" s="41"/>
    </row>
    <row r="4" spans="4:10" ht="12.75">
      <c r="D4" s="12" t="s">
        <v>3</v>
      </c>
      <c r="F4" s="12" t="s">
        <v>469</v>
      </c>
      <c r="G4" s="12"/>
      <c r="H4" s="11"/>
      <c r="I4" s="37"/>
      <c r="J4" s="37"/>
    </row>
    <row r="5" spans="4:8" s="39" customFormat="1" ht="5.25">
      <c r="D5" s="40"/>
      <c r="H5" s="41"/>
    </row>
    <row r="6" spans="1:11" ht="12.75">
      <c r="A6" s="42" t="s">
        <v>511</v>
      </c>
      <c r="B6" s="43" t="s">
        <v>470</v>
      </c>
      <c r="C6" s="43" t="s">
        <v>501</v>
      </c>
      <c r="D6" s="44" t="s">
        <v>5</v>
      </c>
      <c r="E6" s="45" t="s">
        <v>6</v>
      </c>
      <c r="F6" s="42" t="s">
        <v>7</v>
      </c>
      <c r="G6" s="42" t="s">
        <v>471</v>
      </c>
      <c r="H6" s="42" t="s">
        <v>8</v>
      </c>
      <c r="I6" s="46" t="s">
        <v>477</v>
      </c>
      <c r="J6" s="46" t="s">
        <v>660</v>
      </c>
      <c r="K6" s="46" t="s">
        <v>479</v>
      </c>
    </row>
    <row r="7" spans="1:11" ht="17.25" customHeight="1">
      <c r="A7" s="47" t="s">
        <v>480</v>
      </c>
      <c r="B7" s="47" t="s">
        <v>480</v>
      </c>
      <c r="C7" s="47">
        <v>124</v>
      </c>
      <c r="D7" s="54" t="s">
        <v>152</v>
      </c>
      <c r="E7" s="55" t="s">
        <v>153</v>
      </c>
      <c r="F7" s="56">
        <v>36134</v>
      </c>
      <c r="G7" s="56" t="s">
        <v>9</v>
      </c>
      <c r="H7" s="57" t="s">
        <v>154</v>
      </c>
      <c r="I7" s="160">
        <v>0.011196643518518519</v>
      </c>
      <c r="J7" s="160"/>
      <c r="K7" s="34" t="str">
        <f>IF(ISBLANK(I7),"",IF(I7&lt;=0.0102430555555556,"KSM",IF(I7&lt;=0.0107060185185185,"I A",IF(I7&lt;=0.0115162037037037,"II A",IF(I7&lt;=0.0125,"III A",IF(I7&lt;=0.0135416666666667,"I JA",IF(I7&lt;=0.0144097222222222,"II JA",IF(I7&lt;=0.0151041666666667,"III JA",))))))))</f>
        <v>II A</v>
      </c>
    </row>
    <row r="8" spans="1:11" ht="17.25" customHeight="1">
      <c r="A8" s="47" t="s">
        <v>210</v>
      </c>
      <c r="B8" s="47" t="s">
        <v>210</v>
      </c>
      <c r="C8" s="47">
        <v>142</v>
      </c>
      <c r="D8" s="54" t="s">
        <v>155</v>
      </c>
      <c r="E8" s="55" t="s">
        <v>71</v>
      </c>
      <c r="F8" s="56" t="s">
        <v>163</v>
      </c>
      <c r="G8" s="56" t="s">
        <v>9</v>
      </c>
      <c r="H8" s="57" t="s">
        <v>156</v>
      </c>
      <c r="I8" s="160">
        <v>0.011998148148148148</v>
      </c>
      <c r="J8" s="160"/>
      <c r="K8" s="34" t="str">
        <f>IF(ISBLANK(I8),"",IF(I8&lt;=0.0102430555555556,"KSM",IF(I8&lt;=0.0107060185185185,"I A",IF(I8&lt;=0.0115162037037037,"II A",IF(I8&lt;=0.0125,"III A",IF(I8&lt;=0.0135416666666667,"I JA",IF(I8&lt;=0.0144097222222222,"II JA",IF(I8&lt;=0.0151041666666667,"III JA",))))))))</f>
        <v>III A</v>
      </c>
    </row>
    <row r="9" spans="1:11" ht="17.25" customHeight="1">
      <c r="A9" s="47" t="s">
        <v>214</v>
      </c>
      <c r="B9" s="47"/>
      <c r="C9" s="47">
        <v>21</v>
      </c>
      <c r="D9" s="54" t="s">
        <v>42</v>
      </c>
      <c r="E9" s="55" t="s">
        <v>157</v>
      </c>
      <c r="F9" s="56">
        <v>35217</v>
      </c>
      <c r="G9" s="56" t="s">
        <v>432</v>
      </c>
      <c r="H9" s="57" t="s">
        <v>433</v>
      </c>
      <c r="I9" s="160">
        <v>0.012189699074074073</v>
      </c>
      <c r="J9" s="160"/>
      <c r="K9" s="34" t="str">
        <f>IF(ISBLANK(I9),"",IF(I9&lt;=0.0102430555555556,"KSM",IF(I9&lt;=0.0107060185185185,"I A",IF(I9&lt;=0.0115162037037037,"II A",IF(I9&lt;=0.0125,"III A",IF(I9&lt;=0.0135416666666667,"I JA",IF(I9&lt;=0.0144097222222222,"II JA",IF(I9&lt;=0.0151041666666667,"III JA",))))))))</f>
        <v>III A</v>
      </c>
    </row>
    <row r="10" spans="1:11" ht="17.25" customHeight="1">
      <c r="A10" s="47" t="s">
        <v>482</v>
      </c>
      <c r="B10" s="47"/>
      <c r="C10" s="47">
        <v>149</v>
      </c>
      <c r="D10" s="54" t="s">
        <v>158</v>
      </c>
      <c r="E10" s="55" t="s">
        <v>159</v>
      </c>
      <c r="F10" s="56" t="s">
        <v>164</v>
      </c>
      <c r="G10" s="56" t="s">
        <v>9</v>
      </c>
      <c r="H10" s="57" t="s">
        <v>154</v>
      </c>
      <c r="I10" s="160">
        <v>0.012654976851851853</v>
      </c>
      <c r="J10" s="160"/>
      <c r="K10" s="34"/>
    </row>
    <row r="11" spans="1:11" ht="17.25" customHeight="1">
      <c r="A11" s="47" t="s">
        <v>416</v>
      </c>
      <c r="B11" s="47" t="s">
        <v>214</v>
      </c>
      <c r="C11" s="47">
        <v>121</v>
      </c>
      <c r="D11" s="54" t="s">
        <v>69</v>
      </c>
      <c r="E11" s="55" t="s">
        <v>150</v>
      </c>
      <c r="F11" s="56">
        <v>36496</v>
      </c>
      <c r="G11" s="56" t="s">
        <v>9</v>
      </c>
      <c r="H11" s="57" t="s">
        <v>151</v>
      </c>
      <c r="I11" s="160">
        <v>0.013461226851851851</v>
      </c>
      <c r="J11" s="160"/>
      <c r="K11" s="34"/>
    </row>
    <row r="12" spans="4:8" s="39" customFormat="1" ht="5.25">
      <c r="D12" s="40"/>
      <c r="H12" s="41"/>
    </row>
    <row r="13" spans="4:10" ht="12.75">
      <c r="D13" s="12" t="s">
        <v>654</v>
      </c>
      <c r="F13" s="12" t="s">
        <v>483</v>
      </c>
      <c r="G13" s="12"/>
      <c r="H13" s="11"/>
      <c r="I13" s="37"/>
      <c r="J13" s="37"/>
    </row>
    <row r="14" spans="4:8" s="39" customFormat="1" ht="5.25">
      <c r="D14" s="40"/>
      <c r="H14" s="41"/>
    </row>
    <row r="15" spans="1:11" ht="12.75">
      <c r="A15" s="42" t="s">
        <v>511</v>
      </c>
      <c r="B15" s="43" t="s">
        <v>470</v>
      </c>
      <c r="C15" s="43" t="s">
        <v>501</v>
      </c>
      <c r="D15" s="44" t="s">
        <v>5</v>
      </c>
      <c r="E15" s="45" t="s">
        <v>6</v>
      </c>
      <c r="F15" s="42" t="s">
        <v>7</v>
      </c>
      <c r="G15" s="42" t="s">
        <v>471</v>
      </c>
      <c r="H15" s="42" t="s">
        <v>8</v>
      </c>
      <c r="I15" s="46" t="s">
        <v>477</v>
      </c>
      <c r="J15" s="46" t="s">
        <v>660</v>
      </c>
      <c r="K15" s="46" t="s">
        <v>479</v>
      </c>
    </row>
    <row r="16" spans="1:11" ht="17.25" customHeight="1">
      <c r="A16" s="47" t="s">
        <v>480</v>
      </c>
      <c r="B16" s="47"/>
      <c r="C16" s="47" t="s">
        <v>659</v>
      </c>
      <c r="D16" s="54" t="s">
        <v>160</v>
      </c>
      <c r="E16" s="55" t="s">
        <v>161</v>
      </c>
      <c r="F16" s="56">
        <v>29357</v>
      </c>
      <c r="G16" s="56" t="s">
        <v>9</v>
      </c>
      <c r="H16" s="57" t="s">
        <v>162</v>
      </c>
      <c r="I16" s="160">
        <v>0.016825462962962962</v>
      </c>
      <c r="J16" s="160"/>
      <c r="K16" s="34" t="str">
        <f>IF(ISBLANK(I16),"",IF(I16&gt;0.0190972222222222,"",IF(I16&lt;=0.0150462962962963,"KSM",IF(I16&lt;=0.0159143518518519,"I A",IF(I16&lt;=0.0172453703703704,"II A",IF(I16&lt;=0.0190972222222222,"III A"))))))</f>
        <v>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S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2" width="4.28125" style="5" customWidth="1"/>
    <col min="3" max="3" width="8.8515625" style="5" customWidth="1"/>
    <col min="4" max="4" width="11.8515625" style="5" bestFit="1" customWidth="1"/>
    <col min="5" max="5" width="9.7109375" style="5" bestFit="1" customWidth="1"/>
    <col min="6" max="6" width="10.140625" style="5" bestFit="1" customWidth="1"/>
    <col min="7" max="7" width="15.28125" style="5" bestFit="1" customWidth="1"/>
    <col min="8" max="17" width="5.00390625" style="5" customWidth="1"/>
    <col min="18" max="18" width="7.28125" style="5" customWidth="1"/>
    <col min="19" max="19" width="5.28125" style="5" customWidth="1"/>
    <col min="20" max="16384" width="9.140625" style="5" customWidth="1"/>
  </cols>
  <sheetData>
    <row r="1" spans="1:18" ht="18.75">
      <c r="A1" s="1"/>
      <c r="B1" s="1"/>
      <c r="C1" s="2" t="s">
        <v>467</v>
      </c>
      <c r="D1" s="3"/>
      <c r="E1" s="4"/>
      <c r="F1" s="4"/>
      <c r="H1" s="6"/>
      <c r="I1" s="6"/>
      <c r="J1" s="6"/>
      <c r="K1" s="6"/>
      <c r="L1" s="6"/>
      <c r="M1" s="6"/>
      <c r="N1" s="6"/>
      <c r="O1" s="1"/>
      <c r="P1" s="1"/>
      <c r="Q1" s="1"/>
      <c r="R1" s="1"/>
    </row>
    <row r="2" spans="1:18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38" t="s">
        <v>650</v>
      </c>
    </row>
    <row r="3" spans="1:18" ht="15.75">
      <c r="A3" s="1"/>
      <c r="B3" s="1"/>
      <c r="C3" s="10" t="s">
        <v>655</v>
      </c>
      <c r="D3" s="3"/>
      <c r="G3" s="11" t="s">
        <v>469</v>
      </c>
      <c r="H3" s="12"/>
      <c r="I3" s="12"/>
      <c r="J3" s="12"/>
      <c r="K3" s="12"/>
      <c r="L3" s="12"/>
      <c r="M3" s="12"/>
      <c r="N3" s="12"/>
      <c r="O3" s="13"/>
      <c r="P3" s="14"/>
      <c r="Q3" s="14"/>
      <c r="R3" s="14" t="s">
        <v>9</v>
      </c>
    </row>
    <row r="4" spans="1:18" ht="13.5" thickBot="1">
      <c r="A4" s="7"/>
      <c r="B4" s="7"/>
      <c r="C4" s="15"/>
      <c r="D4" s="8"/>
      <c r="E4" s="8"/>
      <c r="F4" s="8"/>
      <c r="G4" s="8"/>
      <c r="H4" s="16"/>
      <c r="I4" s="16"/>
      <c r="J4" s="16"/>
      <c r="K4" s="16"/>
      <c r="L4" s="16"/>
      <c r="M4" s="16"/>
      <c r="N4" s="16"/>
      <c r="O4" s="16"/>
      <c r="P4" s="16"/>
      <c r="Q4" s="16"/>
      <c r="R4" s="7"/>
    </row>
    <row r="5" spans="1:19" ht="13.5" thickBot="1">
      <c r="A5" s="17" t="s">
        <v>511</v>
      </c>
      <c r="B5" s="18" t="s">
        <v>470</v>
      </c>
      <c r="C5" s="19" t="s">
        <v>5</v>
      </c>
      <c r="D5" s="20" t="s">
        <v>6</v>
      </c>
      <c r="E5" s="21" t="s">
        <v>7</v>
      </c>
      <c r="F5" s="22" t="s">
        <v>471</v>
      </c>
      <c r="G5" s="23" t="s">
        <v>8</v>
      </c>
      <c r="H5" s="24" t="s">
        <v>663</v>
      </c>
      <c r="I5" s="24" t="s">
        <v>664</v>
      </c>
      <c r="J5" s="24" t="s">
        <v>665</v>
      </c>
      <c r="K5" s="24" t="s">
        <v>666</v>
      </c>
      <c r="L5" s="24" t="s">
        <v>667</v>
      </c>
      <c r="M5" s="24" t="s">
        <v>668</v>
      </c>
      <c r="N5" s="24" t="s">
        <v>669</v>
      </c>
      <c r="O5" s="24" t="s">
        <v>670</v>
      </c>
      <c r="P5" s="24" t="s">
        <v>671</v>
      </c>
      <c r="Q5" s="24" t="s">
        <v>672</v>
      </c>
      <c r="R5" s="25" t="s">
        <v>472</v>
      </c>
      <c r="S5" s="161" t="s">
        <v>479</v>
      </c>
    </row>
    <row r="6" spans="1:19" ht="17.25" customHeight="1">
      <c r="A6" s="26">
        <v>1</v>
      </c>
      <c r="B6" s="27"/>
      <c r="C6" s="162" t="s">
        <v>382</v>
      </c>
      <c r="D6" s="163" t="s">
        <v>383</v>
      </c>
      <c r="E6" s="128">
        <v>29079</v>
      </c>
      <c r="F6" s="164" t="s">
        <v>9</v>
      </c>
      <c r="G6" s="165" t="s">
        <v>381</v>
      </c>
      <c r="H6" s="32"/>
      <c r="I6" s="32"/>
      <c r="J6" s="32"/>
      <c r="K6" s="32"/>
      <c r="L6" s="32"/>
      <c r="M6" s="32" t="s">
        <v>636</v>
      </c>
      <c r="N6" s="32" t="s">
        <v>636</v>
      </c>
      <c r="O6" s="32" t="s">
        <v>636</v>
      </c>
      <c r="P6" s="32" t="s">
        <v>636</v>
      </c>
      <c r="Q6" s="32" t="s">
        <v>635</v>
      </c>
      <c r="R6" s="33">
        <v>1.75</v>
      </c>
      <c r="S6" s="34" t="str">
        <f>IF(ISBLANK(R6),"",IF(R6&gt;=1.75,"KSM",IF(R6&gt;=1.65,"I A",IF(R6&gt;=1.5,"II A",IF(R6&gt;=1.39,"III A",IF(R6&gt;=1.3,"I JA",IF(R6&gt;=1.22,"II JA",IF(R6&gt;=1.15,"III JA"))))))))</f>
        <v>KSM</v>
      </c>
    </row>
    <row r="7" spans="1:19" ht="17.25" customHeight="1">
      <c r="A7" s="26">
        <v>2</v>
      </c>
      <c r="B7" s="27">
        <v>1</v>
      </c>
      <c r="C7" s="162" t="s">
        <v>105</v>
      </c>
      <c r="D7" s="163" t="s">
        <v>106</v>
      </c>
      <c r="E7" s="128">
        <v>35730</v>
      </c>
      <c r="F7" s="164" t="s">
        <v>9</v>
      </c>
      <c r="G7" s="165" t="s">
        <v>92</v>
      </c>
      <c r="H7" s="32"/>
      <c r="I7" s="32"/>
      <c r="J7" s="32" t="s">
        <v>636</v>
      </c>
      <c r="K7" s="32" t="s">
        <v>636</v>
      </c>
      <c r="L7" s="32" t="s">
        <v>634</v>
      </c>
      <c r="M7" s="32" t="s">
        <v>636</v>
      </c>
      <c r="N7" s="32" t="s">
        <v>634</v>
      </c>
      <c r="O7" s="32" t="s">
        <v>635</v>
      </c>
      <c r="P7" s="32"/>
      <c r="Q7" s="32"/>
      <c r="R7" s="33">
        <v>1.65</v>
      </c>
      <c r="S7" s="34" t="str">
        <f>IF(ISBLANK(R7),"",IF(R7&gt;=1.75,"KSM",IF(R7&gt;=1.65,"I A",IF(R7&gt;=1.5,"II A",IF(R7&gt;=1.39,"III A",IF(R7&gt;=1.3,"I JA",IF(R7&gt;=1.22,"II JA",IF(R7&gt;=1.15,"III JA"))))))))</f>
        <v>I A</v>
      </c>
    </row>
    <row r="8" spans="1:19" ht="17.25" customHeight="1">
      <c r="A8" s="26">
        <v>3</v>
      </c>
      <c r="B8" s="27"/>
      <c r="C8" s="162" t="s">
        <v>384</v>
      </c>
      <c r="D8" s="163" t="s">
        <v>385</v>
      </c>
      <c r="E8" s="128">
        <v>34417</v>
      </c>
      <c r="F8" s="164" t="s">
        <v>9</v>
      </c>
      <c r="G8" s="165" t="s">
        <v>386</v>
      </c>
      <c r="H8" s="32" t="s">
        <v>636</v>
      </c>
      <c r="I8" s="32" t="s">
        <v>636</v>
      </c>
      <c r="J8" s="32" t="s">
        <v>634</v>
      </c>
      <c r="K8" s="32" t="s">
        <v>636</v>
      </c>
      <c r="L8" s="32" t="s">
        <v>635</v>
      </c>
      <c r="M8" s="32"/>
      <c r="N8" s="32"/>
      <c r="O8" s="32"/>
      <c r="P8" s="32"/>
      <c r="Q8" s="32"/>
      <c r="R8" s="33">
        <v>1.5</v>
      </c>
      <c r="S8" s="34" t="str">
        <f>IF(ISBLANK(R8),"",IF(R8&gt;=1.75,"KSM",IF(R8&gt;=1.65,"I A",IF(R8&gt;=1.5,"II A",IF(R8&gt;=1.39,"III A",IF(R8&gt;=1.3,"I JA",IF(R8&gt;=1.22,"II JA",IF(R8&gt;=1.15,"III JA"))))))))</f>
        <v>II A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AA14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2" width="4.28125" style="5" customWidth="1"/>
    <col min="3" max="3" width="9.00390625" style="5" customWidth="1"/>
    <col min="4" max="4" width="9.7109375" style="5" customWidth="1"/>
    <col min="5" max="5" width="8.8515625" style="5" customWidth="1"/>
    <col min="6" max="6" width="10.421875" style="5" customWidth="1"/>
    <col min="7" max="7" width="20.00390625" style="5" customWidth="1"/>
    <col min="8" max="17" width="4.7109375" style="5" customWidth="1"/>
    <col min="18" max="18" width="6.28125" style="5" customWidth="1"/>
    <col min="19" max="19" width="5.140625" style="5" bestFit="1" customWidth="1"/>
    <col min="20" max="26" width="5.00390625" style="5" customWidth="1"/>
    <col min="27" max="27" width="7.28125" style="5" customWidth="1"/>
    <col min="28" max="16384" width="9.140625" style="5" customWidth="1"/>
  </cols>
  <sheetData>
    <row r="1" spans="1:27" ht="18.75">
      <c r="A1" s="1"/>
      <c r="B1" s="1"/>
      <c r="C1" s="2" t="s">
        <v>467</v>
      </c>
      <c r="D1" s="3"/>
      <c r="E1" s="4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7"/>
      <c r="B2" s="7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38"/>
    </row>
    <row r="3" spans="1:18" ht="12.75">
      <c r="A3" s="7"/>
      <c r="B3" s="7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  <c r="O3" s="7"/>
      <c r="P3" s="7"/>
      <c r="Q3" s="7"/>
      <c r="R3" s="38" t="s">
        <v>650</v>
      </c>
    </row>
    <row r="4" spans="1:18" ht="15.75">
      <c r="A4" s="1"/>
      <c r="B4" s="1"/>
      <c r="C4" s="10" t="s">
        <v>655</v>
      </c>
      <c r="D4" s="3"/>
      <c r="G4" s="11" t="s">
        <v>483</v>
      </c>
      <c r="H4" s="12"/>
      <c r="I4" s="12"/>
      <c r="J4" s="13"/>
      <c r="K4" s="13"/>
      <c r="L4" s="13"/>
      <c r="M4" s="13"/>
      <c r="N4" s="13"/>
      <c r="O4" s="13"/>
      <c r="P4" s="13"/>
      <c r="Q4" s="14"/>
      <c r="R4" s="14" t="s">
        <v>9</v>
      </c>
    </row>
    <row r="5" spans="1:18" ht="13.5" thickBot="1">
      <c r="A5" s="7"/>
      <c r="B5" s="7"/>
      <c r="C5" s="15"/>
      <c r="D5" s="8"/>
      <c r="E5" s="8"/>
      <c r="F5" s="8"/>
      <c r="G5" s="8"/>
      <c r="H5" s="16"/>
      <c r="I5" s="16"/>
      <c r="J5" s="16"/>
      <c r="K5" s="16"/>
      <c r="L5" s="16"/>
      <c r="M5" s="16"/>
      <c r="N5" s="16"/>
      <c r="O5" s="16"/>
      <c r="P5" s="16"/>
      <c r="Q5" s="16"/>
      <c r="R5" s="7"/>
    </row>
    <row r="6" spans="1:19" ht="13.5" thickBot="1">
      <c r="A6" s="17" t="s">
        <v>511</v>
      </c>
      <c r="B6" s="18" t="s">
        <v>470</v>
      </c>
      <c r="C6" s="19" t="s">
        <v>5</v>
      </c>
      <c r="D6" s="20" t="s">
        <v>6</v>
      </c>
      <c r="E6" s="21" t="s">
        <v>7</v>
      </c>
      <c r="F6" s="22" t="s">
        <v>471</v>
      </c>
      <c r="G6" s="23" t="s">
        <v>8</v>
      </c>
      <c r="H6" s="24" t="s">
        <v>669</v>
      </c>
      <c r="I6" s="24" t="s">
        <v>670</v>
      </c>
      <c r="J6" s="24" t="s">
        <v>671</v>
      </c>
      <c r="K6" s="24" t="s">
        <v>672</v>
      </c>
      <c r="L6" s="24" t="s">
        <v>673</v>
      </c>
      <c r="M6" s="24" t="s">
        <v>674</v>
      </c>
      <c r="N6" s="24" t="s">
        <v>675</v>
      </c>
      <c r="O6" s="24" t="s">
        <v>676</v>
      </c>
      <c r="P6" s="24" t="s">
        <v>677</v>
      </c>
      <c r="Q6" s="24" t="s">
        <v>678</v>
      </c>
      <c r="R6" s="25" t="s">
        <v>472</v>
      </c>
      <c r="S6" s="161" t="s">
        <v>479</v>
      </c>
    </row>
    <row r="7" spans="1:19" ht="17.25" customHeight="1">
      <c r="A7" s="26">
        <v>1</v>
      </c>
      <c r="B7" s="27"/>
      <c r="C7" s="162" t="s">
        <v>100</v>
      </c>
      <c r="D7" s="163" t="s">
        <v>101</v>
      </c>
      <c r="E7" s="128">
        <v>35181</v>
      </c>
      <c r="F7" s="164" t="s">
        <v>9</v>
      </c>
      <c r="G7" s="165" t="s">
        <v>102</v>
      </c>
      <c r="H7" s="32"/>
      <c r="I7" s="32"/>
      <c r="J7" s="32"/>
      <c r="K7" s="32"/>
      <c r="L7" s="32"/>
      <c r="M7" s="32" t="s">
        <v>636</v>
      </c>
      <c r="N7" s="32" t="s">
        <v>636</v>
      </c>
      <c r="O7" s="32" t="s">
        <v>636</v>
      </c>
      <c r="P7" s="32" t="s">
        <v>634</v>
      </c>
      <c r="Q7" s="32" t="s">
        <v>635</v>
      </c>
      <c r="R7" s="33">
        <v>2.05</v>
      </c>
      <c r="S7" s="34" t="str">
        <f aca="true" t="shared" si="0" ref="S7:S14">IF(ISBLANK(R7),"",IF(R7&lt;1.6,"",IF(R7&gt;=2.28,"TSM",IF(R7&gt;=2.15,"SM",IF(R7&gt;=2.03,"KSM",IF(R7&gt;=1.9,"I A",IF(R7&gt;=1.75,"II A",IF(R7&gt;=1.6,"III A"))))))))</f>
        <v>KSM</v>
      </c>
    </row>
    <row r="8" spans="1:19" ht="17.25" customHeight="1">
      <c r="A8" s="26">
        <v>2</v>
      </c>
      <c r="B8" s="27"/>
      <c r="C8" s="162" t="s">
        <v>97</v>
      </c>
      <c r="D8" s="163" t="s">
        <v>98</v>
      </c>
      <c r="E8" s="128">
        <v>33670</v>
      </c>
      <c r="F8" s="164" t="s">
        <v>9</v>
      </c>
      <c r="G8" s="165" t="s">
        <v>99</v>
      </c>
      <c r="H8" s="32"/>
      <c r="I8" s="32"/>
      <c r="J8" s="32"/>
      <c r="K8" s="32"/>
      <c r="L8" s="32"/>
      <c r="M8" s="32" t="s">
        <v>634</v>
      </c>
      <c r="N8" s="32" t="s">
        <v>636</v>
      </c>
      <c r="O8" s="32" t="s">
        <v>636</v>
      </c>
      <c r="P8" s="32" t="s">
        <v>634</v>
      </c>
      <c r="Q8" s="32" t="s">
        <v>635</v>
      </c>
      <c r="R8" s="33">
        <v>2.05</v>
      </c>
      <c r="S8" s="34" t="str">
        <f t="shared" si="0"/>
        <v>KSM</v>
      </c>
    </row>
    <row r="9" spans="1:19" ht="17.25" customHeight="1">
      <c r="A9" s="26">
        <v>3</v>
      </c>
      <c r="B9" s="27"/>
      <c r="C9" s="162" t="s">
        <v>211</v>
      </c>
      <c r="D9" s="163" t="s">
        <v>253</v>
      </c>
      <c r="E9" s="128">
        <v>34770</v>
      </c>
      <c r="F9" s="164" t="s">
        <v>254</v>
      </c>
      <c r="G9" s="165" t="s">
        <v>255</v>
      </c>
      <c r="H9" s="32"/>
      <c r="I9" s="32"/>
      <c r="J9" s="32"/>
      <c r="K9" s="32" t="s">
        <v>636</v>
      </c>
      <c r="L9" s="32" t="s">
        <v>636</v>
      </c>
      <c r="M9" s="32" t="s">
        <v>636</v>
      </c>
      <c r="N9" s="32" t="s">
        <v>634</v>
      </c>
      <c r="O9" s="32" t="s">
        <v>635</v>
      </c>
      <c r="P9" s="32"/>
      <c r="Q9" s="32"/>
      <c r="R9" s="33">
        <v>1.95</v>
      </c>
      <c r="S9" s="34" t="str">
        <f t="shared" si="0"/>
        <v>I A</v>
      </c>
    </row>
    <row r="10" spans="1:19" ht="17.25" customHeight="1">
      <c r="A10" s="26">
        <v>4</v>
      </c>
      <c r="B10" s="27">
        <v>1</v>
      </c>
      <c r="C10" s="162" t="s">
        <v>55</v>
      </c>
      <c r="D10" s="163" t="s">
        <v>56</v>
      </c>
      <c r="E10" s="128">
        <v>36197</v>
      </c>
      <c r="F10" s="164" t="s">
        <v>9</v>
      </c>
      <c r="G10" s="165" t="s">
        <v>52</v>
      </c>
      <c r="H10" s="32"/>
      <c r="I10" s="32"/>
      <c r="J10" s="32"/>
      <c r="K10" s="32" t="s">
        <v>636</v>
      </c>
      <c r="L10" s="32" t="s">
        <v>634</v>
      </c>
      <c r="M10" s="32" t="s">
        <v>636</v>
      </c>
      <c r="N10" s="32" t="s">
        <v>634</v>
      </c>
      <c r="O10" s="32" t="s">
        <v>635</v>
      </c>
      <c r="P10" s="32"/>
      <c r="Q10" s="32"/>
      <c r="R10" s="33">
        <v>1.95</v>
      </c>
      <c r="S10" s="34" t="str">
        <f t="shared" si="0"/>
        <v>I A</v>
      </c>
    </row>
    <row r="11" spans="1:19" ht="17.25" customHeight="1">
      <c r="A11" s="26">
        <v>5</v>
      </c>
      <c r="B11" s="27"/>
      <c r="C11" s="162" t="s">
        <v>47</v>
      </c>
      <c r="D11" s="163" t="s">
        <v>103</v>
      </c>
      <c r="E11" s="128">
        <v>35087</v>
      </c>
      <c r="F11" s="164" t="s">
        <v>9</v>
      </c>
      <c r="G11" s="165" t="s">
        <v>104</v>
      </c>
      <c r="H11" s="32"/>
      <c r="I11" s="32"/>
      <c r="J11" s="32"/>
      <c r="K11" s="32"/>
      <c r="L11" s="32"/>
      <c r="M11" s="32" t="s">
        <v>639</v>
      </c>
      <c r="N11" s="32" t="s">
        <v>635</v>
      </c>
      <c r="O11" s="32"/>
      <c r="P11" s="32"/>
      <c r="Q11" s="32"/>
      <c r="R11" s="33">
        <v>1.9</v>
      </c>
      <c r="S11" s="34" t="str">
        <f t="shared" si="0"/>
        <v>I A</v>
      </c>
    </row>
    <row r="12" spans="1:19" ht="17.25" customHeight="1">
      <c r="A12" s="26">
        <v>6</v>
      </c>
      <c r="B12" s="27">
        <v>2</v>
      </c>
      <c r="C12" s="162" t="s">
        <v>36</v>
      </c>
      <c r="D12" s="163" t="s">
        <v>37</v>
      </c>
      <c r="E12" s="128">
        <v>35766</v>
      </c>
      <c r="F12" s="164" t="s">
        <v>28</v>
      </c>
      <c r="G12" s="165" t="s">
        <v>38</v>
      </c>
      <c r="H12" s="32"/>
      <c r="I12" s="32" t="s">
        <v>636</v>
      </c>
      <c r="J12" s="32" t="s">
        <v>636</v>
      </c>
      <c r="K12" s="32" t="s">
        <v>636</v>
      </c>
      <c r="L12" s="32" t="s">
        <v>636</v>
      </c>
      <c r="M12" s="32" t="s">
        <v>635</v>
      </c>
      <c r="N12" s="32"/>
      <c r="O12" s="32"/>
      <c r="P12" s="32"/>
      <c r="Q12" s="32"/>
      <c r="R12" s="33">
        <v>1.85</v>
      </c>
      <c r="S12" s="34" t="str">
        <f t="shared" si="0"/>
        <v>II A</v>
      </c>
    </row>
    <row r="13" spans="1:19" ht="17.25" customHeight="1">
      <c r="A13" s="26">
        <v>7</v>
      </c>
      <c r="B13" s="27">
        <v>3</v>
      </c>
      <c r="C13" s="162" t="s">
        <v>420</v>
      </c>
      <c r="D13" s="163" t="s">
        <v>421</v>
      </c>
      <c r="E13" s="128" t="s">
        <v>422</v>
      </c>
      <c r="F13" s="164" t="s">
        <v>404</v>
      </c>
      <c r="G13" s="165" t="s">
        <v>423</v>
      </c>
      <c r="H13" s="32"/>
      <c r="I13" s="32" t="s">
        <v>636</v>
      </c>
      <c r="J13" s="32" t="s">
        <v>636</v>
      </c>
      <c r="K13" s="32" t="s">
        <v>639</v>
      </c>
      <c r="L13" s="32" t="s">
        <v>636</v>
      </c>
      <c r="M13" s="32" t="s">
        <v>635</v>
      </c>
      <c r="N13" s="32"/>
      <c r="O13" s="32"/>
      <c r="P13" s="32"/>
      <c r="Q13" s="32"/>
      <c r="R13" s="33">
        <v>1.85</v>
      </c>
      <c r="S13" s="34" t="str">
        <f t="shared" si="0"/>
        <v>II A</v>
      </c>
    </row>
    <row r="14" spans="1:19" ht="17.25" customHeight="1">
      <c r="A14" s="26">
        <v>8</v>
      </c>
      <c r="B14" s="27"/>
      <c r="C14" s="162" t="s">
        <v>20</v>
      </c>
      <c r="D14" s="163" t="s">
        <v>389</v>
      </c>
      <c r="E14" s="128">
        <v>33767</v>
      </c>
      <c r="F14" s="164" t="s">
        <v>9</v>
      </c>
      <c r="G14" s="165" t="s">
        <v>386</v>
      </c>
      <c r="H14" s="32" t="s">
        <v>636</v>
      </c>
      <c r="I14" s="32" t="s">
        <v>639</v>
      </c>
      <c r="J14" s="32" t="s">
        <v>636</v>
      </c>
      <c r="K14" s="32" t="s">
        <v>635</v>
      </c>
      <c r="L14" s="32"/>
      <c r="M14" s="32"/>
      <c r="N14" s="32"/>
      <c r="O14" s="32"/>
      <c r="P14" s="32"/>
      <c r="Q14" s="32"/>
      <c r="R14" s="33">
        <v>1.75</v>
      </c>
      <c r="S14" s="34" t="str">
        <f t="shared" si="0"/>
        <v>II A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421875" style="68" customWidth="1"/>
    <col min="2" max="2" width="3.7109375" style="68" bestFit="1" customWidth="1"/>
    <col min="3" max="3" width="10.421875" style="68" customWidth="1"/>
    <col min="4" max="4" width="17.28125" style="68" customWidth="1"/>
    <col min="5" max="5" width="10.28125" style="68" customWidth="1"/>
    <col min="6" max="6" width="11.140625" style="68" bestFit="1" customWidth="1"/>
    <col min="7" max="7" width="22.57421875" style="68" bestFit="1" customWidth="1"/>
    <col min="8" max="8" width="6.00390625" style="68" customWidth="1"/>
    <col min="9" max="9" width="5.28125" style="68" customWidth="1"/>
    <col min="10" max="10" width="5.00390625" style="72" customWidth="1"/>
    <col min="11" max="11" width="5.00390625" style="68" customWidth="1"/>
    <col min="12" max="12" width="6.57421875" style="68" customWidth="1"/>
    <col min="13" max="16384" width="9.140625" style="68" customWidth="1"/>
  </cols>
  <sheetData>
    <row r="1" spans="3:7" ht="18.75">
      <c r="C1" s="69" t="s">
        <v>467</v>
      </c>
      <c r="E1" s="70"/>
      <c r="F1" s="70"/>
      <c r="G1" s="71"/>
    </row>
    <row r="2" spans="1:10" ht="18.75">
      <c r="A2" s="73" t="s">
        <v>9</v>
      </c>
      <c r="B2" s="73"/>
      <c r="C2" s="69"/>
      <c r="E2" s="70"/>
      <c r="F2" s="70"/>
      <c r="J2" s="9" t="s">
        <v>474</v>
      </c>
    </row>
    <row r="3" spans="3:10" s="75" customFormat="1" ht="5.25">
      <c r="C3" s="76"/>
      <c r="G3" s="77"/>
      <c r="J3" s="78"/>
    </row>
    <row r="4" spans="3:11" ht="12.75">
      <c r="C4" s="79" t="s">
        <v>489</v>
      </c>
      <c r="D4" s="80"/>
      <c r="E4" s="79" t="s">
        <v>469</v>
      </c>
      <c r="F4" s="79"/>
      <c r="G4" s="81" t="s">
        <v>542</v>
      </c>
      <c r="H4" s="73"/>
      <c r="I4" s="73"/>
      <c r="J4" s="74"/>
      <c r="K4" s="73"/>
    </row>
    <row r="5" spans="3:10" s="75" customFormat="1" ht="6" thickBot="1">
      <c r="C5" s="76"/>
      <c r="G5" s="77"/>
      <c r="J5" s="78"/>
    </row>
    <row r="6" spans="1:12" ht="13.5" thickBot="1">
      <c r="A6" s="82" t="s">
        <v>511</v>
      </c>
      <c r="B6" s="146" t="s">
        <v>470</v>
      </c>
      <c r="C6" s="83" t="s">
        <v>5</v>
      </c>
      <c r="D6" s="84" t="s">
        <v>6</v>
      </c>
      <c r="E6" s="82" t="s">
        <v>7</v>
      </c>
      <c r="F6" s="82" t="s">
        <v>471</v>
      </c>
      <c r="G6" s="82" t="s">
        <v>8</v>
      </c>
      <c r="H6" s="85" t="s">
        <v>477</v>
      </c>
      <c r="I6" s="85" t="s">
        <v>478</v>
      </c>
      <c r="J6" s="86" t="s">
        <v>491</v>
      </c>
      <c r="K6" s="85" t="s">
        <v>478</v>
      </c>
      <c r="L6" s="25" t="s">
        <v>473</v>
      </c>
    </row>
    <row r="7" spans="1:12" ht="17.25" customHeight="1">
      <c r="A7" s="87" t="s">
        <v>480</v>
      </c>
      <c r="B7" s="87"/>
      <c r="C7" s="88" t="s">
        <v>239</v>
      </c>
      <c r="D7" s="89" t="s">
        <v>358</v>
      </c>
      <c r="E7" s="90">
        <v>31900</v>
      </c>
      <c r="F7" s="90" t="s">
        <v>359</v>
      </c>
      <c r="G7" s="91" t="s">
        <v>360</v>
      </c>
      <c r="H7" s="148">
        <v>7.57</v>
      </c>
      <c r="I7" s="93">
        <v>0.161</v>
      </c>
      <c r="J7" s="94" t="s">
        <v>612</v>
      </c>
      <c r="K7" s="93">
        <v>0.135</v>
      </c>
      <c r="L7" s="145" t="str">
        <f>IF(ISBLANK(H7),"",IF(H7&gt;9.04,"",IF(H7&lt;=7.25,"TSM",IF(H7&lt;=7.45,"SM",IF(H7&lt;=7.7,"KSM",IF(H7&lt;=8,"I A",IF(H7&lt;=8.44,"II A",IF(H7&lt;=9.04,"III A"))))))))</f>
        <v>KSM</v>
      </c>
    </row>
    <row r="8" spans="1:12" ht="17.25" customHeight="1">
      <c r="A8" s="87" t="s">
        <v>210</v>
      </c>
      <c r="B8" s="87"/>
      <c r="C8" s="88" t="s">
        <v>329</v>
      </c>
      <c r="D8" s="89" t="s">
        <v>330</v>
      </c>
      <c r="E8" s="90">
        <v>33576</v>
      </c>
      <c r="F8" s="90" t="s">
        <v>9</v>
      </c>
      <c r="G8" s="91" t="s">
        <v>316</v>
      </c>
      <c r="H8" s="148">
        <v>7.68</v>
      </c>
      <c r="I8" s="93">
        <v>0.219</v>
      </c>
      <c r="J8" s="94" t="s">
        <v>614</v>
      </c>
      <c r="K8" s="93">
        <v>0.162</v>
      </c>
      <c r="L8" s="145" t="str">
        <f>IF(ISBLANK(H8),"",IF(H8&gt;9.04,"",IF(H8&lt;=7.25,"TSM",IF(H8&lt;=7.45,"SM",IF(H8&lt;=7.7,"KSM",IF(H8&lt;=8,"I A",IF(H8&lt;=8.44,"II A",IF(H8&lt;=9.04,"III A"))))))))</f>
        <v>KSM</v>
      </c>
    </row>
    <row r="9" spans="1:12" ht="17.25" customHeight="1">
      <c r="A9" s="87" t="s">
        <v>214</v>
      </c>
      <c r="B9" s="87"/>
      <c r="C9" s="88" t="s">
        <v>142</v>
      </c>
      <c r="D9" s="89" t="s">
        <v>390</v>
      </c>
      <c r="E9" s="90">
        <v>34920</v>
      </c>
      <c r="F9" s="90" t="s">
        <v>9</v>
      </c>
      <c r="G9" s="91" t="s">
        <v>391</v>
      </c>
      <c r="H9" s="148">
        <v>7.82</v>
      </c>
      <c r="I9" s="93">
        <v>0.332</v>
      </c>
      <c r="J9" s="94" t="s">
        <v>615</v>
      </c>
      <c r="K9" s="93">
        <v>0.269</v>
      </c>
      <c r="L9" s="145" t="s">
        <v>616</v>
      </c>
    </row>
    <row r="10" spans="1:12" ht="17.25" customHeight="1">
      <c r="A10" s="87" t="s">
        <v>482</v>
      </c>
      <c r="B10" s="87"/>
      <c r="C10" s="88" t="s">
        <v>392</v>
      </c>
      <c r="D10" s="89" t="s">
        <v>393</v>
      </c>
      <c r="E10" s="90">
        <v>34082</v>
      </c>
      <c r="F10" s="90" t="s">
        <v>9</v>
      </c>
      <c r="G10" s="91" t="s">
        <v>395</v>
      </c>
      <c r="H10" s="148">
        <v>7.77</v>
      </c>
      <c r="I10" s="93">
        <v>0.21</v>
      </c>
      <c r="J10" s="94" t="s">
        <v>525</v>
      </c>
      <c r="K10" s="93">
        <v>0.162</v>
      </c>
      <c r="L10" s="145" t="str">
        <f>IF(ISBLANK(H10),"",IF(H10&gt;9.04,"",IF(H10&lt;=7.25,"TSM",IF(H10&lt;=7.45,"SM",IF(H10&lt;=7.7,"KSM",IF(H10&lt;=8,"I A",IF(H10&lt;=8.44,"II A",IF(H10&lt;=9.04,"III A"))))))))</f>
        <v>I A</v>
      </c>
    </row>
    <row r="11" spans="1:12" ht="17.25" customHeight="1">
      <c r="A11" s="87" t="s">
        <v>416</v>
      </c>
      <c r="B11" s="87" t="s">
        <v>480</v>
      </c>
      <c r="C11" s="88" t="s">
        <v>265</v>
      </c>
      <c r="D11" s="89" t="s">
        <v>266</v>
      </c>
      <c r="E11" s="90" t="s">
        <v>267</v>
      </c>
      <c r="F11" s="90" t="s">
        <v>9</v>
      </c>
      <c r="G11" s="91" t="s">
        <v>121</v>
      </c>
      <c r="H11" s="148">
        <v>7.96</v>
      </c>
      <c r="I11" s="93">
        <v>0.168</v>
      </c>
      <c r="J11" s="94" t="s">
        <v>613</v>
      </c>
      <c r="K11" s="93">
        <v>0.176</v>
      </c>
      <c r="L11" s="145" t="str">
        <f>IF(ISBLANK(H11),"",IF(H11&gt;9.04,"",IF(H11&lt;=7.25,"TSM",IF(H11&lt;=7.45,"SM",IF(H11&lt;=7.7,"KSM",IF(H11&lt;=8,"I A",IF(H11&lt;=8.44,"II A",IF(H11&lt;=9.04,"III A"))))))))</f>
        <v>I A</v>
      </c>
    </row>
    <row r="12" spans="1:12" ht="17.25" customHeight="1" thickBot="1">
      <c r="A12" s="87" t="s">
        <v>488</v>
      </c>
      <c r="B12" s="87" t="s">
        <v>210</v>
      </c>
      <c r="C12" s="88" t="s">
        <v>70</v>
      </c>
      <c r="D12" s="89" t="s">
        <v>515</v>
      </c>
      <c r="E12" s="90">
        <v>36535</v>
      </c>
      <c r="F12" s="90" t="s">
        <v>9</v>
      </c>
      <c r="G12" s="91" t="s">
        <v>44</v>
      </c>
      <c r="H12" s="148">
        <v>7.91</v>
      </c>
      <c r="I12" s="93">
        <v>0.136</v>
      </c>
      <c r="J12" s="94" t="s">
        <v>537</v>
      </c>
      <c r="K12" s="93">
        <v>0.148</v>
      </c>
      <c r="L12" s="145" t="str">
        <f>IF(ISBLANK(H12),"",IF(H12&gt;9.04,"",IF(H12&lt;=7.25,"TSM",IF(H12&lt;=7.45,"SM",IF(H12&lt;=7.7,"KSM",IF(H12&lt;=8,"I A",IF(H12&lt;=8.44,"II A",IF(H12&lt;=9.04,"III A"))))))))</f>
        <v>I A</v>
      </c>
    </row>
    <row r="13" spans="1:12" ht="13.5" thickBot="1">
      <c r="A13" s="82" t="s">
        <v>511</v>
      </c>
      <c r="B13" s="146" t="s">
        <v>470</v>
      </c>
      <c r="C13" s="83" t="s">
        <v>5</v>
      </c>
      <c r="D13" s="84" t="s">
        <v>6</v>
      </c>
      <c r="E13" s="82" t="s">
        <v>7</v>
      </c>
      <c r="F13" s="82" t="s">
        <v>471</v>
      </c>
      <c r="G13" s="82" t="s">
        <v>8</v>
      </c>
      <c r="H13" s="151" t="s">
        <v>477</v>
      </c>
      <c r="I13" s="85" t="s">
        <v>478</v>
      </c>
      <c r="J13" s="86" t="s">
        <v>491</v>
      </c>
      <c r="K13" s="85" t="s">
        <v>478</v>
      </c>
      <c r="L13" s="25" t="s">
        <v>473</v>
      </c>
    </row>
    <row r="14" spans="1:12" ht="17.25" customHeight="1">
      <c r="A14" s="87" t="s">
        <v>492</v>
      </c>
      <c r="B14" s="87" t="s">
        <v>214</v>
      </c>
      <c r="C14" s="88" t="s">
        <v>199</v>
      </c>
      <c r="D14" s="89" t="s">
        <v>200</v>
      </c>
      <c r="E14" s="90" t="s">
        <v>201</v>
      </c>
      <c r="F14" s="90" t="s">
        <v>9</v>
      </c>
      <c r="G14" s="91" t="s">
        <v>134</v>
      </c>
      <c r="H14" s="148">
        <v>8.13</v>
      </c>
      <c r="I14" s="93">
        <v>0.218</v>
      </c>
      <c r="J14" s="94"/>
      <c r="K14" s="93"/>
      <c r="L14" s="145" t="str">
        <f aca="true" t="shared" si="0" ref="L14:L31">IF(ISBLANK(H14),"",IF(H14&gt;9.04,"",IF(H14&lt;=7.25,"TSM",IF(H14&lt;=7.45,"SM",IF(H14&lt;=7.7,"KSM",IF(H14&lt;=8,"I A",IF(H14&lt;=8.44,"II A",IF(H14&lt;=9.04,"III A"))))))))</f>
        <v>II A</v>
      </c>
    </row>
    <row r="15" spans="1:12" ht="17.25" customHeight="1">
      <c r="A15" s="87" t="s">
        <v>493</v>
      </c>
      <c r="B15" s="87"/>
      <c r="C15" s="88" t="s">
        <v>382</v>
      </c>
      <c r="D15" s="89" t="s">
        <v>383</v>
      </c>
      <c r="E15" s="90">
        <v>29079</v>
      </c>
      <c r="F15" s="90" t="s">
        <v>9</v>
      </c>
      <c r="G15" s="91" t="s">
        <v>381</v>
      </c>
      <c r="H15" s="148">
        <v>8.31</v>
      </c>
      <c r="I15" s="93">
        <v>0.152</v>
      </c>
      <c r="J15" s="94"/>
      <c r="K15" s="93"/>
      <c r="L15" s="145" t="str">
        <f t="shared" si="0"/>
        <v>II A</v>
      </c>
    </row>
    <row r="16" spans="1:12" ht="17.25" customHeight="1">
      <c r="A16" s="87" t="s">
        <v>494</v>
      </c>
      <c r="B16" s="87" t="s">
        <v>482</v>
      </c>
      <c r="C16" s="88" t="s">
        <v>248</v>
      </c>
      <c r="D16" s="89" t="s">
        <v>249</v>
      </c>
      <c r="E16" s="90">
        <v>36756</v>
      </c>
      <c r="F16" s="90" t="s">
        <v>9</v>
      </c>
      <c r="G16" s="91" t="s">
        <v>250</v>
      </c>
      <c r="H16" s="148">
        <v>8.36</v>
      </c>
      <c r="I16" s="93" t="s">
        <v>530</v>
      </c>
      <c r="J16" s="94"/>
      <c r="K16" s="93"/>
      <c r="L16" s="145" t="str">
        <f t="shared" si="0"/>
        <v>II A</v>
      </c>
    </row>
    <row r="17" spans="1:12" ht="17.25" customHeight="1">
      <c r="A17" s="87" t="s">
        <v>495</v>
      </c>
      <c r="B17" s="87" t="s">
        <v>416</v>
      </c>
      <c r="C17" s="88" t="s">
        <v>204</v>
      </c>
      <c r="D17" s="89" t="s">
        <v>205</v>
      </c>
      <c r="E17" s="90" t="s">
        <v>206</v>
      </c>
      <c r="F17" s="90" t="s">
        <v>9</v>
      </c>
      <c r="G17" s="91" t="s">
        <v>134</v>
      </c>
      <c r="H17" s="148">
        <v>8.4</v>
      </c>
      <c r="I17" s="93">
        <v>0.178</v>
      </c>
      <c r="J17" s="94"/>
      <c r="K17" s="93"/>
      <c r="L17" s="145" t="str">
        <f t="shared" si="0"/>
        <v>II A</v>
      </c>
    </row>
    <row r="18" spans="1:12" ht="17.25" customHeight="1">
      <c r="A18" s="87" t="s">
        <v>496</v>
      </c>
      <c r="B18" s="87" t="s">
        <v>488</v>
      </c>
      <c r="C18" s="88" t="s">
        <v>155</v>
      </c>
      <c r="D18" s="89" t="s">
        <v>424</v>
      </c>
      <c r="E18" s="90" t="s">
        <v>425</v>
      </c>
      <c r="F18" s="90" t="s">
        <v>404</v>
      </c>
      <c r="G18" s="91" t="s">
        <v>426</v>
      </c>
      <c r="H18" s="148">
        <v>8.42</v>
      </c>
      <c r="I18" s="93">
        <v>0.175</v>
      </c>
      <c r="J18" s="94"/>
      <c r="K18" s="93"/>
      <c r="L18" s="145" t="str">
        <f t="shared" si="0"/>
        <v>II A</v>
      </c>
    </row>
    <row r="19" spans="1:12" ht="17.25" customHeight="1">
      <c r="A19" s="87" t="s">
        <v>503</v>
      </c>
      <c r="B19" s="87"/>
      <c r="C19" s="88" t="s">
        <v>14</v>
      </c>
      <c r="D19" s="89" t="s">
        <v>15</v>
      </c>
      <c r="E19" s="90">
        <v>35378</v>
      </c>
      <c r="F19" s="90" t="s">
        <v>9</v>
      </c>
      <c r="G19" s="91" t="s">
        <v>16</v>
      </c>
      <c r="H19" s="148">
        <v>8.45</v>
      </c>
      <c r="I19" s="93">
        <v>0.361</v>
      </c>
      <c r="J19" s="94"/>
      <c r="K19" s="93"/>
      <c r="L19" s="145" t="str">
        <f t="shared" si="0"/>
        <v>III A</v>
      </c>
    </row>
    <row r="20" spans="1:12" ht="17.25" customHeight="1">
      <c r="A20" s="87" t="s">
        <v>504</v>
      </c>
      <c r="B20" s="87" t="s">
        <v>492</v>
      </c>
      <c r="C20" s="88" t="s">
        <v>155</v>
      </c>
      <c r="D20" s="89" t="s">
        <v>279</v>
      </c>
      <c r="E20" s="90">
        <v>36512</v>
      </c>
      <c r="F20" s="90" t="s">
        <v>9</v>
      </c>
      <c r="G20" s="91" t="s">
        <v>121</v>
      </c>
      <c r="H20" s="148">
        <v>8.52</v>
      </c>
      <c r="I20" s="93">
        <v>0.593</v>
      </c>
      <c r="J20" s="94"/>
      <c r="K20" s="93"/>
      <c r="L20" s="145" t="str">
        <f t="shared" si="0"/>
        <v>III A</v>
      </c>
    </row>
    <row r="21" spans="1:12" ht="17.25" customHeight="1">
      <c r="A21" s="87" t="s">
        <v>505</v>
      </c>
      <c r="B21" s="87" t="s">
        <v>493</v>
      </c>
      <c r="C21" s="88" t="s">
        <v>513</v>
      </c>
      <c r="D21" s="89" t="s">
        <v>514</v>
      </c>
      <c r="E21" s="90">
        <v>37286</v>
      </c>
      <c r="F21" s="90" t="s">
        <v>9</v>
      </c>
      <c r="G21" s="91" t="s">
        <v>134</v>
      </c>
      <c r="H21" s="148">
        <v>8.53</v>
      </c>
      <c r="I21" s="93">
        <v>0.295</v>
      </c>
      <c r="J21" s="94"/>
      <c r="K21" s="93"/>
      <c r="L21" s="145" t="str">
        <f t="shared" si="0"/>
        <v>III A</v>
      </c>
    </row>
    <row r="22" spans="1:12" ht="17.25" customHeight="1">
      <c r="A22" s="87" t="s">
        <v>543</v>
      </c>
      <c r="B22" s="87" t="s">
        <v>494</v>
      </c>
      <c r="C22" s="88" t="s">
        <v>14</v>
      </c>
      <c r="D22" s="89" t="s">
        <v>258</v>
      </c>
      <c r="E22" s="90">
        <v>36178</v>
      </c>
      <c r="F22" s="90" t="s">
        <v>263</v>
      </c>
      <c r="G22" s="91" t="s">
        <v>259</v>
      </c>
      <c r="H22" s="148">
        <v>8.63</v>
      </c>
      <c r="I22" s="93">
        <v>0.188</v>
      </c>
      <c r="J22" s="94"/>
      <c r="K22" s="93"/>
      <c r="L22" s="145" t="str">
        <f t="shared" si="0"/>
        <v>III A</v>
      </c>
    </row>
    <row r="23" spans="1:12" ht="17.25" customHeight="1">
      <c r="A23" s="87" t="s">
        <v>544</v>
      </c>
      <c r="B23" s="87" t="s">
        <v>495</v>
      </c>
      <c r="C23" s="88" t="s">
        <v>194</v>
      </c>
      <c r="D23" s="89" t="s">
        <v>195</v>
      </c>
      <c r="E23" s="90" t="s">
        <v>196</v>
      </c>
      <c r="F23" s="90" t="s">
        <v>9</v>
      </c>
      <c r="G23" s="91" t="s">
        <v>134</v>
      </c>
      <c r="H23" s="148">
        <v>8.64</v>
      </c>
      <c r="I23" s="93">
        <v>0.34</v>
      </c>
      <c r="J23" s="94"/>
      <c r="K23" s="93"/>
      <c r="L23" s="145" t="str">
        <f t="shared" si="0"/>
        <v>III A</v>
      </c>
    </row>
    <row r="24" spans="1:12" ht="17.25" customHeight="1">
      <c r="A24" s="87" t="s">
        <v>545</v>
      </c>
      <c r="B24" s="87"/>
      <c r="C24" s="88" t="s">
        <v>384</v>
      </c>
      <c r="D24" s="89" t="s">
        <v>385</v>
      </c>
      <c r="E24" s="90">
        <v>34417</v>
      </c>
      <c r="F24" s="90" t="s">
        <v>9</v>
      </c>
      <c r="G24" s="91" t="s">
        <v>386</v>
      </c>
      <c r="H24" s="148">
        <v>8.65</v>
      </c>
      <c r="I24" s="93">
        <v>0.534</v>
      </c>
      <c r="J24" s="94"/>
      <c r="K24" s="93"/>
      <c r="L24" s="145" t="str">
        <f t="shared" si="0"/>
        <v>III A</v>
      </c>
    </row>
    <row r="25" spans="1:12" ht="17.25" customHeight="1">
      <c r="A25" s="87" t="s">
        <v>546</v>
      </c>
      <c r="B25" s="87" t="s">
        <v>496</v>
      </c>
      <c r="C25" s="88" t="s">
        <v>144</v>
      </c>
      <c r="D25" s="89" t="s">
        <v>145</v>
      </c>
      <c r="E25" s="90" t="s">
        <v>146</v>
      </c>
      <c r="F25" s="90" t="s">
        <v>9</v>
      </c>
      <c r="G25" s="91" t="s">
        <v>137</v>
      </c>
      <c r="H25" s="148">
        <v>8.76</v>
      </c>
      <c r="I25" s="93" t="s">
        <v>530</v>
      </c>
      <c r="J25" s="94"/>
      <c r="K25" s="93"/>
      <c r="L25" s="145" t="str">
        <f t="shared" si="0"/>
        <v>III A</v>
      </c>
    </row>
    <row r="26" spans="1:12" ht="17.25" customHeight="1">
      <c r="A26" s="87" t="s">
        <v>547</v>
      </c>
      <c r="B26" s="87"/>
      <c r="C26" s="88" t="s">
        <v>221</v>
      </c>
      <c r="D26" s="89" t="s">
        <v>274</v>
      </c>
      <c r="E26" s="90">
        <v>34931</v>
      </c>
      <c r="F26" s="90" t="s">
        <v>9</v>
      </c>
      <c r="G26" s="91" t="s">
        <v>121</v>
      </c>
      <c r="H26" s="148">
        <v>8.81</v>
      </c>
      <c r="I26" s="93">
        <v>0.177</v>
      </c>
      <c r="J26" s="94"/>
      <c r="K26" s="93"/>
      <c r="L26" s="145" t="str">
        <f t="shared" si="0"/>
        <v>III A</v>
      </c>
    </row>
    <row r="27" spans="1:12" ht="17.25" customHeight="1">
      <c r="A27" s="87" t="s">
        <v>548</v>
      </c>
      <c r="B27" s="87" t="s">
        <v>503</v>
      </c>
      <c r="C27" s="88" t="s">
        <v>427</v>
      </c>
      <c r="D27" s="89" t="s">
        <v>428</v>
      </c>
      <c r="E27" s="90" t="s">
        <v>429</v>
      </c>
      <c r="F27" s="90" t="s">
        <v>404</v>
      </c>
      <c r="G27" s="91" t="s">
        <v>426</v>
      </c>
      <c r="H27" s="148">
        <v>9.1</v>
      </c>
      <c r="I27" s="93">
        <v>0.383</v>
      </c>
      <c r="J27" s="94"/>
      <c r="K27" s="93"/>
      <c r="L27" s="145">
        <f t="shared" si="0"/>
      </c>
    </row>
    <row r="28" spans="1:12" ht="17.25" customHeight="1">
      <c r="A28" s="87" t="s">
        <v>549</v>
      </c>
      <c r="B28" s="87" t="s">
        <v>504</v>
      </c>
      <c r="C28" s="88" t="s">
        <v>142</v>
      </c>
      <c r="D28" s="89" t="s">
        <v>143</v>
      </c>
      <c r="E28" s="90">
        <v>36333</v>
      </c>
      <c r="F28" s="90" t="s">
        <v>9</v>
      </c>
      <c r="G28" s="91" t="s">
        <v>137</v>
      </c>
      <c r="H28" s="148">
        <v>9.12</v>
      </c>
      <c r="I28" s="93">
        <v>0.354</v>
      </c>
      <c r="J28" s="94"/>
      <c r="K28" s="93"/>
      <c r="L28" s="145">
        <f t="shared" si="0"/>
      </c>
    </row>
    <row r="29" spans="1:12" ht="17.25" customHeight="1">
      <c r="A29" s="87" t="s">
        <v>550</v>
      </c>
      <c r="B29" s="87" t="s">
        <v>505</v>
      </c>
      <c r="C29" s="88" t="s">
        <v>155</v>
      </c>
      <c r="D29" s="89" t="s">
        <v>457</v>
      </c>
      <c r="E29" s="90">
        <v>36497</v>
      </c>
      <c r="F29" s="90" t="s">
        <v>9</v>
      </c>
      <c r="G29" s="91" t="s">
        <v>458</v>
      </c>
      <c r="H29" s="148">
        <v>9.37</v>
      </c>
      <c r="I29" s="93">
        <v>0.173</v>
      </c>
      <c r="J29" s="94"/>
      <c r="K29" s="93"/>
      <c r="L29" s="145">
        <f t="shared" si="0"/>
      </c>
    </row>
    <row r="30" spans="1:12" ht="17.25" customHeight="1">
      <c r="A30" s="87" t="s">
        <v>551</v>
      </c>
      <c r="B30" s="87" t="s">
        <v>543</v>
      </c>
      <c r="C30" s="88" t="s">
        <v>430</v>
      </c>
      <c r="D30" s="89" t="s">
        <v>356</v>
      </c>
      <c r="E30" s="90" t="s">
        <v>431</v>
      </c>
      <c r="F30" s="90" t="s">
        <v>404</v>
      </c>
      <c r="G30" s="91" t="s">
        <v>426</v>
      </c>
      <c r="H30" s="148">
        <v>9.49</v>
      </c>
      <c r="I30" s="93" t="s">
        <v>530</v>
      </c>
      <c r="J30" s="94"/>
      <c r="K30" s="93"/>
      <c r="L30" s="145">
        <f t="shared" si="0"/>
      </c>
    </row>
    <row r="31" spans="1:12" ht="17.25" customHeight="1">
      <c r="A31" s="87" t="s">
        <v>552</v>
      </c>
      <c r="B31" s="87" t="s">
        <v>544</v>
      </c>
      <c r="C31" s="88" t="s">
        <v>147</v>
      </c>
      <c r="D31" s="89" t="s">
        <v>148</v>
      </c>
      <c r="E31" s="90">
        <v>36863</v>
      </c>
      <c r="F31" s="90" t="s">
        <v>9</v>
      </c>
      <c r="G31" s="91" t="s">
        <v>137</v>
      </c>
      <c r="H31" s="148">
        <v>9.75</v>
      </c>
      <c r="I31" s="93" t="s">
        <v>530</v>
      </c>
      <c r="J31" s="94"/>
      <c r="K31" s="93"/>
      <c r="L31" s="145">
        <f t="shared" si="0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Q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2" width="4.28125" style="5" customWidth="1"/>
    <col min="3" max="3" width="8.8515625" style="5" customWidth="1"/>
    <col min="4" max="4" width="13.28125" style="5" customWidth="1"/>
    <col min="5" max="5" width="9.7109375" style="5" bestFit="1" customWidth="1"/>
    <col min="6" max="6" width="11.7109375" style="5" customWidth="1"/>
    <col min="7" max="7" width="25.7109375" style="5" bestFit="1" customWidth="1"/>
    <col min="8" max="15" width="5.00390625" style="5" customWidth="1"/>
    <col min="16" max="16" width="6.8515625" style="5" customWidth="1"/>
    <col min="17" max="17" width="4.28125" style="5" bestFit="1" customWidth="1"/>
    <col min="18" max="16384" width="9.140625" style="5" customWidth="1"/>
  </cols>
  <sheetData>
    <row r="1" spans="1:16" ht="18.75">
      <c r="A1" s="1"/>
      <c r="B1" s="1"/>
      <c r="C1" s="2" t="s">
        <v>467</v>
      </c>
      <c r="D1" s="3"/>
      <c r="E1" s="4"/>
      <c r="F1" s="4"/>
      <c r="H1" s="6"/>
      <c r="I1" s="6"/>
      <c r="J1" s="6"/>
      <c r="K1" s="6"/>
      <c r="L1" s="6"/>
      <c r="M1" s="6"/>
      <c r="N1" s="6"/>
      <c r="O1" s="6"/>
      <c r="P1" s="1"/>
    </row>
    <row r="2" spans="1:16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 t="s">
        <v>474</v>
      </c>
    </row>
    <row r="3" spans="1:16" ht="15.75">
      <c r="A3" s="1"/>
      <c r="B3" s="1"/>
      <c r="C3" s="10" t="s">
        <v>468</v>
      </c>
      <c r="D3" s="3"/>
      <c r="F3" s="11" t="s">
        <v>469</v>
      </c>
      <c r="G3" s="11"/>
      <c r="H3" s="12"/>
      <c r="I3" s="12"/>
      <c r="J3" s="12"/>
      <c r="K3" s="12"/>
      <c r="L3" s="12"/>
      <c r="M3" s="12"/>
      <c r="N3" s="12"/>
      <c r="O3" s="12"/>
      <c r="P3" s="14" t="s">
        <v>9</v>
      </c>
    </row>
    <row r="4" spans="1:16" ht="13.5" thickBot="1">
      <c r="A4" s="7"/>
      <c r="B4" s="7"/>
      <c r="C4" s="15"/>
      <c r="D4" s="8"/>
      <c r="E4" s="8"/>
      <c r="F4" s="8"/>
      <c r="G4" s="8"/>
      <c r="H4" s="16"/>
      <c r="I4" s="16"/>
      <c r="J4" s="16"/>
      <c r="K4" s="16"/>
      <c r="L4" s="16"/>
      <c r="M4" s="16"/>
      <c r="N4" s="16"/>
      <c r="O4" s="16"/>
      <c r="P4" s="7"/>
    </row>
    <row r="5" spans="1:17" ht="13.5" thickBot="1">
      <c r="A5" s="17" t="s">
        <v>511</v>
      </c>
      <c r="B5" s="18" t="s">
        <v>470</v>
      </c>
      <c r="C5" s="19" t="s">
        <v>5</v>
      </c>
      <c r="D5" s="20" t="s">
        <v>6</v>
      </c>
      <c r="E5" s="21" t="s">
        <v>7</v>
      </c>
      <c r="F5" s="22" t="s">
        <v>471</v>
      </c>
      <c r="G5" s="23" t="s">
        <v>8</v>
      </c>
      <c r="H5" s="24" t="s">
        <v>626</v>
      </c>
      <c r="I5" s="24" t="s">
        <v>627</v>
      </c>
      <c r="J5" s="24" t="s">
        <v>628</v>
      </c>
      <c r="K5" s="24" t="s">
        <v>629</v>
      </c>
      <c r="L5" s="24" t="s">
        <v>630</v>
      </c>
      <c r="M5" s="24" t="s">
        <v>631</v>
      </c>
      <c r="N5" s="24" t="s">
        <v>632</v>
      </c>
      <c r="O5" s="24" t="s">
        <v>633</v>
      </c>
      <c r="P5" s="25" t="s">
        <v>472</v>
      </c>
      <c r="Q5" s="25" t="s">
        <v>473</v>
      </c>
    </row>
    <row r="6" spans="1:17" ht="17.25" customHeight="1">
      <c r="A6" s="26">
        <v>1</v>
      </c>
      <c r="B6" s="27">
        <v>1</v>
      </c>
      <c r="C6" s="28" t="s">
        <v>142</v>
      </c>
      <c r="D6" s="29" t="s">
        <v>367</v>
      </c>
      <c r="E6" s="30">
        <v>36256</v>
      </c>
      <c r="F6" s="31" t="s">
        <v>9</v>
      </c>
      <c r="G6" s="30" t="s">
        <v>366</v>
      </c>
      <c r="H6" s="32"/>
      <c r="I6" s="32"/>
      <c r="J6" s="32"/>
      <c r="K6" s="32" t="s">
        <v>636</v>
      </c>
      <c r="L6" s="32" t="s">
        <v>636</v>
      </c>
      <c r="M6" s="32" t="s">
        <v>636</v>
      </c>
      <c r="N6" s="32" t="s">
        <v>636</v>
      </c>
      <c r="O6" s="32" t="s">
        <v>635</v>
      </c>
      <c r="P6" s="33">
        <v>3.1</v>
      </c>
      <c r="Q6" s="34" t="str">
        <f aca="true" t="shared" si="0" ref="Q6:Q12">IF(ISBLANK(P6),"",IF(P6&lt;2.4,"",IF(P6&gt;=4.1,"TSM",IF(P6&gt;=3.82,"SM",IF(P6&gt;=3.48,"KSM",IF(P6&gt;=3.1,"I A",IF(P6&gt;=2.7,"II A",IF(P6&gt;=2.4,"III A"))))))))</f>
        <v>I A</v>
      </c>
    </row>
    <row r="7" spans="1:17" ht="17.25" customHeight="1">
      <c r="A7" s="26">
        <v>2</v>
      </c>
      <c r="B7" s="27">
        <v>2</v>
      </c>
      <c r="C7" s="28" t="s">
        <v>155</v>
      </c>
      <c r="D7" s="29" t="s">
        <v>368</v>
      </c>
      <c r="E7" s="30">
        <v>35888</v>
      </c>
      <c r="F7" s="31" t="s">
        <v>9</v>
      </c>
      <c r="G7" s="30" t="s">
        <v>366</v>
      </c>
      <c r="H7" s="32"/>
      <c r="I7" s="32"/>
      <c r="J7" s="32"/>
      <c r="K7" s="32" t="s">
        <v>636</v>
      </c>
      <c r="L7" s="32" t="s">
        <v>637</v>
      </c>
      <c r="M7" s="32" t="s">
        <v>636</v>
      </c>
      <c r="N7" s="32" t="s">
        <v>635</v>
      </c>
      <c r="O7" s="32"/>
      <c r="P7" s="33">
        <v>3</v>
      </c>
      <c r="Q7" s="34" t="str">
        <f t="shared" si="0"/>
        <v>II A</v>
      </c>
    </row>
    <row r="8" spans="1:17" ht="17.25" customHeight="1">
      <c r="A8" s="26">
        <v>3</v>
      </c>
      <c r="B8" s="27">
        <v>3</v>
      </c>
      <c r="C8" s="28" t="s">
        <v>78</v>
      </c>
      <c r="D8" s="29" t="s">
        <v>80</v>
      </c>
      <c r="E8" s="30">
        <v>35437</v>
      </c>
      <c r="F8" s="31" t="s">
        <v>62</v>
      </c>
      <c r="G8" s="30" t="s">
        <v>76</v>
      </c>
      <c r="H8" s="32" t="s">
        <v>636</v>
      </c>
      <c r="I8" s="32" t="s">
        <v>636</v>
      </c>
      <c r="J8" s="32" t="s">
        <v>636</v>
      </c>
      <c r="K8" s="32" t="s">
        <v>634</v>
      </c>
      <c r="L8" s="32" t="s">
        <v>636</v>
      </c>
      <c r="M8" s="32" t="s">
        <v>636</v>
      </c>
      <c r="N8" s="32" t="s">
        <v>635</v>
      </c>
      <c r="O8" s="32"/>
      <c r="P8" s="33">
        <v>3</v>
      </c>
      <c r="Q8" s="34" t="str">
        <f t="shared" si="0"/>
        <v>II A</v>
      </c>
    </row>
    <row r="9" spans="1:17" ht="17.25" customHeight="1">
      <c r="A9" s="26">
        <v>4</v>
      </c>
      <c r="B9" s="27">
        <v>4</v>
      </c>
      <c r="C9" s="28" t="s">
        <v>107</v>
      </c>
      <c r="D9" s="29" t="s">
        <v>365</v>
      </c>
      <c r="E9" s="30">
        <v>36151</v>
      </c>
      <c r="F9" s="31" t="s">
        <v>9</v>
      </c>
      <c r="G9" s="30" t="s">
        <v>366</v>
      </c>
      <c r="H9" s="32"/>
      <c r="I9" s="32"/>
      <c r="J9" s="32"/>
      <c r="K9" s="32" t="s">
        <v>636</v>
      </c>
      <c r="L9" s="32" t="s">
        <v>636</v>
      </c>
      <c r="M9" s="32" t="s">
        <v>635</v>
      </c>
      <c r="N9" s="32"/>
      <c r="O9" s="32"/>
      <c r="P9" s="33">
        <v>2.9</v>
      </c>
      <c r="Q9" s="34" t="str">
        <f t="shared" si="0"/>
        <v>II A</v>
      </c>
    </row>
    <row r="10" spans="1:17" ht="17.25" customHeight="1">
      <c r="A10" s="26">
        <v>5</v>
      </c>
      <c r="B10" s="27">
        <v>5</v>
      </c>
      <c r="C10" s="28" t="s">
        <v>189</v>
      </c>
      <c r="D10" s="29" t="s">
        <v>369</v>
      </c>
      <c r="E10" s="30">
        <v>36574</v>
      </c>
      <c r="F10" s="31" t="s">
        <v>9</v>
      </c>
      <c r="G10" s="30" t="s">
        <v>366</v>
      </c>
      <c r="H10" s="32" t="s">
        <v>634</v>
      </c>
      <c r="I10" s="32" t="s">
        <v>634</v>
      </c>
      <c r="J10" s="32" t="s">
        <v>635</v>
      </c>
      <c r="K10" s="32"/>
      <c r="L10" s="32"/>
      <c r="M10" s="32"/>
      <c r="N10" s="32"/>
      <c r="O10" s="32"/>
      <c r="P10" s="33">
        <v>2.6</v>
      </c>
      <c r="Q10" s="34" t="str">
        <f t="shared" si="0"/>
        <v>III A</v>
      </c>
    </row>
    <row r="11" spans="1:17" ht="17.25" customHeight="1">
      <c r="A11" s="26">
        <v>6</v>
      </c>
      <c r="B11" s="27">
        <v>6</v>
      </c>
      <c r="C11" s="28" t="s">
        <v>77</v>
      </c>
      <c r="D11" s="29" t="s">
        <v>370</v>
      </c>
      <c r="E11" s="30">
        <v>36543</v>
      </c>
      <c r="F11" s="31" t="s">
        <v>9</v>
      </c>
      <c r="G11" s="30" t="s">
        <v>366</v>
      </c>
      <c r="H11" s="32" t="s">
        <v>636</v>
      </c>
      <c r="I11" s="32" t="s">
        <v>639</v>
      </c>
      <c r="J11" s="32" t="s">
        <v>635</v>
      </c>
      <c r="K11" s="32"/>
      <c r="L11" s="32"/>
      <c r="M11" s="32"/>
      <c r="N11" s="32"/>
      <c r="O11" s="32"/>
      <c r="P11" s="33">
        <v>2.6</v>
      </c>
      <c r="Q11" s="34" t="str">
        <f t="shared" si="0"/>
        <v>III A</v>
      </c>
    </row>
    <row r="12" spans="1:17" ht="17.25" customHeight="1">
      <c r="A12" s="26">
        <v>7</v>
      </c>
      <c r="B12" s="27">
        <v>7</v>
      </c>
      <c r="C12" s="28" t="s">
        <v>371</v>
      </c>
      <c r="D12" s="29" t="s">
        <v>372</v>
      </c>
      <c r="E12" s="30">
        <v>35437</v>
      </c>
      <c r="F12" s="31" t="s">
        <v>9</v>
      </c>
      <c r="G12" s="30" t="s">
        <v>366</v>
      </c>
      <c r="H12" s="32" t="s">
        <v>634</v>
      </c>
      <c r="I12" s="32" t="s">
        <v>639</v>
      </c>
      <c r="J12" s="32" t="s">
        <v>635</v>
      </c>
      <c r="K12" s="32"/>
      <c r="L12" s="32"/>
      <c r="M12" s="32"/>
      <c r="N12" s="32"/>
      <c r="O12" s="32"/>
      <c r="P12" s="33">
        <v>2.6</v>
      </c>
      <c r="Q12" s="34" t="str">
        <f t="shared" si="0"/>
        <v>III A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O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2" width="4.28125" style="137" customWidth="1"/>
    <col min="3" max="3" width="8.8515625" style="137" customWidth="1"/>
    <col min="4" max="4" width="11.8515625" style="137" bestFit="1" customWidth="1"/>
    <col min="5" max="5" width="9.7109375" style="137" bestFit="1" customWidth="1"/>
    <col min="6" max="6" width="6.8515625" style="137" customWidth="1"/>
    <col min="7" max="7" width="11.57421875" style="137" customWidth="1"/>
    <col min="8" max="13" width="5.00390625" style="137" customWidth="1"/>
    <col min="14" max="14" width="6.8515625" style="137" customWidth="1"/>
    <col min="15" max="15" width="4.28125" style="137" bestFit="1" customWidth="1"/>
    <col min="16" max="16384" width="9.140625" style="137" customWidth="1"/>
  </cols>
  <sheetData>
    <row r="1" spans="1:14" ht="18.75">
      <c r="A1" s="80"/>
      <c r="B1" s="80"/>
      <c r="C1" s="69" t="s">
        <v>467</v>
      </c>
      <c r="D1" s="103"/>
      <c r="E1" s="70"/>
      <c r="F1" s="70"/>
      <c r="H1" s="105"/>
      <c r="I1" s="105"/>
      <c r="J1" s="105"/>
      <c r="K1" s="105"/>
      <c r="L1" s="80"/>
      <c r="M1" s="80"/>
      <c r="N1" s="80"/>
    </row>
    <row r="2" spans="1:14" ht="12.75">
      <c r="A2" s="107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7"/>
      <c r="M2" s="107"/>
      <c r="N2" s="9" t="s">
        <v>474</v>
      </c>
    </row>
    <row r="3" spans="1:14" ht="15.75">
      <c r="A3" s="80"/>
      <c r="B3" s="80"/>
      <c r="C3" s="109" t="s">
        <v>468</v>
      </c>
      <c r="D3" s="103"/>
      <c r="F3" s="81" t="s">
        <v>483</v>
      </c>
      <c r="G3" s="81"/>
      <c r="H3" s="79"/>
      <c r="I3" s="79"/>
      <c r="J3" s="79"/>
      <c r="K3" s="79"/>
      <c r="L3" s="111"/>
      <c r="M3" s="111"/>
      <c r="N3" s="97" t="s">
        <v>9</v>
      </c>
    </row>
    <row r="4" spans="1:14" ht="13.5" thickBot="1">
      <c r="A4" s="107"/>
      <c r="B4" s="107"/>
      <c r="C4" s="112"/>
      <c r="D4" s="108"/>
      <c r="E4" s="108"/>
      <c r="F4" s="108"/>
      <c r="G4" s="108"/>
      <c r="H4" s="138"/>
      <c r="I4" s="138"/>
      <c r="J4" s="138"/>
      <c r="K4" s="138"/>
      <c r="L4" s="138"/>
      <c r="M4" s="138"/>
      <c r="N4" s="107"/>
    </row>
    <row r="5" spans="1:15" ht="13.5" thickBot="1">
      <c r="A5" s="116" t="s">
        <v>511</v>
      </c>
      <c r="B5" s="117" t="s">
        <v>470</v>
      </c>
      <c r="C5" s="118" t="s">
        <v>5</v>
      </c>
      <c r="D5" s="119" t="s">
        <v>6</v>
      </c>
      <c r="E5" s="120" t="s">
        <v>7</v>
      </c>
      <c r="F5" s="139" t="s">
        <v>471</v>
      </c>
      <c r="G5" s="140" t="s">
        <v>8</v>
      </c>
      <c r="H5" s="141" t="s">
        <v>631</v>
      </c>
      <c r="I5" s="141" t="s">
        <v>640</v>
      </c>
      <c r="J5" s="141" t="s">
        <v>641</v>
      </c>
      <c r="K5" s="141" t="s">
        <v>642</v>
      </c>
      <c r="L5" s="141" t="s">
        <v>30</v>
      </c>
      <c r="M5" s="141" t="s">
        <v>643</v>
      </c>
      <c r="N5" s="123" t="s">
        <v>472</v>
      </c>
      <c r="O5" s="123" t="s">
        <v>473</v>
      </c>
    </row>
    <row r="6" spans="1:15" ht="17.25" customHeight="1">
      <c r="A6" s="124">
        <v>1</v>
      </c>
      <c r="B6" s="125">
        <v>1</v>
      </c>
      <c r="C6" s="133" t="s">
        <v>245</v>
      </c>
      <c r="D6" s="134" t="s">
        <v>373</v>
      </c>
      <c r="E6" s="135">
        <v>35437</v>
      </c>
      <c r="F6" s="136" t="s">
        <v>9</v>
      </c>
      <c r="G6" s="135" t="s">
        <v>366</v>
      </c>
      <c r="H6" s="142"/>
      <c r="I6" s="142"/>
      <c r="J6" s="142" t="s">
        <v>636</v>
      </c>
      <c r="K6" s="142" t="s">
        <v>634</v>
      </c>
      <c r="L6" s="142" t="s">
        <v>636</v>
      </c>
      <c r="M6" s="142" t="s">
        <v>635</v>
      </c>
      <c r="N6" s="33">
        <v>4</v>
      </c>
      <c r="O6" s="34" t="str">
        <f>IF(ISBLANK(N6),"",IF(N6&lt;3.05,"",IF(N6&gt;=5.55,"TSM",IF(N6&gt;=5.1,"SM",IF(N6&gt;=4.6,"KSM",IF(N6&gt;=4.1,"I A",IF(N6&gt;=3.5,"II A",IF(N6&gt;=3.05,"III A"))))))))</f>
        <v>II A</v>
      </c>
    </row>
    <row r="7" spans="1:15" ht="17.25" customHeight="1">
      <c r="A7" s="124">
        <v>2</v>
      </c>
      <c r="B7" s="125">
        <v>2</v>
      </c>
      <c r="C7" s="133" t="s">
        <v>17</v>
      </c>
      <c r="D7" s="134" t="s">
        <v>460</v>
      </c>
      <c r="E7" s="135" t="s">
        <v>461</v>
      </c>
      <c r="F7" s="136" t="s">
        <v>9</v>
      </c>
      <c r="G7" s="135" t="s">
        <v>458</v>
      </c>
      <c r="H7" s="142" t="s">
        <v>636</v>
      </c>
      <c r="I7" s="142" t="s">
        <v>635</v>
      </c>
      <c r="J7" s="142"/>
      <c r="K7" s="142"/>
      <c r="L7" s="142"/>
      <c r="M7" s="142"/>
      <c r="N7" s="33">
        <v>3</v>
      </c>
      <c r="O7" s="34">
        <f>IF(ISBLANK(N7),"",IF(N7&lt;3.05,"",IF(N7&gt;=5.55,"TSM",IF(N7&gt;=5.1,"SM",IF(N7&gt;=4.6,"KSM",IF(N7&gt;=4.1,"I A",IF(N7&gt;=3.5,"II A",IF(N7&gt;=3.05,"III A"))))))))</f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P1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2" width="4.421875" style="59" customWidth="1"/>
    <col min="3" max="3" width="12.421875" style="59" bestFit="1" customWidth="1"/>
    <col min="4" max="4" width="14.00390625" style="59" customWidth="1"/>
    <col min="5" max="5" width="9.7109375" style="59" bestFit="1" customWidth="1"/>
    <col min="6" max="6" width="7.28125" style="59" customWidth="1"/>
    <col min="7" max="7" width="22.28125" style="59" customWidth="1"/>
    <col min="8" max="10" width="6.140625" style="59" customWidth="1"/>
    <col min="11" max="11" width="6.140625" style="59" hidden="1" customWidth="1"/>
    <col min="12" max="14" width="6.140625" style="59" customWidth="1"/>
    <col min="15" max="15" width="6.57421875" style="59" customWidth="1"/>
    <col min="16" max="16" width="4.28125" style="59" bestFit="1" customWidth="1"/>
    <col min="17" max="16384" width="9.140625" style="59" customWidth="1"/>
  </cols>
  <sheetData>
    <row r="1" spans="1:15" ht="18.75">
      <c r="A1" s="37"/>
      <c r="B1" s="37"/>
      <c r="C1" s="2" t="s">
        <v>467</v>
      </c>
      <c r="D1" s="3"/>
      <c r="G1" s="4"/>
      <c r="H1" s="6"/>
      <c r="I1" s="1"/>
      <c r="J1" s="1"/>
      <c r="K1" s="1"/>
      <c r="L1" s="1"/>
      <c r="M1" s="1"/>
      <c r="N1" s="1"/>
      <c r="O1" s="38"/>
    </row>
    <row r="2" spans="1:15" ht="12.75">
      <c r="A2" s="7"/>
      <c r="B2" s="7"/>
      <c r="C2" s="8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9" t="s">
        <v>474</v>
      </c>
    </row>
    <row r="3" spans="1:15" ht="16.5" thickBot="1">
      <c r="A3" s="1"/>
      <c r="B3" s="1"/>
      <c r="C3" s="10" t="s">
        <v>486</v>
      </c>
      <c r="D3" s="3"/>
      <c r="G3" s="60" t="s">
        <v>469</v>
      </c>
      <c r="H3" s="12"/>
      <c r="I3" s="13"/>
      <c r="J3" s="14"/>
      <c r="K3" s="14"/>
      <c r="L3" s="14"/>
      <c r="M3" s="14"/>
      <c r="N3" s="14"/>
      <c r="O3" s="14"/>
    </row>
    <row r="4" spans="1:15" ht="13.5" thickBot="1">
      <c r="A4" s="7"/>
      <c r="B4" s="7"/>
      <c r="C4" s="15"/>
      <c r="D4" s="8"/>
      <c r="E4" s="8"/>
      <c r="F4" s="8"/>
      <c r="G4" s="8"/>
      <c r="H4" s="61"/>
      <c r="I4" s="62"/>
      <c r="J4" s="62" t="s">
        <v>487</v>
      </c>
      <c r="K4" s="62"/>
      <c r="L4" s="62"/>
      <c r="M4" s="62"/>
      <c r="N4" s="63"/>
      <c r="O4" s="7"/>
    </row>
    <row r="5" spans="1:16" ht="13.5" thickBot="1">
      <c r="A5" s="17" t="s">
        <v>511</v>
      </c>
      <c r="B5" s="18" t="s">
        <v>470</v>
      </c>
      <c r="C5" s="19" t="s">
        <v>5</v>
      </c>
      <c r="D5" s="20" t="s">
        <v>6</v>
      </c>
      <c r="E5" s="21" t="s">
        <v>7</v>
      </c>
      <c r="F5" s="21" t="s">
        <v>471</v>
      </c>
      <c r="G5" s="64" t="s">
        <v>8</v>
      </c>
      <c r="H5" s="65" t="s">
        <v>480</v>
      </c>
      <c r="I5" s="65" t="s">
        <v>210</v>
      </c>
      <c r="J5" s="65" t="s">
        <v>214</v>
      </c>
      <c r="K5" s="65" t="s">
        <v>475</v>
      </c>
      <c r="L5" s="65" t="s">
        <v>482</v>
      </c>
      <c r="M5" s="65" t="s">
        <v>416</v>
      </c>
      <c r="N5" s="65" t="s">
        <v>488</v>
      </c>
      <c r="O5" s="25" t="s">
        <v>472</v>
      </c>
      <c r="P5" s="25" t="s">
        <v>473</v>
      </c>
    </row>
    <row r="6" spans="1:16" ht="16.5" customHeight="1">
      <c r="A6" s="26">
        <v>1</v>
      </c>
      <c r="B6" s="27"/>
      <c r="C6" s="28" t="s">
        <v>167</v>
      </c>
      <c r="D6" s="29" t="s">
        <v>168</v>
      </c>
      <c r="E6" s="30">
        <v>34528</v>
      </c>
      <c r="F6" s="30" t="s">
        <v>9</v>
      </c>
      <c r="G6" s="31" t="s">
        <v>165</v>
      </c>
      <c r="H6" s="66">
        <v>5.84</v>
      </c>
      <c r="I6" s="66" t="s">
        <v>637</v>
      </c>
      <c r="J6" s="66" t="s">
        <v>638</v>
      </c>
      <c r="K6" s="67"/>
      <c r="L6" s="66" t="s">
        <v>638</v>
      </c>
      <c r="M6" s="66" t="s">
        <v>637</v>
      </c>
      <c r="N6" s="66" t="s">
        <v>638</v>
      </c>
      <c r="O6" s="155">
        <f aca="true" t="shared" si="0" ref="O6:O15">MAX(H6:J6,L6:N6)</f>
        <v>5.84</v>
      </c>
      <c r="P6" s="34" t="str">
        <f aca="true" t="shared" si="1" ref="P6:P15">IF(ISBLANK(O6),"",IF(O6&lt;4.6,"",IF(O6&gt;=6.62,"TSM",IF(O6&gt;=6.35,"SM",IF(O6&gt;=6,"KSM",IF(O6&gt;=5.6,"I A",IF(O6&gt;=5.15,"II A",IF(O6&gt;=4.6,"III A"))))))))</f>
        <v>I A</v>
      </c>
    </row>
    <row r="7" spans="1:16" ht="16.5" customHeight="1">
      <c r="A7" s="26">
        <v>2</v>
      </c>
      <c r="B7" s="27"/>
      <c r="C7" s="28" t="s">
        <v>382</v>
      </c>
      <c r="D7" s="29" t="s">
        <v>383</v>
      </c>
      <c r="E7" s="30">
        <v>29079</v>
      </c>
      <c r="F7" s="30" t="s">
        <v>9</v>
      </c>
      <c r="G7" s="31" t="s">
        <v>381</v>
      </c>
      <c r="H7" s="66" t="s">
        <v>638</v>
      </c>
      <c r="I7" s="66">
        <v>5.31</v>
      </c>
      <c r="J7" s="66" t="s">
        <v>638</v>
      </c>
      <c r="K7" s="67"/>
      <c r="L7" s="66" t="s">
        <v>638</v>
      </c>
      <c r="M7" s="66">
        <v>5.52</v>
      </c>
      <c r="N7" s="66">
        <v>5.54</v>
      </c>
      <c r="O7" s="155">
        <f t="shared" si="0"/>
        <v>5.54</v>
      </c>
      <c r="P7" s="34" t="str">
        <f t="shared" si="1"/>
        <v>II A</v>
      </c>
    </row>
    <row r="8" spans="1:16" ht="16.5" customHeight="1">
      <c r="A8" s="26">
        <v>3</v>
      </c>
      <c r="B8" s="27">
        <v>1</v>
      </c>
      <c r="C8" s="28" t="s">
        <v>347</v>
      </c>
      <c r="D8" s="29" t="s">
        <v>348</v>
      </c>
      <c r="E8" s="30" t="s">
        <v>349</v>
      </c>
      <c r="F8" s="30" t="s">
        <v>334</v>
      </c>
      <c r="G8" s="31" t="s">
        <v>335</v>
      </c>
      <c r="H8" s="66" t="s">
        <v>638</v>
      </c>
      <c r="I8" s="66">
        <v>5.38</v>
      </c>
      <c r="J8" s="66">
        <v>5.11</v>
      </c>
      <c r="K8" s="67"/>
      <c r="L8" s="66">
        <v>5.37</v>
      </c>
      <c r="M8" s="66" t="s">
        <v>638</v>
      </c>
      <c r="N8" s="66" t="s">
        <v>638</v>
      </c>
      <c r="O8" s="155">
        <f t="shared" si="0"/>
        <v>5.38</v>
      </c>
      <c r="P8" s="34" t="str">
        <f t="shared" si="1"/>
        <v>II A</v>
      </c>
    </row>
    <row r="9" spans="1:16" ht="16.5" customHeight="1">
      <c r="A9" s="26">
        <v>4</v>
      </c>
      <c r="B9" s="27">
        <v>2</v>
      </c>
      <c r="C9" s="28" t="s">
        <v>70</v>
      </c>
      <c r="D9" s="29" t="s">
        <v>71</v>
      </c>
      <c r="E9" s="30" t="s">
        <v>72</v>
      </c>
      <c r="F9" s="30" t="s">
        <v>9</v>
      </c>
      <c r="G9" s="31" t="s">
        <v>73</v>
      </c>
      <c r="H9" s="66">
        <v>5.21</v>
      </c>
      <c r="I9" s="66">
        <v>5.13</v>
      </c>
      <c r="J9" s="66">
        <v>5.18</v>
      </c>
      <c r="K9" s="67"/>
      <c r="L9" s="66">
        <v>5.18</v>
      </c>
      <c r="M9" s="66">
        <v>5.26</v>
      </c>
      <c r="N9" s="66" t="s">
        <v>638</v>
      </c>
      <c r="O9" s="155">
        <f t="shared" si="0"/>
        <v>5.26</v>
      </c>
      <c r="P9" s="34" t="str">
        <f t="shared" si="1"/>
        <v>II A</v>
      </c>
    </row>
    <row r="10" spans="1:16" ht="16.5" customHeight="1">
      <c r="A10" s="26">
        <v>5</v>
      </c>
      <c r="B10" s="27">
        <v>3</v>
      </c>
      <c r="C10" s="28" t="s">
        <v>69</v>
      </c>
      <c r="D10" s="29" t="s">
        <v>81</v>
      </c>
      <c r="E10" s="30">
        <v>36212</v>
      </c>
      <c r="F10" s="30" t="s">
        <v>9</v>
      </c>
      <c r="G10" s="31" t="s">
        <v>75</v>
      </c>
      <c r="H10" s="66">
        <v>5.03</v>
      </c>
      <c r="I10" s="66" t="s">
        <v>638</v>
      </c>
      <c r="J10" s="66">
        <v>5.04</v>
      </c>
      <c r="K10" s="67"/>
      <c r="L10" s="66">
        <v>5.24</v>
      </c>
      <c r="M10" s="66">
        <v>5.25</v>
      </c>
      <c r="N10" s="66">
        <v>4.47</v>
      </c>
      <c r="O10" s="155">
        <f t="shared" si="0"/>
        <v>5.25</v>
      </c>
      <c r="P10" s="34" t="str">
        <f t="shared" si="1"/>
        <v>II A</v>
      </c>
    </row>
    <row r="11" spans="1:16" ht="16.5" customHeight="1">
      <c r="A11" s="26">
        <v>6</v>
      </c>
      <c r="B11" s="27"/>
      <c r="C11" s="28" t="s">
        <v>384</v>
      </c>
      <c r="D11" s="29" t="s">
        <v>385</v>
      </c>
      <c r="E11" s="30">
        <v>34417</v>
      </c>
      <c r="F11" s="30" t="s">
        <v>9</v>
      </c>
      <c r="G11" s="31" t="s">
        <v>386</v>
      </c>
      <c r="H11" s="66" t="s">
        <v>638</v>
      </c>
      <c r="I11" s="66">
        <v>4.93</v>
      </c>
      <c r="J11" s="66">
        <v>5.1</v>
      </c>
      <c r="K11" s="67"/>
      <c r="L11" s="66">
        <v>5.16</v>
      </c>
      <c r="M11" s="66">
        <v>4.99</v>
      </c>
      <c r="N11" s="66">
        <v>5.04</v>
      </c>
      <c r="O11" s="155">
        <f t="shared" si="0"/>
        <v>5.16</v>
      </c>
      <c r="P11" s="34" t="str">
        <f t="shared" si="1"/>
        <v>II A</v>
      </c>
    </row>
    <row r="12" spans="1:16" ht="16.5" customHeight="1">
      <c r="A12" s="26">
        <v>7</v>
      </c>
      <c r="B12" s="27">
        <v>4</v>
      </c>
      <c r="C12" s="28" t="s">
        <v>119</v>
      </c>
      <c r="D12" s="29" t="s">
        <v>91</v>
      </c>
      <c r="E12" s="30">
        <v>36975</v>
      </c>
      <c r="F12" s="30" t="s">
        <v>9</v>
      </c>
      <c r="G12" s="31" t="s">
        <v>92</v>
      </c>
      <c r="H12" s="66">
        <v>4.01</v>
      </c>
      <c r="I12" s="66" t="s">
        <v>638</v>
      </c>
      <c r="J12" s="66">
        <v>5.09</v>
      </c>
      <c r="K12" s="67"/>
      <c r="L12" s="66">
        <v>5</v>
      </c>
      <c r="M12" s="66">
        <v>4.98</v>
      </c>
      <c r="N12" s="66" t="s">
        <v>638</v>
      </c>
      <c r="O12" s="155">
        <f t="shared" si="0"/>
        <v>5.09</v>
      </c>
      <c r="P12" s="34" t="str">
        <f t="shared" si="1"/>
        <v>III A</v>
      </c>
    </row>
    <row r="13" spans="1:16" ht="16.5" customHeight="1">
      <c r="A13" s="26">
        <v>8</v>
      </c>
      <c r="B13" s="27"/>
      <c r="C13" s="28" t="s">
        <v>69</v>
      </c>
      <c r="D13" s="29" t="s">
        <v>361</v>
      </c>
      <c r="E13" s="30">
        <v>33087</v>
      </c>
      <c r="F13" s="30" t="s">
        <v>9</v>
      </c>
      <c r="G13" s="31" t="s">
        <v>362</v>
      </c>
      <c r="H13" s="66">
        <v>4.93</v>
      </c>
      <c r="I13" s="66">
        <v>4.81</v>
      </c>
      <c r="J13" s="66">
        <v>4.83</v>
      </c>
      <c r="K13" s="67"/>
      <c r="L13" s="66" t="s">
        <v>638</v>
      </c>
      <c r="M13" s="66" t="s">
        <v>638</v>
      </c>
      <c r="N13" s="66" t="s">
        <v>638</v>
      </c>
      <c r="O13" s="155">
        <f t="shared" si="0"/>
        <v>4.93</v>
      </c>
      <c r="P13" s="34" t="str">
        <f t="shared" si="1"/>
        <v>III A</v>
      </c>
    </row>
    <row r="14" spans="1:16" ht="16.5" customHeight="1">
      <c r="A14" s="26">
        <v>9</v>
      </c>
      <c r="B14" s="27">
        <v>5</v>
      </c>
      <c r="C14" s="28" t="s">
        <v>350</v>
      </c>
      <c r="D14" s="29" t="s">
        <v>351</v>
      </c>
      <c r="E14" s="30" t="s">
        <v>352</v>
      </c>
      <c r="F14" s="30" t="s">
        <v>334</v>
      </c>
      <c r="G14" s="31" t="s">
        <v>335</v>
      </c>
      <c r="H14" s="66">
        <v>4.08</v>
      </c>
      <c r="I14" s="66" t="s">
        <v>638</v>
      </c>
      <c r="J14" s="66">
        <v>4.17</v>
      </c>
      <c r="K14" s="67"/>
      <c r="L14" s="66"/>
      <c r="M14" s="66"/>
      <c r="N14" s="66"/>
      <c r="O14" s="155">
        <f t="shared" si="0"/>
        <v>4.17</v>
      </c>
      <c r="P14" s="34">
        <f t="shared" si="1"/>
      </c>
    </row>
    <row r="15" spans="1:16" ht="16.5" customHeight="1">
      <c r="A15" s="26">
        <v>10</v>
      </c>
      <c r="B15" s="27">
        <v>6</v>
      </c>
      <c r="C15" s="28" t="s">
        <v>355</v>
      </c>
      <c r="D15" s="29" t="s">
        <v>356</v>
      </c>
      <c r="E15" s="30" t="s">
        <v>357</v>
      </c>
      <c r="F15" s="30" t="s">
        <v>334</v>
      </c>
      <c r="G15" s="31" t="s">
        <v>335</v>
      </c>
      <c r="H15" s="66">
        <v>4.1</v>
      </c>
      <c r="I15" s="66">
        <v>4.09</v>
      </c>
      <c r="J15" s="66">
        <v>4.16</v>
      </c>
      <c r="K15" s="67"/>
      <c r="L15" s="66"/>
      <c r="M15" s="66"/>
      <c r="N15" s="66"/>
      <c r="O15" s="155">
        <f t="shared" si="0"/>
        <v>4.16</v>
      </c>
      <c r="P15" s="34">
        <f t="shared" si="1"/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2" width="4.421875" style="104" customWidth="1"/>
    <col min="3" max="3" width="12.421875" style="104" bestFit="1" customWidth="1"/>
    <col min="4" max="4" width="14.00390625" style="104" customWidth="1"/>
    <col min="5" max="5" width="9.7109375" style="104" bestFit="1" customWidth="1"/>
    <col min="6" max="6" width="12.421875" style="104" customWidth="1"/>
    <col min="7" max="7" width="23.57421875" style="104" customWidth="1"/>
    <col min="8" max="10" width="6.140625" style="104" customWidth="1"/>
    <col min="11" max="11" width="4.00390625" style="104" hidden="1" customWidth="1"/>
    <col min="12" max="14" width="6.140625" style="104" customWidth="1"/>
    <col min="15" max="15" width="6.57421875" style="104" customWidth="1"/>
    <col min="16" max="16" width="4.28125" style="104" bestFit="1" customWidth="1"/>
    <col min="17" max="16384" width="9.140625" style="104" customWidth="1"/>
  </cols>
  <sheetData>
    <row r="1" spans="1:15" ht="18.75">
      <c r="A1" s="73"/>
      <c r="B1" s="73"/>
      <c r="C1" s="69" t="s">
        <v>467</v>
      </c>
      <c r="D1" s="103"/>
      <c r="G1" s="70"/>
      <c r="H1" s="105"/>
      <c r="I1" s="80"/>
      <c r="J1" s="80"/>
      <c r="K1" s="80"/>
      <c r="L1" s="80"/>
      <c r="M1" s="80"/>
      <c r="N1" s="80"/>
      <c r="O1" s="106"/>
    </row>
    <row r="2" spans="1:15" ht="12.75">
      <c r="A2" s="107"/>
      <c r="B2" s="107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9" t="s">
        <v>474</v>
      </c>
    </row>
    <row r="3" spans="1:15" ht="16.5" thickBot="1">
      <c r="A3" s="80"/>
      <c r="B3" s="80"/>
      <c r="C3" s="109" t="s">
        <v>486</v>
      </c>
      <c r="D3" s="103"/>
      <c r="G3" s="110" t="s">
        <v>483</v>
      </c>
      <c r="H3" s="79"/>
      <c r="I3" s="111"/>
      <c r="J3" s="97"/>
      <c r="K3" s="97"/>
      <c r="L3" s="97"/>
      <c r="M3" s="97"/>
      <c r="N3" s="97"/>
      <c r="O3" s="97"/>
    </row>
    <row r="4" spans="1:15" ht="13.5" thickBot="1">
      <c r="A4" s="107"/>
      <c r="B4" s="107"/>
      <c r="C4" s="112"/>
      <c r="D4" s="108"/>
      <c r="E4" s="108"/>
      <c r="F4" s="108"/>
      <c r="G4" s="108"/>
      <c r="H4" s="113"/>
      <c r="I4" s="114"/>
      <c r="J4" s="114" t="s">
        <v>487</v>
      </c>
      <c r="K4" s="114"/>
      <c r="L4" s="114"/>
      <c r="M4" s="114"/>
      <c r="N4" s="115"/>
      <c r="O4" s="107"/>
    </row>
    <row r="5" spans="1:16" ht="13.5" thickBot="1">
      <c r="A5" s="116" t="s">
        <v>511</v>
      </c>
      <c r="B5" s="117" t="s">
        <v>470</v>
      </c>
      <c r="C5" s="118" t="s">
        <v>5</v>
      </c>
      <c r="D5" s="119" t="s">
        <v>6</v>
      </c>
      <c r="E5" s="120" t="s">
        <v>7</v>
      </c>
      <c r="F5" s="120" t="s">
        <v>471</v>
      </c>
      <c r="G5" s="121" t="s">
        <v>8</v>
      </c>
      <c r="H5" s="122" t="s">
        <v>480</v>
      </c>
      <c r="I5" s="122" t="s">
        <v>210</v>
      </c>
      <c r="J5" s="122" t="s">
        <v>214</v>
      </c>
      <c r="K5" s="122" t="s">
        <v>475</v>
      </c>
      <c r="L5" s="122" t="s">
        <v>482</v>
      </c>
      <c r="M5" s="122" t="s">
        <v>416</v>
      </c>
      <c r="N5" s="122" t="s">
        <v>488</v>
      </c>
      <c r="O5" s="123" t="s">
        <v>472</v>
      </c>
      <c r="P5" s="123" t="s">
        <v>473</v>
      </c>
    </row>
    <row r="6" spans="1:16" ht="16.5" customHeight="1">
      <c r="A6" s="124">
        <v>1</v>
      </c>
      <c r="B6" s="143"/>
      <c r="C6" s="28" t="s">
        <v>20</v>
      </c>
      <c r="D6" s="29" t="s">
        <v>51</v>
      </c>
      <c r="E6" s="30">
        <v>33500</v>
      </c>
      <c r="F6" s="30" t="s">
        <v>9</v>
      </c>
      <c r="G6" s="31" t="s">
        <v>52</v>
      </c>
      <c r="H6" s="131">
        <v>7.04</v>
      </c>
      <c r="I6" s="131">
        <v>7.49</v>
      </c>
      <c r="J6" s="131" t="s">
        <v>637</v>
      </c>
      <c r="K6" s="132"/>
      <c r="L6" s="131">
        <v>7.02</v>
      </c>
      <c r="M6" s="131" t="s">
        <v>637</v>
      </c>
      <c r="N6" s="131" t="s">
        <v>637</v>
      </c>
      <c r="O6" s="156">
        <f aca="true" t="shared" si="0" ref="O6:O22">MAX(H6:J6,L6:N6)</f>
        <v>7.49</v>
      </c>
      <c r="P6" s="34" t="str">
        <f aca="true" t="shared" si="1" ref="P6:P22">IF(ISBLANK(O6),"",IF(O6&lt;5.6,"",IF(O6&gt;=8.05,"TSM",IF(O6&gt;=7.65,"SM",IF(O6&gt;=7.2,"KSM",IF(O6&gt;=6.7,"I A",IF(O6&gt;=6.2,"II A",IF(O6&gt;=5.6,"III A"))))))))</f>
        <v>KSM</v>
      </c>
    </row>
    <row r="7" spans="1:16" ht="16.5" customHeight="1">
      <c r="A7" s="124">
        <v>2</v>
      </c>
      <c r="B7" s="143"/>
      <c r="C7" s="28" t="s">
        <v>53</v>
      </c>
      <c r="D7" s="29" t="s">
        <v>54</v>
      </c>
      <c r="E7" s="30">
        <v>35130</v>
      </c>
      <c r="F7" s="30" t="s">
        <v>9</v>
      </c>
      <c r="G7" s="31" t="s">
        <v>52</v>
      </c>
      <c r="H7" s="131">
        <v>4.51</v>
      </c>
      <c r="I7" s="131">
        <v>6.47</v>
      </c>
      <c r="J7" s="131">
        <v>7.18</v>
      </c>
      <c r="K7" s="132"/>
      <c r="L7" s="131" t="s">
        <v>638</v>
      </c>
      <c r="M7" s="131">
        <v>7.14</v>
      </c>
      <c r="N7" s="131" t="s">
        <v>638</v>
      </c>
      <c r="O7" s="156">
        <f t="shared" si="0"/>
        <v>7.18</v>
      </c>
      <c r="P7" s="34" t="str">
        <f t="shared" si="1"/>
        <v>I A</v>
      </c>
    </row>
    <row r="8" spans="1:16" ht="16.5" customHeight="1">
      <c r="A8" s="124">
        <v>3</v>
      </c>
      <c r="B8" s="143">
        <v>1</v>
      </c>
      <c r="C8" s="28" t="s">
        <v>116</v>
      </c>
      <c r="D8" s="29" t="s">
        <v>117</v>
      </c>
      <c r="E8" s="30">
        <v>35458</v>
      </c>
      <c r="F8" s="30" t="s">
        <v>9</v>
      </c>
      <c r="G8" s="31" t="s">
        <v>118</v>
      </c>
      <c r="H8" s="131">
        <v>6.56</v>
      </c>
      <c r="I8" s="131">
        <v>6.8</v>
      </c>
      <c r="J8" s="131">
        <v>6.75</v>
      </c>
      <c r="K8" s="132"/>
      <c r="L8" s="131">
        <v>6.75</v>
      </c>
      <c r="M8" s="131" t="s">
        <v>637</v>
      </c>
      <c r="N8" s="131">
        <v>6.92</v>
      </c>
      <c r="O8" s="156">
        <f t="shared" si="0"/>
        <v>6.92</v>
      </c>
      <c r="P8" s="34" t="str">
        <f t="shared" si="1"/>
        <v>I A</v>
      </c>
    </row>
    <row r="9" spans="1:16" ht="16.5" customHeight="1">
      <c r="A9" s="124">
        <v>4</v>
      </c>
      <c r="B9" s="143"/>
      <c r="C9" s="28" t="s">
        <v>20</v>
      </c>
      <c r="D9" s="29" t="s">
        <v>333</v>
      </c>
      <c r="E9" s="30">
        <v>34924</v>
      </c>
      <c r="F9" s="30" t="s">
        <v>334</v>
      </c>
      <c r="G9" s="31" t="s">
        <v>335</v>
      </c>
      <c r="H9" s="131" t="s">
        <v>638</v>
      </c>
      <c r="I9" s="131" t="s">
        <v>638</v>
      </c>
      <c r="J9" s="131">
        <v>6.9</v>
      </c>
      <c r="K9" s="132"/>
      <c r="L9" s="131">
        <v>6.69</v>
      </c>
      <c r="M9" s="131" t="s">
        <v>637</v>
      </c>
      <c r="N9" s="131" t="s">
        <v>638</v>
      </c>
      <c r="O9" s="156">
        <f t="shared" si="0"/>
        <v>6.9</v>
      </c>
      <c r="P9" s="34" t="str">
        <f t="shared" si="1"/>
        <v>I A</v>
      </c>
    </row>
    <row r="10" spans="1:16" ht="16.5" customHeight="1">
      <c r="A10" s="124">
        <v>5</v>
      </c>
      <c r="B10" s="143"/>
      <c r="C10" s="28" t="s">
        <v>109</v>
      </c>
      <c r="D10" s="29" t="s">
        <v>251</v>
      </c>
      <c r="E10" s="30">
        <v>32722</v>
      </c>
      <c r="F10" s="30" t="s">
        <v>9</v>
      </c>
      <c r="G10" s="31" t="s">
        <v>252</v>
      </c>
      <c r="H10" s="131" t="s">
        <v>638</v>
      </c>
      <c r="I10" s="131" t="s">
        <v>638</v>
      </c>
      <c r="J10" s="131">
        <v>6.84</v>
      </c>
      <c r="K10" s="132"/>
      <c r="L10" s="131" t="s">
        <v>638</v>
      </c>
      <c r="M10" s="131" t="s">
        <v>638</v>
      </c>
      <c r="N10" s="131" t="s">
        <v>638</v>
      </c>
      <c r="O10" s="156">
        <f t="shared" si="0"/>
        <v>6.84</v>
      </c>
      <c r="P10" s="34" t="str">
        <f t="shared" si="1"/>
        <v>I A</v>
      </c>
    </row>
    <row r="11" spans="1:16" ht="16.5" customHeight="1">
      <c r="A11" s="124">
        <v>6</v>
      </c>
      <c r="B11" s="125">
        <v>2</v>
      </c>
      <c r="C11" s="28" t="s">
        <v>63</v>
      </c>
      <c r="D11" s="29" t="s">
        <v>64</v>
      </c>
      <c r="E11" s="30">
        <v>35972</v>
      </c>
      <c r="F11" s="30" t="s">
        <v>9</v>
      </c>
      <c r="G11" s="31" t="s">
        <v>73</v>
      </c>
      <c r="H11" s="131" t="s">
        <v>638</v>
      </c>
      <c r="I11" s="131" t="s">
        <v>638</v>
      </c>
      <c r="J11" s="131">
        <v>6.78</v>
      </c>
      <c r="K11" s="132"/>
      <c r="L11" s="131">
        <v>6.46</v>
      </c>
      <c r="M11" s="131" t="s">
        <v>638</v>
      </c>
      <c r="N11" s="131">
        <v>6.6</v>
      </c>
      <c r="O11" s="156">
        <f t="shared" si="0"/>
        <v>6.78</v>
      </c>
      <c r="P11" s="34" t="str">
        <f t="shared" si="1"/>
        <v>I A</v>
      </c>
    </row>
    <row r="12" spans="1:16" ht="16.5" customHeight="1">
      <c r="A12" s="124">
        <v>7</v>
      </c>
      <c r="B12" s="143"/>
      <c r="C12" s="28" t="s">
        <v>296</v>
      </c>
      <c r="D12" s="29" t="s">
        <v>337</v>
      </c>
      <c r="E12" s="30" t="s">
        <v>338</v>
      </c>
      <c r="F12" s="30" t="s">
        <v>334</v>
      </c>
      <c r="G12" s="31" t="s">
        <v>335</v>
      </c>
      <c r="H12" s="131" t="s">
        <v>638</v>
      </c>
      <c r="I12" s="131">
        <v>6.74</v>
      </c>
      <c r="J12" s="131" t="s">
        <v>638</v>
      </c>
      <c r="K12" s="132"/>
      <c r="L12" s="131" t="s">
        <v>638</v>
      </c>
      <c r="M12" s="131" t="s">
        <v>638</v>
      </c>
      <c r="N12" s="131" t="s">
        <v>638</v>
      </c>
      <c r="O12" s="156">
        <f t="shared" si="0"/>
        <v>6.74</v>
      </c>
      <c r="P12" s="34" t="str">
        <f t="shared" si="1"/>
        <v>I A</v>
      </c>
    </row>
    <row r="13" spans="1:16" ht="16.5" customHeight="1">
      <c r="A13" s="124">
        <v>8</v>
      </c>
      <c r="B13" s="143"/>
      <c r="C13" s="28" t="s">
        <v>59</v>
      </c>
      <c r="D13" s="29" t="s">
        <v>60</v>
      </c>
      <c r="E13" s="30">
        <v>35389</v>
      </c>
      <c r="F13" s="30" t="s">
        <v>61</v>
      </c>
      <c r="G13" s="31" t="s">
        <v>74</v>
      </c>
      <c r="H13" s="131" t="s">
        <v>638</v>
      </c>
      <c r="I13" s="131">
        <v>6.71</v>
      </c>
      <c r="J13" s="131" t="s">
        <v>638</v>
      </c>
      <c r="K13" s="132"/>
      <c r="L13" s="131" t="s">
        <v>638</v>
      </c>
      <c r="M13" s="131" t="s">
        <v>638</v>
      </c>
      <c r="N13" s="131" t="s">
        <v>638</v>
      </c>
      <c r="O13" s="156">
        <f t="shared" si="0"/>
        <v>6.71</v>
      </c>
      <c r="P13" s="34" t="str">
        <f t="shared" si="1"/>
        <v>I A</v>
      </c>
    </row>
    <row r="14" spans="1:16" ht="16.5" customHeight="1">
      <c r="A14" s="124">
        <v>9</v>
      </c>
      <c r="B14" s="125"/>
      <c r="C14" s="28" t="s">
        <v>211</v>
      </c>
      <c r="D14" s="29" t="s">
        <v>253</v>
      </c>
      <c r="E14" s="30">
        <v>34770</v>
      </c>
      <c r="F14" s="30" t="s">
        <v>254</v>
      </c>
      <c r="G14" s="31" t="s">
        <v>255</v>
      </c>
      <c r="H14" s="131" t="s">
        <v>638</v>
      </c>
      <c r="I14" s="131">
        <v>6.42</v>
      </c>
      <c r="J14" s="131">
        <v>6.43</v>
      </c>
      <c r="K14" s="132"/>
      <c r="L14" s="131"/>
      <c r="M14" s="131"/>
      <c r="N14" s="131"/>
      <c r="O14" s="156">
        <f t="shared" si="0"/>
        <v>6.43</v>
      </c>
      <c r="P14" s="34" t="str">
        <f t="shared" si="1"/>
        <v>II A</v>
      </c>
    </row>
    <row r="15" spans="1:16" ht="16.5" customHeight="1">
      <c r="A15" s="124">
        <v>10</v>
      </c>
      <c r="B15" s="143">
        <v>3</v>
      </c>
      <c r="C15" s="28" t="s">
        <v>169</v>
      </c>
      <c r="D15" s="29" t="s">
        <v>170</v>
      </c>
      <c r="E15" s="30">
        <v>35843</v>
      </c>
      <c r="F15" s="30" t="s">
        <v>9</v>
      </c>
      <c r="G15" s="31" t="s">
        <v>166</v>
      </c>
      <c r="H15" s="131">
        <v>6.37</v>
      </c>
      <c r="I15" s="131" t="s">
        <v>638</v>
      </c>
      <c r="J15" s="131">
        <v>6.17</v>
      </c>
      <c r="K15" s="132"/>
      <c r="L15" s="131"/>
      <c r="M15" s="131"/>
      <c r="N15" s="131"/>
      <c r="O15" s="156">
        <f t="shared" si="0"/>
        <v>6.37</v>
      </c>
      <c r="P15" s="34" t="str">
        <f t="shared" si="1"/>
        <v>II A</v>
      </c>
    </row>
    <row r="16" spans="1:16" ht="16.5" customHeight="1">
      <c r="A16" s="124">
        <v>11</v>
      </c>
      <c r="B16" s="143"/>
      <c r="C16" s="28" t="s">
        <v>245</v>
      </c>
      <c r="D16" s="29" t="s">
        <v>363</v>
      </c>
      <c r="E16" s="30">
        <v>34072</v>
      </c>
      <c r="F16" s="30" t="s">
        <v>9</v>
      </c>
      <c r="G16" s="31" t="s">
        <v>364</v>
      </c>
      <c r="H16" s="131" t="s">
        <v>638</v>
      </c>
      <c r="I16" s="131">
        <v>6.29</v>
      </c>
      <c r="J16" s="131" t="s">
        <v>638</v>
      </c>
      <c r="K16" s="132"/>
      <c r="L16" s="131"/>
      <c r="M16" s="131"/>
      <c r="N16" s="131"/>
      <c r="O16" s="156">
        <f t="shared" si="0"/>
        <v>6.29</v>
      </c>
      <c r="P16" s="34" t="str">
        <f t="shared" si="1"/>
        <v>II A</v>
      </c>
    </row>
    <row r="17" spans="1:16" ht="16.5" customHeight="1">
      <c r="A17" s="124">
        <v>12</v>
      </c>
      <c r="B17" s="143"/>
      <c r="C17" s="28" t="s">
        <v>20</v>
      </c>
      <c r="D17" s="29" t="s">
        <v>389</v>
      </c>
      <c r="E17" s="30">
        <v>33767</v>
      </c>
      <c r="F17" s="30" t="s">
        <v>9</v>
      </c>
      <c r="G17" s="31" t="s">
        <v>386</v>
      </c>
      <c r="H17" s="131">
        <v>6.25</v>
      </c>
      <c r="I17" s="131">
        <v>6.07</v>
      </c>
      <c r="J17" s="131" t="s">
        <v>637</v>
      </c>
      <c r="K17" s="132"/>
      <c r="L17" s="131"/>
      <c r="M17" s="131"/>
      <c r="N17" s="131"/>
      <c r="O17" s="156">
        <f t="shared" si="0"/>
        <v>6.25</v>
      </c>
      <c r="P17" s="34" t="str">
        <f t="shared" si="1"/>
        <v>II A</v>
      </c>
    </row>
    <row r="18" spans="1:16" ht="16.5" customHeight="1">
      <c r="A18" s="124">
        <v>13</v>
      </c>
      <c r="B18" s="143">
        <v>4</v>
      </c>
      <c r="C18" s="28" t="s">
        <v>17</v>
      </c>
      <c r="D18" s="29" t="s">
        <v>339</v>
      </c>
      <c r="E18" s="30">
        <v>36127</v>
      </c>
      <c r="F18" s="30" t="s">
        <v>334</v>
      </c>
      <c r="G18" s="31" t="s">
        <v>335</v>
      </c>
      <c r="H18" s="131">
        <v>6.17</v>
      </c>
      <c r="I18" s="131">
        <v>6.06</v>
      </c>
      <c r="J18" s="131">
        <v>5.99</v>
      </c>
      <c r="K18" s="132"/>
      <c r="L18" s="131"/>
      <c r="M18" s="131"/>
      <c r="N18" s="131"/>
      <c r="O18" s="156">
        <f t="shared" si="0"/>
        <v>6.17</v>
      </c>
      <c r="P18" s="34" t="str">
        <f t="shared" si="1"/>
        <v>III A</v>
      </c>
    </row>
    <row r="19" spans="1:16" ht="16.5" customHeight="1">
      <c r="A19" s="124">
        <v>14</v>
      </c>
      <c r="B19" s="125"/>
      <c r="C19" s="28" t="s">
        <v>344</v>
      </c>
      <c r="D19" s="29" t="s">
        <v>345</v>
      </c>
      <c r="E19" s="30" t="s">
        <v>346</v>
      </c>
      <c r="F19" s="30" t="s">
        <v>334</v>
      </c>
      <c r="G19" s="31" t="s">
        <v>335</v>
      </c>
      <c r="H19" s="131" t="s">
        <v>638</v>
      </c>
      <c r="I19" s="131">
        <v>5.86</v>
      </c>
      <c r="J19" s="131" t="s">
        <v>638</v>
      </c>
      <c r="K19" s="132"/>
      <c r="L19" s="131"/>
      <c r="M19" s="131"/>
      <c r="N19" s="131"/>
      <c r="O19" s="156">
        <f t="shared" si="0"/>
        <v>5.86</v>
      </c>
      <c r="P19" s="34" t="str">
        <f t="shared" si="1"/>
        <v>III A</v>
      </c>
    </row>
    <row r="20" spans="1:16" ht="16.5" customHeight="1">
      <c r="A20" s="124">
        <v>15</v>
      </c>
      <c r="B20" s="143">
        <v>5</v>
      </c>
      <c r="C20" s="28" t="s">
        <v>135</v>
      </c>
      <c r="D20" s="29" t="s">
        <v>136</v>
      </c>
      <c r="E20" s="30">
        <v>36239</v>
      </c>
      <c r="F20" s="30" t="s">
        <v>9</v>
      </c>
      <c r="G20" s="31" t="s">
        <v>137</v>
      </c>
      <c r="H20" s="131">
        <v>4.33</v>
      </c>
      <c r="I20" s="131">
        <v>5.74</v>
      </c>
      <c r="J20" s="131">
        <v>5.68</v>
      </c>
      <c r="K20" s="132"/>
      <c r="L20" s="131"/>
      <c r="M20" s="131"/>
      <c r="N20" s="131"/>
      <c r="O20" s="156">
        <f t="shared" si="0"/>
        <v>5.74</v>
      </c>
      <c r="P20" s="34" t="str">
        <f t="shared" si="1"/>
        <v>III A</v>
      </c>
    </row>
    <row r="21" spans="1:16" ht="16.5" customHeight="1">
      <c r="A21" s="124">
        <v>16</v>
      </c>
      <c r="B21" s="143">
        <v>6</v>
      </c>
      <c r="C21" s="28" t="s">
        <v>138</v>
      </c>
      <c r="D21" s="29" t="s">
        <v>139</v>
      </c>
      <c r="E21" s="30">
        <v>36538</v>
      </c>
      <c r="F21" s="30" t="s">
        <v>9</v>
      </c>
      <c r="G21" s="31" t="s">
        <v>137</v>
      </c>
      <c r="H21" s="131">
        <v>5.29</v>
      </c>
      <c r="I21" s="131">
        <v>4.99</v>
      </c>
      <c r="J21" s="131">
        <v>5.11</v>
      </c>
      <c r="K21" s="132"/>
      <c r="L21" s="131"/>
      <c r="M21" s="131"/>
      <c r="N21" s="131"/>
      <c r="O21" s="156">
        <f t="shared" si="0"/>
        <v>5.29</v>
      </c>
      <c r="P21" s="34">
        <f t="shared" si="1"/>
      </c>
    </row>
    <row r="22" spans="1:16" ht="16.5" customHeight="1">
      <c r="A22" s="124">
        <v>17</v>
      </c>
      <c r="B22" s="143">
        <v>7</v>
      </c>
      <c r="C22" s="28" t="s">
        <v>438</v>
      </c>
      <c r="D22" s="29" t="s">
        <v>439</v>
      </c>
      <c r="E22" s="30" t="s">
        <v>440</v>
      </c>
      <c r="F22" s="30" t="s">
        <v>436</v>
      </c>
      <c r="G22" s="31" t="s">
        <v>437</v>
      </c>
      <c r="H22" s="131">
        <v>4.92</v>
      </c>
      <c r="I22" s="131">
        <v>3.91</v>
      </c>
      <c r="J22" s="131">
        <v>4.92</v>
      </c>
      <c r="K22" s="132"/>
      <c r="L22" s="131"/>
      <c r="M22" s="131"/>
      <c r="N22" s="131"/>
      <c r="O22" s="156">
        <f t="shared" si="0"/>
        <v>4.92</v>
      </c>
      <c r="P22" s="34">
        <f t="shared" si="1"/>
      </c>
    </row>
    <row r="23" spans="1:16" ht="16.5" customHeight="1">
      <c r="A23" s="124"/>
      <c r="B23" s="143"/>
      <c r="C23" s="28" t="s">
        <v>20</v>
      </c>
      <c r="D23" s="29" t="s">
        <v>353</v>
      </c>
      <c r="E23" s="30">
        <v>36370</v>
      </c>
      <c r="F23" s="30" t="s">
        <v>334</v>
      </c>
      <c r="G23" s="31" t="s">
        <v>335</v>
      </c>
      <c r="H23" s="131" t="s">
        <v>638</v>
      </c>
      <c r="I23" s="131" t="s">
        <v>638</v>
      </c>
      <c r="J23" s="131" t="s">
        <v>638</v>
      </c>
      <c r="K23" s="132"/>
      <c r="L23" s="131"/>
      <c r="M23" s="131"/>
      <c r="N23" s="131"/>
      <c r="O23" s="156" t="s">
        <v>644</v>
      </c>
      <c r="P23" s="34"/>
    </row>
    <row r="24" spans="1:16" ht="16.5" customHeight="1">
      <c r="A24" s="124"/>
      <c r="B24" s="143"/>
      <c r="C24" s="28" t="s">
        <v>67</v>
      </c>
      <c r="D24" s="29" t="s">
        <v>68</v>
      </c>
      <c r="E24" s="30">
        <v>36021</v>
      </c>
      <c r="F24" s="30" t="s">
        <v>9</v>
      </c>
      <c r="G24" s="31" t="s">
        <v>73</v>
      </c>
      <c r="H24" s="131" t="s">
        <v>638</v>
      </c>
      <c r="I24" s="131" t="s">
        <v>638</v>
      </c>
      <c r="J24" s="131" t="s">
        <v>637</v>
      </c>
      <c r="K24" s="132"/>
      <c r="L24" s="131"/>
      <c r="M24" s="131"/>
      <c r="N24" s="131"/>
      <c r="O24" s="156" t="s">
        <v>644</v>
      </c>
      <c r="P24" s="3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P12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2" width="4.421875" style="59" customWidth="1"/>
    <col min="3" max="3" width="12.421875" style="59" bestFit="1" customWidth="1"/>
    <col min="4" max="4" width="14.00390625" style="59" customWidth="1"/>
    <col min="5" max="5" width="9.7109375" style="59" bestFit="1" customWidth="1"/>
    <col min="6" max="6" width="7.28125" style="59" customWidth="1"/>
    <col min="7" max="7" width="22.28125" style="59" customWidth="1"/>
    <col min="8" max="10" width="6.140625" style="59" customWidth="1"/>
    <col min="11" max="11" width="6.140625" style="59" hidden="1" customWidth="1"/>
    <col min="12" max="14" width="6.140625" style="59" customWidth="1"/>
    <col min="15" max="15" width="6.57421875" style="59" customWidth="1"/>
    <col min="16" max="16" width="3.8515625" style="59" bestFit="1" customWidth="1"/>
    <col min="17" max="16384" width="9.140625" style="59" customWidth="1"/>
  </cols>
  <sheetData>
    <row r="1" spans="1:15" ht="18.75">
      <c r="A1" s="37"/>
      <c r="B1" s="37"/>
      <c r="C1" s="2" t="s">
        <v>467</v>
      </c>
      <c r="D1" s="3"/>
      <c r="G1" s="4"/>
      <c r="H1" s="6"/>
      <c r="I1" s="1"/>
      <c r="J1" s="1"/>
      <c r="K1" s="1"/>
      <c r="L1" s="1"/>
      <c r="M1" s="1"/>
      <c r="N1" s="1"/>
      <c r="O1" s="38"/>
    </row>
    <row r="2" spans="1:15" ht="12.75">
      <c r="A2" s="7"/>
      <c r="B2" s="7"/>
      <c r="C2" s="8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38" t="s">
        <v>650</v>
      </c>
    </row>
    <row r="3" spans="1:15" ht="16.5" thickBot="1">
      <c r="A3" s="1"/>
      <c r="B3" s="1"/>
      <c r="C3" s="10" t="s">
        <v>0</v>
      </c>
      <c r="D3" s="3"/>
      <c r="G3" s="60" t="s">
        <v>469</v>
      </c>
      <c r="H3" s="12"/>
      <c r="I3" s="13"/>
      <c r="J3" s="14"/>
      <c r="K3" s="14"/>
      <c r="L3" s="14"/>
      <c r="M3" s="14"/>
      <c r="N3" s="14"/>
      <c r="O3" s="14"/>
    </row>
    <row r="4" spans="1:15" ht="13.5" thickBot="1">
      <c r="A4" s="7"/>
      <c r="B4" s="7"/>
      <c r="C4" s="15"/>
      <c r="D4" s="8"/>
      <c r="E4" s="8"/>
      <c r="F4" s="8"/>
      <c r="G4" s="8"/>
      <c r="H4" s="61"/>
      <c r="I4" s="62"/>
      <c r="J4" s="62" t="s">
        <v>487</v>
      </c>
      <c r="K4" s="62"/>
      <c r="L4" s="62"/>
      <c r="M4" s="62"/>
      <c r="N4" s="63"/>
      <c r="O4" s="7"/>
    </row>
    <row r="5" spans="1:16" ht="13.5" thickBot="1">
      <c r="A5" s="116" t="s">
        <v>511</v>
      </c>
      <c r="B5" s="18" t="s">
        <v>470</v>
      </c>
      <c r="C5" s="19" t="s">
        <v>5</v>
      </c>
      <c r="D5" s="20" t="s">
        <v>6</v>
      </c>
      <c r="E5" s="21" t="s">
        <v>7</v>
      </c>
      <c r="F5" s="21" t="s">
        <v>471</v>
      </c>
      <c r="G5" s="64" t="s">
        <v>8</v>
      </c>
      <c r="H5" s="65" t="s">
        <v>480</v>
      </c>
      <c r="I5" s="65" t="s">
        <v>210</v>
      </c>
      <c r="J5" s="65" t="s">
        <v>214</v>
      </c>
      <c r="K5" s="65" t="s">
        <v>475</v>
      </c>
      <c r="L5" s="65" t="s">
        <v>482</v>
      </c>
      <c r="M5" s="65" t="s">
        <v>416</v>
      </c>
      <c r="N5" s="65" t="s">
        <v>488</v>
      </c>
      <c r="O5" s="25" t="s">
        <v>472</v>
      </c>
      <c r="P5" s="161" t="s">
        <v>479</v>
      </c>
    </row>
    <row r="6" spans="1:16" ht="16.5" customHeight="1">
      <c r="A6" s="26">
        <v>1</v>
      </c>
      <c r="B6" s="27"/>
      <c r="C6" s="28" t="s">
        <v>167</v>
      </c>
      <c r="D6" s="29" t="s">
        <v>168</v>
      </c>
      <c r="E6" s="30">
        <v>34528</v>
      </c>
      <c r="F6" s="30" t="s">
        <v>9</v>
      </c>
      <c r="G6" s="31" t="s">
        <v>165</v>
      </c>
      <c r="H6" s="66" t="s">
        <v>638</v>
      </c>
      <c r="I6" s="66">
        <v>12.2</v>
      </c>
      <c r="J6" s="66" t="s">
        <v>638</v>
      </c>
      <c r="K6" s="67"/>
      <c r="L6" s="66" t="s">
        <v>638</v>
      </c>
      <c r="M6" s="66" t="s">
        <v>638</v>
      </c>
      <c r="N6" s="66">
        <v>12.2</v>
      </c>
      <c r="O6" s="155">
        <f aca="true" t="shared" si="0" ref="O6:O11">MAX(H6:J6,L6:N6)</f>
        <v>12.2</v>
      </c>
      <c r="P6" s="34" t="str">
        <f aca="true" t="shared" si="1" ref="P6:P11">IF(ISBLANK(O6),"",IF(O6&lt;10.4,"",IF(O6&gt;=14,"TSM",IF(O6&gt;=13.45,"SM",IF(O6&gt;=12.8,"KSM",IF(O6&gt;=12,"I A",IF(O6&gt;=11.2,"II A",IF(O6&gt;=10.4,"III A"))))))))</f>
        <v>I A</v>
      </c>
    </row>
    <row r="7" spans="1:16" ht="16.5" customHeight="1">
      <c r="A7" s="26">
        <v>2</v>
      </c>
      <c r="B7" s="27"/>
      <c r="C7" s="28" t="s">
        <v>107</v>
      </c>
      <c r="D7" s="29" t="s">
        <v>108</v>
      </c>
      <c r="E7" s="30">
        <v>35054</v>
      </c>
      <c r="F7" s="30" t="s">
        <v>9</v>
      </c>
      <c r="G7" s="31" t="s">
        <v>92</v>
      </c>
      <c r="H7" s="66" t="s">
        <v>638</v>
      </c>
      <c r="I7" s="66">
        <v>11.87</v>
      </c>
      <c r="J7" s="66" t="s">
        <v>638</v>
      </c>
      <c r="K7" s="67"/>
      <c r="L7" s="66" t="s">
        <v>638</v>
      </c>
      <c r="M7" s="66" t="s">
        <v>638</v>
      </c>
      <c r="N7" s="66" t="s">
        <v>638</v>
      </c>
      <c r="O7" s="155">
        <f t="shared" si="0"/>
        <v>11.87</v>
      </c>
      <c r="P7" s="34" t="str">
        <f t="shared" si="1"/>
        <v>II A</v>
      </c>
    </row>
    <row r="8" spans="1:16" ht="16.5" customHeight="1">
      <c r="A8" s="26">
        <v>3</v>
      </c>
      <c r="B8" s="27"/>
      <c r="C8" s="28" t="s">
        <v>656</v>
      </c>
      <c r="D8" s="29" t="s">
        <v>35</v>
      </c>
      <c r="E8" s="30">
        <v>33818</v>
      </c>
      <c r="F8" s="30" t="s">
        <v>28</v>
      </c>
      <c r="G8" s="31" t="s">
        <v>29</v>
      </c>
      <c r="H8" s="66" t="s">
        <v>638</v>
      </c>
      <c r="I8" s="66">
        <v>11.59</v>
      </c>
      <c r="J8" s="66">
        <v>11.85</v>
      </c>
      <c r="K8" s="67"/>
      <c r="L8" s="66" t="s">
        <v>638</v>
      </c>
      <c r="M8" s="66" t="s">
        <v>638</v>
      </c>
      <c r="N8" s="66" t="s">
        <v>638</v>
      </c>
      <c r="O8" s="155">
        <f t="shared" si="0"/>
        <v>11.85</v>
      </c>
      <c r="P8" s="34" t="str">
        <f t="shared" si="1"/>
        <v>II A</v>
      </c>
    </row>
    <row r="9" spans="1:16" ht="16.5" customHeight="1">
      <c r="A9" s="26">
        <v>4</v>
      </c>
      <c r="B9" s="27">
        <v>1</v>
      </c>
      <c r="C9" s="28" t="s">
        <v>347</v>
      </c>
      <c r="D9" s="29" t="s">
        <v>348</v>
      </c>
      <c r="E9" s="30">
        <v>35836</v>
      </c>
      <c r="F9" s="30" t="s">
        <v>334</v>
      </c>
      <c r="G9" s="31" t="s">
        <v>335</v>
      </c>
      <c r="H9" s="66">
        <v>11.35</v>
      </c>
      <c r="I9" s="66">
        <v>10.78</v>
      </c>
      <c r="J9" s="66" t="s">
        <v>638</v>
      </c>
      <c r="K9" s="67"/>
      <c r="L9" s="66">
        <v>11.27</v>
      </c>
      <c r="M9" s="66" t="s">
        <v>638</v>
      </c>
      <c r="N9" s="66" t="s">
        <v>638</v>
      </c>
      <c r="O9" s="155">
        <f t="shared" si="0"/>
        <v>11.35</v>
      </c>
      <c r="P9" s="34" t="str">
        <f t="shared" si="1"/>
        <v>II A</v>
      </c>
    </row>
    <row r="10" spans="1:16" ht="16.5" customHeight="1">
      <c r="A10" s="26">
        <v>5</v>
      </c>
      <c r="B10" s="27">
        <v>2</v>
      </c>
      <c r="C10" s="28" t="s">
        <v>350</v>
      </c>
      <c r="D10" s="29" t="s">
        <v>351</v>
      </c>
      <c r="E10" s="30" t="s">
        <v>352</v>
      </c>
      <c r="F10" s="30" t="s">
        <v>334</v>
      </c>
      <c r="G10" s="31" t="s">
        <v>335</v>
      </c>
      <c r="H10" s="66" t="s">
        <v>638</v>
      </c>
      <c r="I10" s="66">
        <v>9.5</v>
      </c>
      <c r="J10" s="66">
        <v>9.77</v>
      </c>
      <c r="K10" s="67"/>
      <c r="L10" s="66">
        <v>9.63</v>
      </c>
      <c r="M10" s="66" t="s">
        <v>638</v>
      </c>
      <c r="N10" s="66">
        <v>9.59</v>
      </c>
      <c r="O10" s="155">
        <f t="shared" si="0"/>
        <v>9.77</v>
      </c>
      <c r="P10" s="34">
        <f t="shared" si="1"/>
      </c>
    </row>
    <row r="11" spans="1:16" ht="16.5" customHeight="1">
      <c r="A11" s="26">
        <v>6</v>
      </c>
      <c r="B11" s="27">
        <v>3</v>
      </c>
      <c r="C11" s="28" t="s">
        <v>355</v>
      </c>
      <c r="D11" s="29" t="s">
        <v>356</v>
      </c>
      <c r="E11" s="30" t="s">
        <v>357</v>
      </c>
      <c r="F11" s="30" t="s">
        <v>334</v>
      </c>
      <c r="G11" s="31" t="s">
        <v>335</v>
      </c>
      <c r="H11" s="66" t="s">
        <v>638</v>
      </c>
      <c r="I11" s="66">
        <v>9.33</v>
      </c>
      <c r="J11" s="66" t="s">
        <v>638</v>
      </c>
      <c r="K11" s="67"/>
      <c r="L11" s="66" t="s">
        <v>638</v>
      </c>
      <c r="M11" s="66" t="s">
        <v>638</v>
      </c>
      <c r="N11" s="66" t="s">
        <v>638</v>
      </c>
      <c r="O11" s="155">
        <f t="shared" si="0"/>
        <v>9.33</v>
      </c>
      <c r="P11" s="34">
        <f t="shared" si="1"/>
      </c>
    </row>
    <row r="12" ht="12.75">
      <c r="O12" s="166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P1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2" width="4.421875" style="104" customWidth="1"/>
    <col min="3" max="3" width="12.421875" style="104" bestFit="1" customWidth="1"/>
    <col min="4" max="4" width="14.00390625" style="104" customWidth="1"/>
    <col min="5" max="5" width="9.7109375" style="104" bestFit="1" customWidth="1"/>
    <col min="6" max="6" width="7.28125" style="104" customWidth="1"/>
    <col min="7" max="7" width="22.28125" style="104" customWidth="1"/>
    <col min="8" max="10" width="6.140625" style="104" customWidth="1"/>
    <col min="11" max="11" width="6.140625" style="104" hidden="1" customWidth="1"/>
    <col min="12" max="14" width="6.140625" style="104" customWidth="1"/>
    <col min="15" max="15" width="6.57421875" style="104" customWidth="1"/>
    <col min="16" max="16" width="4.8515625" style="104" customWidth="1"/>
    <col min="17" max="16384" width="9.140625" style="104" customWidth="1"/>
  </cols>
  <sheetData>
    <row r="1" spans="1:15" ht="18.75">
      <c r="A1" s="73"/>
      <c r="B1" s="73"/>
      <c r="C1" s="69" t="s">
        <v>467</v>
      </c>
      <c r="D1" s="103"/>
      <c r="G1" s="70"/>
      <c r="H1" s="105"/>
      <c r="I1" s="80"/>
      <c r="J1" s="80"/>
      <c r="K1" s="80"/>
      <c r="L1" s="80"/>
      <c r="M1" s="80"/>
      <c r="N1" s="80"/>
      <c r="O1" s="106"/>
    </row>
    <row r="2" spans="1:15" ht="12.75">
      <c r="A2" s="107"/>
      <c r="B2" s="107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38" t="s">
        <v>650</v>
      </c>
    </row>
    <row r="3" spans="1:15" ht="16.5" thickBot="1">
      <c r="A3" s="80"/>
      <c r="B3" s="80"/>
      <c r="C3" s="109" t="s">
        <v>0</v>
      </c>
      <c r="D3" s="103"/>
      <c r="G3" s="110" t="s">
        <v>483</v>
      </c>
      <c r="H3" s="79"/>
      <c r="I3" s="111"/>
      <c r="J3" s="97"/>
      <c r="K3" s="97"/>
      <c r="L3" s="97"/>
      <c r="M3" s="97"/>
      <c r="N3" s="97"/>
      <c r="O3" s="97"/>
    </row>
    <row r="4" spans="1:15" ht="13.5" thickBot="1">
      <c r="A4" s="107"/>
      <c r="B4" s="107"/>
      <c r="C4" s="112"/>
      <c r="D4" s="108"/>
      <c r="E4" s="108"/>
      <c r="F4" s="108"/>
      <c r="G4" s="108"/>
      <c r="H4" s="113"/>
      <c r="I4" s="114"/>
      <c r="J4" s="114" t="s">
        <v>487</v>
      </c>
      <c r="K4" s="114"/>
      <c r="L4" s="114"/>
      <c r="M4" s="114"/>
      <c r="N4" s="115"/>
      <c r="O4" s="107"/>
    </row>
    <row r="5" spans="1:16" ht="13.5" thickBot="1">
      <c r="A5" s="116" t="s">
        <v>511</v>
      </c>
      <c r="B5" s="117" t="s">
        <v>470</v>
      </c>
      <c r="C5" s="118" t="s">
        <v>5</v>
      </c>
      <c r="D5" s="119" t="s">
        <v>6</v>
      </c>
      <c r="E5" s="120" t="s">
        <v>7</v>
      </c>
      <c r="F5" s="120" t="s">
        <v>471</v>
      </c>
      <c r="G5" s="121" t="s">
        <v>8</v>
      </c>
      <c r="H5" s="122" t="s">
        <v>480</v>
      </c>
      <c r="I5" s="122" t="s">
        <v>210</v>
      </c>
      <c r="J5" s="122" t="s">
        <v>214</v>
      </c>
      <c r="K5" s="122" t="s">
        <v>475</v>
      </c>
      <c r="L5" s="122" t="s">
        <v>482</v>
      </c>
      <c r="M5" s="122" t="s">
        <v>416</v>
      </c>
      <c r="N5" s="122" t="s">
        <v>488</v>
      </c>
      <c r="O5" s="123" t="s">
        <v>472</v>
      </c>
      <c r="P5" s="167" t="s">
        <v>479</v>
      </c>
    </row>
    <row r="6" spans="1:16" ht="16.5" customHeight="1">
      <c r="A6" s="124">
        <v>1</v>
      </c>
      <c r="B6" s="125"/>
      <c r="C6" s="126" t="s">
        <v>20</v>
      </c>
      <c r="D6" s="127" t="s">
        <v>333</v>
      </c>
      <c r="E6" s="128" t="s">
        <v>336</v>
      </c>
      <c r="F6" s="129" t="s">
        <v>334</v>
      </c>
      <c r="G6" s="130" t="s">
        <v>335</v>
      </c>
      <c r="H6" s="131" t="s">
        <v>638</v>
      </c>
      <c r="I6" s="131" t="s">
        <v>638</v>
      </c>
      <c r="J6" s="131" t="s">
        <v>638</v>
      </c>
      <c r="K6" s="132"/>
      <c r="L6" s="131" t="s">
        <v>638</v>
      </c>
      <c r="M6" s="131">
        <v>14.38</v>
      </c>
      <c r="N6" s="131" t="s">
        <v>637</v>
      </c>
      <c r="O6" s="155">
        <f aca="true" t="shared" si="0" ref="O6:O13">MAX(H6:J6,L6:N6)</f>
        <v>14.38</v>
      </c>
      <c r="P6" s="34" t="str">
        <f aca="true" t="shared" si="1" ref="P6:P13">IF(ISBLANK(O6),"",IF(O6&lt;12.2,"",IF(O6&gt;=16.65,"TSM",IF(O6&gt;=16.1,"SM",IF(O6&gt;=15.2,"KSM",IF(O6&gt;=14.2,"I A",IF(O6&gt;=13.2,"II A",IF(O6&gt;=12.2,"III A"))))))))</f>
        <v>I A</v>
      </c>
    </row>
    <row r="7" spans="1:16" ht="16.5" customHeight="1">
      <c r="A7" s="124">
        <v>2</v>
      </c>
      <c r="B7" s="125">
        <v>1</v>
      </c>
      <c r="C7" s="126" t="s">
        <v>65</v>
      </c>
      <c r="D7" s="127" t="s">
        <v>66</v>
      </c>
      <c r="E7" s="128">
        <v>36072</v>
      </c>
      <c r="F7" s="129" t="s">
        <v>9</v>
      </c>
      <c r="G7" s="130" t="s">
        <v>73</v>
      </c>
      <c r="H7" s="131">
        <v>14.01</v>
      </c>
      <c r="I7" s="131">
        <v>14.01</v>
      </c>
      <c r="J7" s="131">
        <v>14.32</v>
      </c>
      <c r="K7" s="132"/>
      <c r="L7" s="131" t="s">
        <v>637</v>
      </c>
      <c r="M7" s="131" t="s">
        <v>637</v>
      </c>
      <c r="N7" s="131" t="s">
        <v>637</v>
      </c>
      <c r="O7" s="155">
        <f t="shared" si="0"/>
        <v>14.32</v>
      </c>
      <c r="P7" s="34" t="str">
        <f t="shared" si="1"/>
        <v>I A</v>
      </c>
    </row>
    <row r="8" spans="1:16" ht="16.5" customHeight="1">
      <c r="A8" s="124">
        <v>3</v>
      </c>
      <c r="B8" s="125"/>
      <c r="C8" s="126" t="s">
        <v>57</v>
      </c>
      <c r="D8" s="127" t="s">
        <v>58</v>
      </c>
      <c r="E8" s="128">
        <v>35050</v>
      </c>
      <c r="F8" s="129" t="s">
        <v>9</v>
      </c>
      <c r="G8" s="130" t="s">
        <v>73</v>
      </c>
      <c r="H8" s="131">
        <v>13.52</v>
      </c>
      <c r="I8" s="131">
        <v>13.97</v>
      </c>
      <c r="J8" s="131" t="s">
        <v>638</v>
      </c>
      <c r="K8" s="132"/>
      <c r="L8" s="131">
        <v>13.73</v>
      </c>
      <c r="M8" s="131" t="s">
        <v>638</v>
      </c>
      <c r="N8" s="131" t="s">
        <v>638</v>
      </c>
      <c r="O8" s="155">
        <f t="shared" si="0"/>
        <v>13.97</v>
      </c>
      <c r="P8" s="34" t="str">
        <f t="shared" si="1"/>
        <v>II A</v>
      </c>
    </row>
    <row r="9" spans="1:16" ht="16.5" customHeight="1">
      <c r="A9" s="124">
        <v>4</v>
      </c>
      <c r="B9" s="125"/>
      <c r="C9" s="126" t="s">
        <v>344</v>
      </c>
      <c r="D9" s="127" t="s">
        <v>345</v>
      </c>
      <c r="E9" s="128" t="s">
        <v>346</v>
      </c>
      <c r="F9" s="129" t="s">
        <v>334</v>
      </c>
      <c r="G9" s="130" t="s">
        <v>335</v>
      </c>
      <c r="H9" s="131">
        <v>13.56</v>
      </c>
      <c r="I9" s="131">
        <v>13.73</v>
      </c>
      <c r="J9" s="131">
        <v>13.48</v>
      </c>
      <c r="K9" s="132"/>
      <c r="L9" s="131" t="s">
        <v>638</v>
      </c>
      <c r="M9" s="131" t="s">
        <v>638</v>
      </c>
      <c r="N9" s="131">
        <v>13.67</v>
      </c>
      <c r="O9" s="155">
        <f t="shared" si="0"/>
        <v>13.73</v>
      </c>
      <c r="P9" s="34" t="str">
        <f t="shared" si="1"/>
        <v>II A</v>
      </c>
    </row>
    <row r="10" spans="1:16" ht="16.5" customHeight="1">
      <c r="A10" s="124">
        <v>5</v>
      </c>
      <c r="B10" s="125"/>
      <c r="C10" s="126" t="s">
        <v>109</v>
      </c>
      <c r="D10" s="127" t="s">
        <v>110</v>
      </c>
      <c r="E10" s="128">
        <v>35395</v>
      </c>
      <c r="F10" s="129" t="s">
        <v>9</v>
      </c>
      <c r="G10" s="130" t="s">
        <v>92</v>
      </c>
      <c r="H10" s="131" t="s">
        <v>637</v>
      </c>
      <c r="I10" s="131">
        <v>13.04</v>
      </c>
      <c r="J10" s="131">
        <v>13.33</v>
      </c>
      <c r="K10" s="132"/>
      <c r="L10" s="131">
        <v>12.87</v>
      </c>
      <c r="M10" s="131">
        <v>13.55</v>
      </c>
      <c r="N10" s="131">
        <v>13.51</v>
      </c>
      <c r="O10" s="155">
        <f t="shared" si="0"/>
        <v>13.55</v>
      </c>
      <c r="P10" s="34" t="str">
        <f t="shared" si="1"/>
        <v>II A</v>
      </c>
    </row>
    <row r="11" spans="1:16" ht="16.5" customHeight="1">
      <c r="A11" s="124">
        <v>6</v>
      </c>
      <c r="B11" s="125">
        <v>2</v>
      </c>
      <c r="C11" s="126" t="s">
        <v>67</v>
      </c>
      <c r="D11" s="127" t="s">
        <v>68</v>
      </c>
      <c r="E11" s="128">
        <v>36021</v>
      </c>
      <c r="F11" s="129" t="s">
        <v>9</v>
      </c>
      <c r="G11" s="130" t="s">
        <v>73</v>
      </c>
      <c r="H11" s="131" t="s">
        <v>638</v>
      </c>
      <c r="I11" s="131" t="s">
        <v>638</v>
      </c>
      <c r="J11" s="131">
        <v>13.49</v>
      </c>
      <c r="K11" s="132"/>
      <c r="L11" s="131">
        <v>13.39</v>
      </c>
      <c r="M11" s="131">
        <v>13.15</v>
      </c>
      <c r="N11" s="131">
        <v>13.24</v>
      </c>
      <c r="O11" s="155">
        <f t="shared" si="0"/>
        <v>13.49</v>
      </c>
      <c r="P11" s="34" t="str">
        <f t="shared" si="1"/>
        <v>II A</v>
      </c>
    </row>
    <row r="12" spans="1:16" ht="16.5" customHeight="1">
      <c r="A12" s="124">
        <v>7</v>
      </c>
      <c r="B12" s="125">
        <v>3</v>
      </c>
      <c r="C12" s="126" t="s">
        <v>17</v>
      </c>
      <c r="D12" s="127" t="s">
        <v>339</v>
      </c>
      <c r="E12" s="128" t="s">
        <v>340</v>
      </c>
      <c r="F12" s="129" t="s">
        <v>334</v>
      </c>
      <c r="G12" s="130" t="s">
        <v>335</v>
      </c>
      <c r="H12" s="131">
        <v>12.5</v>
      </c>
      <c r="I12" s="131">
        <v>12.76</v>
      </c>
      <c r="J12" s="131">
        <v>12.99</v>
      </c>
      <c r="K12" s="132"/>
      <c r="L12" s="131">
        <v>12.69</v>
      </c>
      <c r="M12" s="131" t="s">
        <v>638</v>
      </c>
      <c r="N12" s="131">
        <v>12.97</v>
      </c>
      <c r="O12" s="155">
        <f t="shared" si="0"/>
        <v>12.99</v>
      </c>
      <c r="P12" s="34" t="str">
        <f t="shared" si="1"/>
        <v>III A</v>
      </c>
    </row>
    <row r="13" spans="1:16" ht="16.5" customHeight="1">
      <c r="A13" s="124">
        <v>8</v>
      </c>
      <c r="B13" s="125">
        <v>4</v>
      </c>
      <c r="C13" s="126" t="s">
        <v>135</v>
      </c>
      <c r="D13" s="127" t="s">
        <v>136</v>
      </c>
      <c r="E13" s="128" t="s">
        <v>149</v>
      </c>
      <c r="F13" s="129" t="s">
        <v>9</v>
      </c>
      <c r="G13" s="130" t="s">
        <v>137</v>
      </c>
      <c r="H13" s="131">
        <v>12.64</v>
      </c>
      <c r="I13" s="131">
        <v>12.8</v>
      </c>
      <c r="J13" s="131" t="s">
        <v>638</v>
      </c>
      <c r="K13" s="132"/>
      <c r="L13" s="131">
        <v>12.72</v>
      </c>
      <c r="M13" s="131">
        <v>12.5</v>
      </c>
      <c r="N13" s="131" t="s">
        <v>638</v>
      </c>
      <c r="O13" s="155">
        <f t="shared" si="0"/>
        <v>12.8</v>
      </c>
      <c r="P13" s="34" t="str">
        <f t="shared" si="1"/>
        <v>III A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P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2" width="4.421875" style="104" customWidth="1"/>
    <col min="3" max="3" width="8.140625" style="104" customWidth="1"/>
    <col min="4" max="4" width="12.57421875" style="104" customWidth="1"/>
    <col min="5" max="5" width="9.7109375" style="104" bestFit="1" customWidth="1"/>
    <col min="6" max="6" width="7.28125" style="104" customWidth="1"/>
    <col min="7" max="7" width="22.28125" style="104" customWidth="1"/>
    <col min="8" max="10" width="6.140625" style="104" customWidth="1"/>
    <col min="11" max="11" width="6.140625" style="104" hidden="1" customWidth="1"/>
    <col min="12" max="14" width="6.140625" style="104" customWidth="1"/>
    <col min="15" max="15" width="6.57421875" style="104" customWidth="1"/>
    <col min="16" max="16" width="4.28125" style="104" bestFit="1" customWidth="1"/>
    <col min="17" max="16384" width="9.140625" style="104" customWidth="1"/>
  </cols>
  <sheetData>
    <row r="1" spans="1:15" ht="18.75">
      <c r="A1" s="73"/>
      <c r="B1" s="73"/>
      <c r="C1" s="69" t="s">
        <v>467</v>
      </c>
      <c r="D1" s="103"/>
      <c r="G1" s="70"/>
      <c r="H1" s="105"/>
      <c r="I1" s="80"/>
      <c r="J1" s="80"/>
      <c r="K1" s="80"/>
      <c r="L1" s="80"/>
      <c r="M1" s="80"/>
      <c r="N1" s="80"/>
      <c r="O1" s="106"/>
    </row>
    <row r="2" spans="1:15" ht="12.75">
      <c r="A2" s="107"/>
      <c r="B2" s="107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9" t="s">
        <v>474</v>
      </c>
    </row>
    <row r="3" spans="1:15" ht="16.5" thickBot="1">
      <c r="A3" s="80"/>
      <c r="B3" s="80"/>
      <c r="C3" s="109" t="s">
        <v>498</v>
      </c>
      <c r="D3" s="103"/>
      <c r="G3" s="110" t="s">
        <v>469</v>
      </c>
      <c r="H3" s="79"/>
      <c r="I3" s="111"/>
      <c r="J3" s="97"/>
      <c r="K3" s="97"/>
      <c r="L3" s="97"/>
      <c r="M3" s="97"/>
      <c r="N3" s="97"/>
      <c r="O3" s="97"/>
    </row>
    <row r="4" spans="1:15" ht="13.5" thickBot="1">
      <c r="A4" s="107"/>
      <c r="B4" s="107"/>
      <c r="C4" s="112"/>
      <c r="D4" s="108"/>
      <c r="E4" s="108"/>
      <c r="F4" s="108"/>
      <c r="G4" s="108"/>
      <c r="H4" s="113"/>
      <c r="I4" s="114"/>
      <c r="J4" s="114" t="s">
        <v>487</v>
      </c>
      <c r="K4" s="114"/>
      <c r="L4" s="114"/>
      <c r="M4" s="114"/>
      <c r="N4" s="115"/>
      <c r="O4" s="107"/>
    </row>
    <row r="5" spans="1:16" ht="13.5" thickBot="1">
      <c r="A5" s="116" t="s">
        <v>511</v>
      </c>
      <c r="B5" s="117" t="s">
        <v>470</v>
      </c>
      <c r="C5" s="118" t="s">
        <v>5</v>
      </c>
      <c r="D5" s="119" t="s">
        <v>6</v>
      </c>
      <c r="E5" s="120" t="s">
        <v>7</v>
      </c>
      <c r="F5" s="120" t="s">
        <v>471</v>
      </c>
      <c r="G5" s="121" t="s">
        <v>8</v>
      </c>
      <c r="H5" s="122" t="s">
        <v>480</v>
      </c>
      <c r="I5" s="122" t="s">
        <v>210</v>
      </c>
      <c r="J5" s="122" t="s">
        <v>214</v>
      </c>
      <c r="K5" s="122" t="s">
        <v>475</v>
      </c>
      <c r="L5" s="122" t="s">
        <v>482</v>
      </c>
      <c r="M5" s="122" t="s">
        <v>416</v>
      </c>
      <c r="N5" s="122" t="s">
        <v>488</v>
      </c>
      <c r="O5" s="123" t="s">
        <v>472</v>
      </c>
      <c r="P5" s="123" t="s">
        <v>473</v>
      </c>
    </row>
    <row r="6" spans="1:16" ht="16.5" customHeight="1">
      <c r="A6" s="124">
        <v>1</v>
      </c>
      <c r="B6" s="125">
        <v>1</v>
      </c>
      <c r="C6" s="126" t="s">
        <v>77</v>
      </c>
      <c r="D6" s="127" t="s">
        <v>79</v>
      </c>
      <c r="E6" s="128">
        <v>35577</v>
      </c>
      <c r="F6" s="129" t="s">
        <v>9</v>
      </c>
      <c r="G6" s="130" t="s">
        <v>73</v>
      </c>
      <c r="H6" s="131">
        <v>11.12</v>
      </c>
      <c r="I6" s="131">
        <v>11.64</v>
      </c>
      <c r="J6" s="131">
        <v>11.69</v>
      </c>
      <c r="K6" s="132"/>
      <c r="L6" s="131">
        <v>11.41</v>
      </c>
      <c r="M6" s="131">
        <v>11.69</v>
      </c>
      <c r="N6" s="131">
        <v>12.04</v>
      </c>
      <c r="O6" s="156">
        <f>MAX(H6:J6,L6:N6)</f>
        <v>12.04</v>
      </c>
      <c r="P6" s="34" t="str">
        <f>IF(ISBLANK(O6),"",IF(O6&lt;8.5,"",IF(O6&gt;=17.2,"TSM",IF(O6&gt;=15.8,"SM",IF(O6&gt;=14,"KSM",IF(O6&gt;=12,"I A",IF(O6&gt;=10,"II A",IF(O6&gt;=8.5,"III A"))))))))</f>
        <v>I A</v>
      </c>
    </row>
    <row r="7" spans="1:16" ht="16.5" customHeight="1">
      <c r="A7" s="124">
        <v>2</v>
      </c>
      <c r="B7" s="125">
        <v>2</v>
      </c>
      <c r="C7" s="126" t="s">
        <v>77</v>
      </c>
      <c r="D7" s="127" t="s">
        <v>645</v>
      </c>
      <c r="E7" s="128">
        <v>35457</v>
      </c>
      <c r="F7" s="129" t="s">
        <v>9</v>
      </c>
      <c r="G7" s="130" t="s">
        <v>646</v>
      </c>
      <c r="H7" s="131">
        <v>10.59</v>
      </c>
      <c r="I7" s="131">
        <v>11.63</v>
      </c>
      <c r="J7" s="131">
        <v>11.09</v>
      </c>
      <c r="K7" s="132"/>
      <c r="L7" s="131">
        <v>11.64</v>
      </c>
      <c r="M7" s="131" t="s">
        <v>638</v>
      </c>
      <c r="N7" s="131">
        <v>11.65</v>
      </c>
      <c r="O7" s="156">
        <f>MAX(H7:J7,L7:N7)</f>
        <v>11.65</v>
      </c>
      <c r="P7" s="34" t="str">
        <f>IF(ISBLANK(O7),"",IF(O7&lt;8.5,"",IF(O7&gt;=17.2,"TSM",IF(O7&gt;=15.8,"SM",IF(O7&gt;=14,"KSM",IF(O7&gt;=12,"I A",IF(O7&gt;=10,"II A",IF(O7&gt;=8.5,"III A"))))))))</f>
        <v>II A</v>
      </c>
    </row>
    <row r="8" spans="1:16" ht="16.5" customHeight="1">
      <c r="A8" s="124">
        <v>3</v>
      </c>
      <c r="B8" s="125">
        <v>3</v>
      </c>
      <c r="C8" s="126" t="s">
        <v>326</v>
      </c>
      <c r="D8" s="127" t="s">
        <v>465</v>
      </c>
      <c r="E8" s="128" t="s">
        <v>466</v>
      </c>
      <c r="F8" s="129" t="s">
        <v>9</v>
      </c>
      <c r="G8" s="130" t="s">
        <v>73</v>
      </c>
      <c r="H8" s="131">
        <v>11.08</v>
      </c>
      <c r="I8" s="131">
        <v>11.46</v>
      </c>
      <c r="J8" s="131">
        <v>10.26</v>
      </c>
      <c r="K8" s="132"/>
      <c r="L8" s="131">
        <v>10.42</v>
      </c>
      <c r="M8" s="131">
        <v>10.41</v>
      </c>
      <c r="N8" s="131">
        <v>10.49</v>
      </c>
      <c r="O8" s="156">
        <f>MAX(H8:J8,L8:N8)</f>
        <v>11.46</v>
      </c>
      <c r="P8" s="34" t="str">
        <f>IF(ISBLANK(O8),"",IF(O8&lt;8.5,"",IF(O8&gt;=17.2,"TSM",IF(O8&gt;=15.8,"SM",IF(O8&gt;=14,"KSM",IF(O8&gt;=12,"I A",IF(O8&gt;=10,"II A",IF(O8&gt;=8.5,"III A"))))))))</f>
        <v>II A</v>
      </c>
    </row>
    <row r="9" spans="1:16" ht="16.5" customHeight="1">
      <c r="A9" s="124">
        <v>4</v>
      </c>
      <c r="B9" s="125">
        <v>4</v>
      </c>
      <c r="C9" s="126" t="s">
        <v>49</v>
      </c>
      <c r="D9" s="127" t="s">
        <v>50</v>
      </c>
      <c r="E9" s="128">
        <v>36689</v>
      </c>
      <c r="F9" s="129" t="s">
        <v>9</v>
      </c>
      <c r="G9" s="130" t="s">
        <v>44</v>
      </c>
      <c r="H9" s="131">
        <v>8.66</v>
      </c>
      <c r="I9" s="131">
        <v>9.22</v>
      </c>
      <c r="J9" s="131">
        <v>9.26</v>
      </c>
      <c r="K9" s="132"/>
      <c r="L9" s="131" t="s">
        <v>638</v>
      </c>
      <c r="M9" s="131" t="s">
        <v>638</v>
      </c>
      <c r="N9" s="131" t="s">
        <v>638</v>
      </c>
      <c r="O9" s="156">
        <f>MAX(H9:J9,L9:N9)</f>
        <v>9.26</v>
      </c>
      <c r="P9" s="34" t="str">
        <f>IF(ISBLANK(O9),"",IF(O9&lt;8.5,"",IF(O9&gt;=17.2,"TSM",IF(O9&gt;=15.8,"SM",IF(O9&gt;=14,"KSM",IF(O9&gt;=12,"I A",IF(O9&gt;=10,"II A",IF(O9&gt;=8.5,"III A"))))))))</f>
        <v>III A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O1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421875" style="104" customWidth="1"/>
    <col min="2" max="2" width="8.421875" style="104" customWidth="1"/>
    <col min="3" max="3" width="12.8515625" style="104" customWidth="1"/>
    <col min="4" max="4" width="9.7109375" style="104" bestFit="1" customWidth="1"/>
    <col min="5" max="5" width="7.28125" style="104" customWidth="1"/>
    <col min="6" max="6" width="11.00390625" style="104" bestFit="1" customWidth="1"/>
    <col min="7" max="9" width="6.140625" style="104" customWidth="1"/>
    <col min="10" max="10" width="6.140625" style="104" hidden="1" customWidth="1"/>
    <col min="11" max="13" width="6.140625" style="104" customWidth="1"/>
    <col min="14" max="14" width="6.57421875" style="104" customWidth="1"/>
    <col min="15" max="15" width="5.28125" style="104" customWidth="1"/>
    <col min="16" max="16384" width="9.140625" style="104" customWidth="1"/>
  </cols>
  <sheetData>
    <row r="1" spans="1:14" ht="18.75">
      <c r="A1" s="73"/>
      <c r="B1" s="69" t="s">
        <v>499</v>
      </c>
      <c r="C1" s="103"/>
      <c r="F1" s="70"/>
      <c r="G1" s="105"/>
      <c r="H1" s="80"/>
      <c r="I1" s="80"/>
      <c r="J1" s="80"/>
      <c r="K1" s="80"/>
      <c r="L1" s="80"/>
      <c r="M1" s="80"/>
      <c r="N1" s="106"/>
    </row>
    <row r="2" spans="1:14" ht="12.75">
      <c r="A2" s="107"/>
      <c r="B2" s="108"/>
      <c r="C2" s="108"/>
      <c r="D2" s="108"/>
      <c r="E2" s="108"/>
      <c r="F2" s="108"/>
      <c r="G2" s="108"/>
      <c r="H2" s="107"/>
      <c r="I2" s="107"/>
      <c r="J2" s="107"/>
      <c r="K2" s="107"/>
      <c r="L2" s="107"/>
      <c r="M2" s="107"/>
      <c r="N2" s="9" t="s">
        <v>474</v>
      </c>
    </row>
    <row r="3" spans="1:14" ht="16.5" thickBot="1">
      <c r="A3" s="80"/>
      <c r="B3" s="109" t="s">
        <v>498</v>
      </c>
      <c r="C3" s="103"/>
      <c r="F3" s="110" t="s">
        <v>483</v>
      </c>
      <c r="G3" s="79"/>
      <c r="H3" s="111"/>
      <c r="I3" s="97"/>
      <c r="J3" s="97"/>
      <c r="K3" s="97"/>
      <c r="L3" s="97"/>
      <c r="M3" s="97"/>
      <c r="N3" s="97"/>
    </row>
    <row r="4" spans="1:14" ht="13.5" thickBot="1">
      <c r="A4" s="107"/>
      <c r="B4" s="112"/>
      <c r="C4" s="108"/>
      <c r="D4" s="108"/>
      <c r="E4" s="108"/>
      <c r="F4" s="108"/>
      <c r="G4" s="113"/>
      <c r="H4" s="114"/>
      <c r="I4" s="114" t="s">
        <v>487</v>
      </c>
      <c r="J4" s="114"/>
      <c r="K4" s="114"/>
      <c r="L4" s="114"/>
      <c r="M4" s="115"/>
      <c r="N4" s="107"/>
    </row>
    <row r="5" spans="1:15" ht="13.5" thickBot="1">
      <c r="A5" s="116" t="s">
        <v>511</v>
      </c>
      <c r="B5" s="118" t="s">
        <v>5</v>
      </c>
      <c r="C5" s="119" t="s">
        <v>6</v>
      </c>
      <c r="D5" s="120" t="s">
        <v>7</v>
      </c>
      <c r="E5" s="120" t="s">
        <v>471</v>
      </c>
      <c r="F5" s="121" t="s">
        <v>8</v>
      </c>
      <c r="G5" s="122" t="s">
        <v>480</v>
      </c>
      <c r="H5" s="122" t="s">
        <v>210</v>
      </c>
      <c r="I5" s="122" t="s">
        <v>214</v>
      </c>
      <c r="J5" s="122" t="s">
        <v>475</v>
      </c>
      <c r="K5" s="122" t="s">
        <v>482</v>
      </c>
      <c r="L5" s="122" t="s">
        <v>416</v>
      </c>
      <c r="M5" s="122" t="s">
        <v>488</v>
      </c>
      <c r="N5" s="123" t="s">
        <v>472</v>
      </c>
      <c r="O5" s="123" t="s">
        <v>473</v>
      </c>
    </row>
    <row r="6" spans="1:15" ht="16.5" customHeight="1">
      <c r="A6" s="124">
        <v>1</v>
      </c>
      <c r="B6" s="133" t="s">
        <v>47</v>
      </c>
      <c r="C6" s="134" t="s">
        <v>190</v>
      </c>
      <c r="D6" s="135">
        <v>35150</v>
      </c>
      <c r="E6" s="135" t="s">
        <v>9</v>
      </c>
      <c r="F6" s="136" t="s">
        <v>96</v>
      </c>
      <c r="G6" s="131" t="s">
        <v>638</v>
      </c>
      <c r="H6" s="131">
        <v>16.04</v>
      </c>
      <c r="I6" s="131">
        <v>16.56</v>
      </c>
      <c r="J6" s="132"/>
      <c r="K6" s="131">
        <v>16.16</v>
      </c>
      <c r="L6" s="131">
        <v>16.41</v>
      </c>
      <c r="M6" s="131" t="s">
        <v>638</v>
      </c>
      <c r="N6" s="156">
        <f>MAX(G6:I6,K6:M6)</f>
        <v>16.56</v>
      </c>
      <c r="O6" s="34" t="str">
        <f>IF(ISBLANK(N6),"",IF(N6&lt;10.2,"",IF(N6&gt;=19.9,"TSM",IF(N6&gt;=17.5,"SM",IF(N6&gt;=15.6,"KSM",IF(N6&gt;=13.8,"I A",IF(N6&gt;=12,"II A",IF(N6&gt;=10.2,"III A"))))))))</f>
        <v>KSM</v>
      </c>
    </row>
    <row r="7" ht="12.75">
      <c r="N7" s="144"/>
    </row>
    <row r="8" spans="1:14" ht="16.5" thickBot="1">
      <c r="A8" s="80"/>
      <c r="B8" s="109" t="s">
        <v>498</v>
      </c>
      <c r="C8" s="103"/>
      <c r="D8" s="104" t="s">
        <v>500</v>
      </c>
      <c r="F8" s="110" t="s">
        <v>485</v>
      </c>
      <c r="G8" s="79"/>
      <c r="H8" s="111"/>
      <c r="I8" s="97"/>
      <c r="J8" s="97"/>
      <c r="K8" s="97"/>
      <c r="L8" s="97"/>
      <c r="M8" s="97"/>
      <c r="N8" s="97"/>
    </row>
    <row r="9" spans="1:14" ht="13.5" thickBot="1">
      <c r="A9" s="107"/>
      <c r="B9" s="112"/>
      <c r="C9" s="108"/>
      <c r="D9" s="108"/>
      <c r="E9" s="108"/>
      <c r="F9" s="108"/>
      <c r="G9" s="113"/>
      <c r="H9" s="114"/>
      <c r="I9" s="114" t="s">
        <v>487</v>
      </c>
      <c r="J9" s="114"/>
      <c r="K9" s="114"/>
      <c r="L9" s="114"/>
      <c r="M9" s="115"/>
      <c r="N9" s="107"/>
    </row>
    <row r="10" spans="1:15" ht="13.5" thickBot="1">
      <c r="A10" s="116" t="s">
        <v>511</v>
      </c>
      <c r="B10" s="118" t="s">
        <v>5</v>
      </c>
      <c r="C10" s="119" t="s">
        <v>6</v>
      </c>
      <c r="D10" s="120" t="s">
        <v>7</v>
      </c>
      <c r="E10" s="120" t="s">
        <v>471</v>
      </c>
      <c r="F10" s="121" t="s">
        <v>8</v>
      </c>
      <c r="G10" s="122" t="s">
        <v>480</v>
      </c>
      <c r="H10" s="122" t="s">
        <v>210</v>
      </c>
      <c r="I10" s="122" t="s">
        <v>214</v>
      </c>
      <c r="J10" s="122" t="s">
        <v>475</v>
      </c>
      <c r="K10" s="122" t="s">
        <v>482</v>
      </c>
      <c r="L10" s="122" t="s">
        <v>416</v>
      </c>
      <c r="M10" s="122" t="s">
        <v>488</v>
      </c>
      <c r="N10" s="123" t="s">
        <v>472</v>
      </c>
      <c r="O10" s="123" t="s">
        <v>473</v>
      </c>
    </row>
    <row r="11" spans="1:15" ht="16.5" customHeight="1">
      <c r="A11" s="124">
        <v>1</v>
      </c>
      <c r="B11" s="133" t="s">
        <v>47</v>
      </c>
      <c r="C11" s="134" t="s">
        <v>191</v>
      </c>
      <c r="D11" s="135">
        <v>35601</v>
      </c>
      <c r="E11" s="135" t="s">
        <v>9</v>
      </c>
      <c r="F11" s="136" t="s">
        <v>96</v>
      </c>
      <c r="G11" s="131" t="s">
        <v>638</v>
      </c>
      <c r="H11" s="131">
        <v>17.31</v>
      </c>
      <c r="I11" s="131">
        <v>16.13</v>
      </c>
      <c r="J11" s="132"/>
      <c r="K11" s="131">
        <v>16.9</v>
      </c>
      <c r="L11" s="131">
        <v>16.81</v>
      </c>
      <c r="M11" s="131">
        <v>16.82</v>
      </c>
      <c r="N11" s="156">
        <f>MAX(G11:I11,K11:M11)</f>
        <v>17.31</v>
      </c>
      <c r="O11" s="145" t="str">
        <f>IF(ISBLANK(N11),"",IF(N11&lt;9.8,"",IF(N11&gt;=17.2,"KSM",IF(N11&gt;=15,"I A",IF(N11&gt;=12.8,"II A",IF(N11&gt;=11.2,"III A",IF(N11&gt;=9.8,"I JA")))))))</f>
        <v>KSM</v>
      </c>
    </row>
    <row r="12" spans="1:15" ht="16.5" customHeight="1">
      <c r="A12" s="124">
        <v>2</v>
      </c>
      <c r="B12" s="133" t="s">
        <v>647</v>
      </c>
      <c r="C12" s="134" t="s">
        <v>648</v>
      </c>
      <c r="D12" s="135">
        <v>37039</v>
      </c>
      <c r="E12" s="135" t="s">
        <v>9</v>
      </c>
      <c r="F12" s="136" t="s">
        <v>96</v>
      </c>
      <c r="G12" s="131">
        <v>9.87</v>
      </c>
      <c r="H12" s="131">
        <v>10.85</v>
      </c>
      <c r="I12" s="131">
        <v>11.41</v>
      </c>
      <c r="J12" s="132"/>
      <c r="K12" s="131">
        <v>10.9</v>
      </c>
      <c r="L12" s="131">
        <v>11.09</v>
      </c>
      <c r="M12" s="131">
        <v>11.08</v>
      </c>
      <c r="N12" s="156">
        <f>MAX(G12:I12,K12:M12)</f>
        <v>11.41</v>
      </c>
      <c r="O12" s="145" t="str">
        <f>IF(ISBLANK(N12),"",IF(N12&lt;9.8,"",IF(N12&gt;=17.2,"KSM",IF(N12&gt;=15,"I A",IF(N12&gt;=12.8,"II A",IF(N12&gt;=11.2,"III A",IF(N12&gt;=9.8,"I JA")))))))</f>
        <v>III A</v>
      </c>
    </row>
    <row r="15" spans="3:7" ht="15">
      <c r="C15" s="168" t="s">
        <v>657</v>
      </c>
      <c r="D15" s="169"/>
      <c r="E15" s="169"/>
      <c r="F15" s="169" t="s">
        <v>4</v>
      </c>
      <c r="G15" s="170"/>
    </row>
    <row r="16" spans="3:7" ht="15">
      <c r="C16" s="171"/>
      <c r="D16" s="171"/>
      <c r="E16" s="171"/>
      <c r="F16" s="168" t="s">
        <v>658</v>
      </c>
      <c r="G16" s="170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66"/>
  <sheetViews>
    <sheetView zoomScalePageLayoutView="0" workbookViewId="0" topLeftCell="A1">
      <selection activeCell="I8" sqref="I8:I10"/>
    </sheetView>
  </sheetViews>
  <sheetFormatPr defaultColWidth="9.140625" defaultRowHeight="12.75"/>
  <cols>
    <col min="1" max="1" width="6.140625" style="68" customWidth="1"/>
    <col min="2" max="2" width="10.57421875" style="68" customWidth="1"/>
    <col min="3" max="3" width="13.140625" style="68" customWidth="1"/>
    <col min="4" max="4" width="10.28125" style="68" customWidth="1"/>
    <col min="5" max="5" width="11.140625" style="68" bestFit="1" customWidth="1"/>
    <col min="6" max="6" width="22.7109375" style="68" customWidth="1"/>
    <col min="7" max="7" width="6.00390625" style="68" customWidth="1"/>
    <col min="8" max="8" width="5.57421875" style="68" customWidth="1"/>
    <col min="9" max="9" width="5.7109375" style="72" customWidth="1"/>
    <col min="10" max="10" width="6.00390625" style="68" customWidth="1"/>
    <col min="11" max="16384" width="9.140625" style="68" customWidth="1"/>
  </cols>
  <sheetData>
    <row r="1" spans="2:6" ht="18.75">
      <c r="B1" s="69" t="s">
        <v>467</v>
      </c>
      <c r="D1" s="70"/>
      <c r="E1" s="70"/>
      <c r="F1" s="71"/>
    </row>
    <row r="2" spans="1:9" ht="18.75">
      <c r="A2" s="73" t="s">
        <v>9</v>
      </c>
      <c r="B2" s="69"/>
      <c r="D2" s="70"/>
      <c r="E2" s="70"/>
      <c r="I2" s="9" t="s">
        <v>474</v>
      </c>
    </row>
    <row r="3" spans="2:9" s="75" customFormat="1" ht="5.25">
      <c r="B3" s="76"/>
      <c r="F3" s="77"/>
      <c r="I3" s="78"/>
    </row>
    <row r="4" spans="2:10" ht="12.75">
      <c r="B4" s="79" t="s">
        <v>489</v>
      </c>
      <c r="C4" s="80"/>
      <c r="D4" s="79" t="s">
        <v>483</v>
      </c>
      <c r="E4" s="79" t="s">
        <v>480</v>
      </c>
      <c r="F4" s="81" t="s">
        <v>490</v>
      </c>
      <c r="G4" s="73"/>
      <c r="H4" s="73"/>
      <c r="I4" s="74"/>
      <c r="J4" s="73"/>
    </row>
    <row r="5" spans="2:9" s="75" customFormat="1" ht="5.25">
      <c r="B5" s="76"/>
      <c r="F5" s="77"/>
      <c r="I5" s="78"/>
    </row>
    <row r="6" spans="1:10" ht="12.75">
      <c r="A6" s="82" t="s">
        <v>481</v>
      </c>
      <c r="B6" s="83" t="s">
        <v>5</v>
      </c>
      <c r="C6" s="84" t="s">
        <v>6</v>
      </c>
      <c r="D6" s="82" t="s">
        <v>7</v>
      </c>
      <c r="E6" s="82" t="s">
        <v>471</v>
      </c>
      <c r="F6" s="82" t="s">
        <v>8</v>
      </c>
      <c r="G6" s="85" t="s">
        <v>477</v>
      </c>
      <c r="H6" s="85" t="s">
        <v>478</v>
      </c>
      <c r="I6" s="86" t="s">
        <v>491</v>
      </c>
      <c r="J6" s="85" t="s">
        <v>478</v>
      </c>
    </row>
    <row r="7" spans="1:10" ht="17.25" customHeight="1">
      <c r="A7" s="87" t="s">
        <v>480</v>
      </c>
      <c r="B7" s="88" t="s">
        <v>396</v>
      </c>
      <c r="C7" s="89" t="s">
        <v>397</v>
      </c>
      <c r="D7" s="90">
        <v>34178</v>
      </c>
      <c r="E7" s="90" t="s">
        <v>9</v>
      </c>
      <c r="F7" s="91" t="s">
        <v>394</v>
      </c>
      <c r="G7" s="147">
        <v>7.33</v>
      </c>
      <c r="H7" s="93">
        <v>0.239</v>
      </c>
      <c r="I7" s="94"/>
      <c r="J7" s="93"/>
    </row>
    <row r="8" spans="1:10" ht="17.25" customHeight="1">
      <c r="A8" s="87" t="s">
        <v>210</v>
      </c>
      <c r="B8" s="88" t="s">
        <v>20</v>
      </c>
      <c r="C8" s="89" t="s">
        <v>273</v>
      </c>
      <c r="D8" s="90">
        <v>35116</v>
      </c>
      <c r="E8" s="90" t="s">
        <v>9</v>
      </c>
      <c r="F8" s="91" t="s">
        <v>121</v>
      </c>
      <c r="G8" s="148">
        <v>7.36</v>
      </c>
      <c r="H8" s="93">
        <v>0.178</v>
      </c>
      <c r="I8" s="94" t="s">
        <v>554</v>
      </c>
      <c r="J8" s="93"/>
    </row>
    <row r="9" spans="1:10" ht="17.25" customHeight="1">
      <c r="A9" s="87" t="s">
        <v>214</v>
      </c>
      <c r="B9" s="88" t="s">
        <v>341</v>
      </c>
      <c r="C9" s="89" t="s">
        <v>342</v>
      </c>
      <c r="D9" s="90" t="s">
        <v>343</v>
      </c>
      <c r="E9" s="90" t="s">
        <v>334</v>
      </c>
      <c r="F9" s="91" t="s">
        <v>335</v>
      </c>
      <c r="G9" s="148">
        <v>7.36</v>
      </c>
      <c r="H9" s="93">
        <v>0.205</v>
      </c>
      <c r="I9" s="94" t="s">
        <v>553</v>
      </c>
      <c r="J9" s="93"/>
    </row>
    <row r="10" spans="1:10" ht="17.25" customHeight="1">
      <c r="A10" s="87" t="s">
        <v>482</v>
      </c>
      <c r="B10" s="88" t="s">
        <v>100</v>
      </c>
      <c r="C10" s="89" t="s">
        <v>380</v>
      </c>
      <c r="D10" s="90" t="s">
        <v>497</v>
      </c>
      <c r="E10" s="90" t="s">
        <v>9</v>
      </c>
      <c r="F10" s="91" t="s">
        <v>381</v>
      </c>
      <c r="G10" s="148">
        <v>7.26</v>
      </c>
      <c r="H10" s="93">
        <v>0.206</v>
      </c>
      <c r="I10" s="94"/>
      <c r="J10" s="93"/>
    </row>
    <row r="11" spans="1:10" ht="17.25" customHeight="1">
      <c r="A11" s="87" t="s">
        <v>416</v>
      </c>
      <c r="B11" s="88" t="s">
        <v>271</v>
      </c>
      <c r="C11" s="89" t="s">
        <v>280</v>
      </c>
      <c r="D11" s="90">
        <v>34787</v>
      </c>
      <c r="E11" s="90" t="s">
        <v>9</v>
      </c>
      <c r="F11" s="91" t="s">
        <v>121</v>
      </c>
      <c r="G11" s="148">
        <v>7.56</v>
      </c>
      <c r="H11" s="93">
        <v>0.219</v>
      </c>
      <c r="I11" s="94"/>
      <c r="J11" s="93"/>
    </row>
    <row r="12" spans="1:10" ht="17.25" customHeight="1">
      <c r="A12" s="87" t="s">
        <v>488</v>
      </c>
      <c r="B12" s="88" t="s">
        <v>114</v>
      </c>
      <c r="C12" s="89" t="s">
        <v>197</v>
      </c>
      <c r="D12" s="90" t="s">
        <v>198</v>
      </c>
      <c r="E12" s="90" t="s">
        <v>9</v>
      </c>
      <c r="F12" s="91" t="s">
        <v>134</v>
      </c>
      <c r="G12" s="148">
        <v>7.82</v>
      </c>
      <c r="H12" s="93">
        <v>0.191</v>
      </c>
      <c r="I12" s="94"/>
      <c r="J12" s="93"/>
    </row>
    <row r="13" spans="2:9" s="75" customFormat="1" ht="5.25">
      <c r="B13" s="76"/>
      <c r="F13" s="77"/>
      <c r="G13" s="149"/>
      <c r="I13" s="78"/>
    </row>
    <row r="14" spans="2:10" ht="12.75">
      <c r="B14" s="79" t="s">
        <v>489</v>
      </c>
      <c r="C14" s="80"/>
      <c r="D14" s="79" t="s">
        <v>483</v>
      </c>
      <c r="E14" s="79" t="s">
        <v>210</v>
      </c>
      <c r="F14" s="81" t="s">
        <v>490</v>
      </c>
      <c r="G14" s="150"/>
      <c r="H14" s="73"/>
      <c r="I14" s="74"/>
      <c r="J14" s="73"/>
    </row>
    <row r="15" spans="2:9" s="75" customFormat="1" ht="5.25">
      <c r="B15" s="76"/>
      <c r="F15" s="77"/>
      <c r="G15" s="149"/>
      <c r="I15" s="78"/>
    </row>
    <row r="16" spans="1:10" ht="12.75">
      <c r="A16" s="82" t="s">
        <v>481</v>
      </c>
      <c r="B16" s="83" t="s">
        <v>5</v>
      </c>
      <c r="C16" s="84" t="s">
        <v>6</v>
      </c>
      <c r="D16" s="82" t="s">
        <v>7</v>
      </c>
      <c r="E16" s="82" t="s">
        <v>471</v>
      </c>
      <c r="F16" s="82" t="s">
        <v>8</v>
      </c>
      <c r="G16" s="151" t="s">
        <v>477</v>
      </c>
      <c r="H16" s="85" t="s">
        <v>478</v>
      </c>
      <c r="I16" s="86" t="s">
        <v>491</v>
      </c>
      <c r="J16" s="85" t="s">
        <v>478</v>
      </c>
    </row>
    <row r="17" spans="1:10" ht="17.25" customHeight="1">
      <c r="A17" s="87" t="s">
        <v>480</v>
      </c>
      <c r="B17" s="88" t="s">
        <v>235</v>
      </c>
      <c r="C17" s="89" t="s">
        <v>236</v>
      </c>
      <c r="D17" s="90" t="s">
        <v>237</v>
      </c>
      <c r="E17" s="90" t="s">
        <v>9</v>
      </c>
      <c r="F17" s="91" t="s">
        <v>234</v>
      </c>
      <c r="G17" s="148">
        <v>7.41</v>
      </c>
      <c r="H17" s="93">
        <v>0.168</v>
      </c>
      <c r="I17" s="94"/>
      <c r="J17" s="93"/>
    </row>
    <row r="18" spans="1:10" ht="17.25" customHeight="1">
      <c r="A18" s="87" t="s">
        <v>210</v>
      </c>
      <c r="B18" s="88" t="s">
        <v>20</v>
      </c>
      <c r="C18" s="89" t="s">
        <v>256</v>
      </c>
      <c r="D18" s="90">
        <v>35807</v>
      </c>
      <c r="E18" s="90" t="s">
        <v>263</v>
      </c>
      <c r="F18" s="91" t="s">
        <v>257</v>
      </c>
      <c r="G18" s="148">
        <v>7.41</v>
      </c>
      <c r="H18" s="93">
        <v>0.172</v>
      </c>
      <c r="I18" s="94"/>
      <c r="J18" s="93"/>
    </row>
    <row r="19" spans="1:10" ht="17.25" customHeight="1">
      <c r="A19" s="87" t="s">
        <v>214</v>
      </c>
      <c r="B19" s="88" t="s">
        <v>269</v>
      </c>
      <c r="C19" s="89" t="s">
        <v>270</v>
      </c>
      <c r="D19" s="90">
        <v>35346</v>
      </c>
      <c r="E19" s="90" t="s">
        <v>9</v>
      </c>
      <c r="F19" s="91" t="s">
        <v>121</v>
      </c>
      <c r="G19" s="148">
        <v>7.83</v>
      </c>
      <c r="H19" s="93">
        <v>0.159</v>
      </c>
      <c r="I19" s="94"/>
      <c r="J19" s="93"/>
    </row>
    <row r="20" spans="1:10" ht="17.25" customHeight="1">
      <c r="A20" s="87" t="s">
        <v>482</v>
      </c>
      <c r="B20" s="88" t="s">
        <v>17</v>
      </c>
      <c r="C20" s="89" t="s">
        <v>376</v>
      </c>
      <c r="D20" s="90">
        <v>36209</v>
      </c>
      <c r="E20" s="90" t="s">
        <v>9</v>
      </c>
      <c r="F20" s="91" t="s">
        <v>366</v>
      </c>
      <c r="G20" s="148">
        <v>8.08</v>
      </c>
      <c r="H20" s="93">
        <v>0.203</v>
      </c>
      <c r="I20" s="94"/>
      <c r="J20" s="93"/>
    </row>
    <row r="21" spans="1:10" ht="17.25" customHeight="1">
      <c r="A21" s="87" t="s">
        <v>416</v>
      </c>
      <c r="B21" s="88" t="s">
        <v>271</v>
      </c>
      <c r="C21" s="89" t="s">
        <v>441</v>
      </c>
      <c r="D21" s="90" t="s">
        <v>442</v>
      </c>
      <c r="E21" s="90" t="s">
        <v>436</v>
      </c>
      <c r="F21" s="91" t="s">
        <v>437</v>
      </c>
      <c r="G21" s="148">
        <v>8.16</v>
      </c>
      <c r="H21" s="93">
        <v>0.157</v>
      </c>
      <c r="I21" s="94"/>
      <c r="J21" s="93"/>
    </row>
    <row r="22" spans="1:10" ht="17.25" customHeight="1">
      <c r="A22" s="87" t="s">
        <v>488</v>
      </c>
      <c r="B22" s="88" t="s">
        <v>114</v>
      </c>
      <c r="C22" s="89" t="s">
        <v>115</v>
      </c>
      <c r="D22" s="90">
        <v>35843</v>
      </c>
      <c r="E22" s="90" t="s">
        <v>9</v>
      </c>
      <c r="F22" s="91" t="s">
        <v>92</v>
      </c>
      <c r="G22" s="148" t="s">
        <v>555</v>
      </c>
      <c r="H22" s="93"/>
      <c r="I22" s="94"/>
      <c r="J22" s="93"/>
    </row>
    <row r="23" spans="2:10" s="75" customFormat="1" ht="5.25">
      <c r="B23" s="76"/>
      <c r="F23" s="77"/>
      <c r="G23" s="152"/>
      <c r="H23" s="95"/>
      <c r="I23" s="96"/>
      <c r="J23" s="95"/>
    </row>
    <row r="24" spans="2:9" s="75" customFormat="1" ht="12.75">
      <c r="B24" s="79" t="s">
        <v>489</v>
      </c>
      <c r="C24" s="80"/>
      <c r="D24" s="79" t="s">
        <v>483</v>
      </c>
      <c r="E24" s="79" t="s">
        <v>214</v>
      </c>
      <c r="F24" s="81" t="s">
        <v>490</v>
      </c>
      <c r="G24" s="149"/>
      <c r="I24" s="78"/>
    </row>
    <row r="25" spans="7:9" s="75" customFormat="1" ht="5.25">
      <c r="G25" s="149"/>
      <c r="I25" s="78"/>
    </row>
    <row r="26" spans="1:10" ht="12.75">
      <c r="A26" s="82" t="s">
        <v>481</v>
      </c>
      <c r="B26" s="83" t="s">
        <v>5</v>
      </c>
      <c r="C26" s="84" t="s">
        <v>6</v>
      </c>
      <c r="D26" s="82" t="s">
        <v>7</v>
      </c>
      <c r="E26" s="82" t="s">
        <v>471</v>
      </c>
      <c r="F26" s="82" t="s">
        <v>8</v>
      </c>
      <c r="G26" s="151" t="s">
        <v>477</v>
      </c>
      <c r="H26" s="85" t="s">
        <v>478</v>
      </c>
      <c r="I26" s="86" t="s">
        <v>491</v>
      </c>
      <c r="J26" s="85" t="s">
        <v>478</v>
      </c>
    </row>
    <row r="27" spans="1:10" ht="17.25" customHeight="1">
      <c r="A27" s="87" t="s">
        <v>480</v>
      </c>
      <c r="B27" s="88" t="s">
        <v>65</v>
      </c>
      <c r="C27" s="89" t="s">
        <v>66</v>
      </c>
      <c r="D27" s="90">
        <v>36072</v>
      </c>
      <c r="E27" s="90" t="s">
        <v>9</v>
      </c>
      <c r="F27" s="91" t="s">
        <v>73</v>
      </c>
      <c r="G27" s="148">
        <v>7.22</v>
      </c>
      <c r="H27" s="93">
        <v>0.166</v>
      </c>
      <c r="I27" s="94"/>
      <c r="J27" s="93"/>
    </row>
    <row r="28" spans="1:10" ht="17.25" customHeight="1">
      <c r="A28" s="87" t="s">
        <v>210</v>
      </c>
      <c r="B28" s="88" t="s">
        <v>463</v>
      </c>
      <c r="C28" s="89" t="s">
        <v>464</v>
      </c>
      <c r="D28" s="90">
        <v>35642</v>
      </c>
      <c r="E28" s="90" t="s">
        <v>9</v>
      </c>
      <c r="F28" s="91" t="s">
        <v>264</v>
      </c>
      <c r="G28" s="148">
        <v>7.68</v>
      </c>
      <c r="H28" s="93">
        <v>0.204</v>
      </c>
      <c r="I28" s="94"/>
      <c r="J28" s="93"/>
    </row>
    <row r="29" spans="1:10" ht="17.25" customHeight="1">
      <c r="A29" s="87" t="s">
        <v>214</v>
      </c>
      <c r="B29" s="88" t="s">
        <v>374</v>
      </c>
      <c r="C29" s="89" t="s">
        <v>375</v>
      </c>
      <c r="D29" s="90">
        <v>36439</v>
      </c>
      <c r="E29" s="90" t="s">
        <v>9</v>
      </c>
      <c r="F29" s="91" t="s">
        <v>366</v>
      </c>
      <c r="G29" s="148">
        <v>7.56</v>
      </c>
      <c r="H29" s="93">
        <v>0.164</v>
      </c>
      <c r="I29" s="94"/>
      <c r="J29" s="93"/>
    </row>
    <row r="30" spans="1:10" ht="17.25" customHeight="1">
      <c r="A30" s="87" t="s">
        <v>482</v>
      </c>
      <c r="B30" s="88" t="s">
        <v>10</v>
      </c>
      <c r="C30" s="89" t="s">
        <v>11</v>
      </c>
      <c r="D30" s="90" t="s">
        <v>12</v>
      </c>
      <c r="E30" s="90" t="s">
        <v>9</v>
      </c>
      <c r="F30" s="91" t="s">
        <v>13</v>
      </c>
      <c r="G30" s="148">
        <v>7.9</v>
      </c>
      <c r="H30" s="93">
        <v>0.162</v>
      </c>
      <c r="I30" s="94"/>
      <c r="J30" s="93"/>
    </row>
    <row r="31" spans="1:10" ht="17.25" customHeight="1">
      <c r="A31" s="87" t="s">
        <v>416</v>
      </c>
      <c r="B31" s="88" t="s">
        <v>111</v>
      </c>
      <c r="C31" s="89" t="s">
        <v>112</v>
      </c>
      <c r="D31" s="90">
        <v>34449</v>
      </c>
      <c r="E31" s="90" t="s">
        <v>9</v>
      </c>
      <c r="F31" s="91" t="s">
        <v>113</v>
      </c>
      <c r="G31" s="148">
        <v>7.31</v>
      </c>
      <c r="H31" s="93">
        <v>0.14</v>
      </c>
      <c r="I31" s="94"/>
      <c r="J31" s="93"/>
    </row>
    <row r="32" spans="1:10" ht="17.25" customHeight="1">
      <c r="A32" s="87" t="s">
        <v>488</v>
      </c>
      <c r="B32" s="88" t="s">
        <v>114</v>
      </c>
      <c r="C32" s="89" t="s">
        <v>387</v>
      </c>
      <c r="D32" s="90" t="s">
        <v>388</v>
      </c>
      <c r="E32" s="90" t="s">
        <v>9</v>
      </c>
      <c r="F32" s="91" t="s">
        <v>381</v>
      </c>
      <c r="G32" s="148">
        <v>7.59</v>
      </c>
      <c r="H32" s="93">
        <v>0.179</v>
      </c>
      <c r="I32" s="94"/>
      <c r="J32" s="93"/>
    </row>
    <row r="33" spans="2:9" s="75" customFormat="1" ht="5.25">
      <c r="B33" s="76"/>
      <c r="F33" s="77"/>
      <c r="G33" s="149"/>
      <c r="I33" s="78"/>
    </row>
    <row r="34" spans="2:10" ht="12.75">
      <c r="B34" s="79" t="s">
        <v>489</v>
      </c>
      <c r="C34" s="80"/>
      <c r="D34" s="79" t="s">
        <v>483</v>
      </c>
      <c r="E34" s="79" t="s">
        <v>482</v>
      </c>
      <c r="F34" s="81" t="s">
        <v>490</v>
      </c>
      <c r="G34" s="150"/>
      <c r="H34" s="73"/>
      <c r="I34" s="74"/>
      <c r="J34" s="73"/>
    </row>
    <row r="35" spans="2:9" s="75" customFormat="1" ht="5.25">
      <c r="B35" s="76"/>
      <c r="F35" s="77"/>
      <c r="G35" s="149"/>
      <c r="I35" s="78"/>
    </row>
    <row r="36" spans="1:10" ht="12.75">
      <c r="A36" s="82" t="s">
        <v>481</v>
      </c>
      <c r="B36" s="83" t="s">
        <v>5</v>
      </c>
      <c r="C36" s="84" t="s">
        <v>6</v>
      </c>
      <c r="D36" s="82" t="s">
        <v>7</v>
      </c>
      <c r="E36" s="82" t="s">
        <v>471</v>
      </c>
      <c r="F36" s="82" t="s">
        <v>8</v>
      </c>
      <c r="G36" s="151" t="s">
        <v>477</v>
      </c>
      <c r="H36" s="85" t="s">
        <v>478</v>
      </c>
      <c r="I36" s="86" t="s">
        <v>491</v>
      </c>
      <c r="J36" s="85" t="s">
        <v>478</v>
      </c>
    </row>
    <row r="37" spans="1:10" ht="17.25" customHeight="1">
      <c r="A37" s="87" t="s">
        <v>480</v>
      </c>
      <c r="B37" s="88" t="s">
        <v>45</v>
      </c>
      <c r="C37" s="89" t="s">
        <v>46</v>
      </c>
      <c r="D37" s="90">
        <v>35635</v>
      </c>
      <c r="E37" s="90" t="s">
        <v>9</v>
      </c>
      <c r="F37" s="91" t="s">
        <v>41</v>
      </c>
      <c r="G37" s="148">
        <v>7.2</v>
      </c>
      <c r="H37" s="93">
        <v>0.179</v>
      </c>
      <c r="I37" s="94"/>
      <c r="J37" s="93"/>
    </row>
    <row r="38" spans="1:10" ht="17.25" customHeight="1">
      <c r="A38" s="87" t="s">
        <v>210</v>
      </c>
      <c r="B38" s="88" t="s">
        <v>192</v>
      </c>
      <c r="C38" s="89" t="s">
        <v>193</v>
      </c>
      <c r="D38" s="90">
        <v>34829</v>
      </c>
      <c r="E38" s="90" t="s">
        <v>9</v>
      </c>
      <c r="F38" s="91" t="s">
        <v>134</v>
      </c>
      <c r="G38" s="148">
        <v>6.94</v>
      </c>
      <c r="H38" s="93">
        <v>0.151</v>
      </c>
      <c r="I38" s="94"/>
      <c r="J38" s="93"/>
    </row>
    <row r="39" spans="1:10" ht="17.25" customHeight="1">
      <c r="A39" s="87" t="s">
        <v>214</v>
      </c>
      <c r="B39" s="88" t="s">
        <v>93</v>
      </c>
      <c r="C39" s="89" t="s">
        <v>238</v>
      </c>
      <c r="D39" s="90">
        <v>34893</v>
      </c>
      <c r="E39" s="90" t="s">
        <v>9</v>
      </c>
      <c r="F39" s="91" t="s">
        <v>234</v>
      </c>
      <c r="G39" s="148">
        <v>7.85</v>
      </c>
      <c r="H39" s="93">
        <v>0.159</v>
      </c>
      <c r="I39" s="94"/>
      <c r="J39" s="93"/>
    </row>
    <row r="40" spans="1:10" ht="17.25" customHeight="1">
      <c r="A40" s="87" t="s">
        <v>482</v>
      </c>
      <c r="B40" s="88" t="s">
        <v>47</v>
      </c>
      <c r="C40" s="89" t="s">
        <v>48</v>
      </c>
      <c r="D40" s="90">
        <v>36721</v>
      </c>
      <c r="E40" s="90" t="s">
        <v>9</v>
      </c>
      <c r="F40" s="91" t="s">
        <v>44</v>
      </c>
      <c r="G40" s="148" t="s">
        <v>555</v>
      </c>
      <c r="H40" s="93"/>
      <c r="I40" s="94"/>
      <c r="J40" s="93"/>
    </row>
    <row r="41" spans="1:10" ht="17.25" customHeight="1">
      <c r="A41" s="87" t="s">
        <v>416</v>
      </c>
      <c r="B41" s="88" t="s">
        <v>417</v>
      </c>
      <c r="C41" s="89" t="s">
        <v>459</v>
      </c>
      <c r="D41" s="90">
        <v>35781</v>
      </c>
      <c r="E41" s="90" t="s">
        <v>9</v>
      </c>
      <c r="F41" s="91" t="s">
        <v>458</v>
      </c>
      <c r="G41" s="148">
        <v>7.5</v>
      </c>
      <c r="H41" s="93">
        <v>0.154</v>
      </c>
      <c r="I41" s="94"/>
      <c r="J41" s="93"/>
    </row>
    <row r="42" spans="1:10" ht="17.25" customHeight="1">
      <c r="A42" s="87" t="s">
        <v>488</v>
      </c>
      <c r="B42" s="88" t="s">
        <v>277</v>
      </c>
      <c r="C42" s="89" t="s">
        <v>278</v>
      </c>
      <c r="D42" s="90">
        <v>35107</v>
      </c>
      <c r="E42" s="90" t="s">
        <v>9</v>
      </c>
      <c r="F42" s="91" t="s">
        <v>291</v>
      </c>
      <c r="G42" s="148">
        <v>7.43</v>
      </c>
      <c r="H42" s="93">
        <v>0.134</v>
      </c>
      <c r="I42" s="94"/>
      <c r="J42" s="93"/>
    </row>
    <row r="43" spans="2:9" s="75" customFormat="1" ht="5.25">
      <c r="B43" s="76"/>
      <c r="F43" s="77"/>
      <c r="G43" s="149"/>
      <c r="I43" s="78"/>
    </row>
    <row r="44" spans="2:10" ht="12.75">
      <c r="B44" s="79" t="s">
        <v>489</v>
      </c>
      <c r="C44" s="80"/>
      <c r="D44" s="79" t="s">
        <v>483</v>
      </c>
      <c r="E44" s="79" t="s">
        <v>416</v>
      </c>
      <c r="F44" s="81" t="s">
        <v>490</v>
      </c>
      <c r="G44" s="150"/>
      <c r="H44" s="73"/>
      <c r="I44" s="74"/>
      <c r="J44" s="73"/>
    </row>
    <row r="45" spans="2:9" s="75" customFormat="1" ht="5.25">
      <c r="B45" s="76"/>
      <c r="F45" s="77"/>
      <c r="G45" s="149"/>
      <c r="I45" s="78"/>
    </row>
    <row r="46" spans="1:10" ht="12.75">
      <c r="A46" s="82" t="s">
        <v>481</v>
      </c>
      <c r="B46" s="83" t="s">
        <v>5</v>
      </c>
      <c r="C46" s="84" t="s">
        <v>6</v>
      </c>
      <c r="D46" s="82" t="s">
        <v>7</v>
      </c>
      <c r="E46" s="82" t="s">
        <v>471</v>
      </c>
      <c r="F46" s="82" t="s">
        <v>8</v>
      </c>
      <c r="G46" s="151" t="s">
        <v>477</v>
      </c>
      <c r="H46" s="85" t="s">
        <v>478</v>
      </c>
      <c r="I46" s="86" t="s">
        <v>491</v>
      </c>
      <c r="J46" s="85" t="s">
        <v>478</v>
      </c>
    </row>
    <row r="47" spans="1:10" ht="17.25" customHeight="1">
      <c r="A47" s="87" t="s">
        <v>480</v>
      </c>
      <c r="B47" s="88" t="s">
        <v>122</v>
      </c>
      <c r="C47" s="89" t="s">
        <v>123</v>
      </c>
      <c r="D47" s="90">
        <v>36732</v>
      </c>
      <c r="E47" s="90" t="s">
        <v>9</v>
      </c>
      <c r="F47" s="91" t="s">
        <v>121</v>
      </c>
      <c r="G47" s="148">
        <v>8.43</v>
      </c>
      <c r="H47" s="93">
        <v>0.203</v>
      </c>
      <c r="I47" s="94"/>
      <c r="J47" s="93"/>
    </row>
    <row r="48" spans="1:10" ht="17.25" customHeight="1">
      <c r="A48" s="87" t="s">
        <v>210</v>
      </c>
      <c r="B48" s="88" t="s">
        <v>377</v>
      </c>
      <c r="C48" s="89" t="s">
        <v>378</v>
      </c>
      <c r="D48" s="90">
        <v>31955</v>
      </c>
      <c r="E48" s="90" t="s">
        <v>9</v>
      </c>
      <c r="F48" s="91" t="s">
        <v>379</v>
      </c>
      <c r="G48" s="148">
        <v>6.94</v>
      </c>
      <c r="H48" s="93">
        <v>0.192</v>
      </c>
      <c r="I48" s="94"/>
      <c r="J48" s="93"/>
    </row>
    <row r="49" spans="1:10" ht="17.25" customHeight="1">
      <c r="A49" s="87" t="s">
        <v>214</v>
      </c>
      <c r="B49" s="88" t="s">
        <v>109</v>
      </c>
      <c r="C49" s="89" t="s">
        <v>287</v>
      </c>
      <c r="D49" s="90">
        <v>35991</v>
      </c>
      <c r="E49" s="90" t="s">
        <v>285</v>
      </c>
      <c r="F49" s="91" t="s">
        <v>286</v>
      </c>
      <c r="G49" s="148">
        <v>7.49</v>
      </c>
      <c r="H49" s="93">
        <v>0.159</v>
      </c>
      <c r="I49" s="94"/>
      <c r="J49" s="93"/>
    </row>
    <row r="50" spans="1:10" ht="17.25" customHeight="1">
      <c r="A50" s="87" t="s">
        <v>482</v>
      </c>
      <c r="B50" s="88" t="s">
        <v>398</v>
      </c>
      <c r="C50" s="89" t="s">
        <v>399</v>
      </c>
      <c r="D50" s="90">
        <v>36186</v>
      </c>
      <c r="E50" s="90" t="s">
        <v>9</v>
      </c>
      <c r="F50" s="91" t="s">
        <v>394</v>
      </c>
      <c r="G50" s="148">
        <v>7.46</v>
      </c>
      <c r="H50" s="93">
        <v>0.124</v>
      </c>
      <c r="I50" s="94"/>
      <c r="J50" s="93"/>
    </row>
    <row r="51" spans="1:10" ht="17.25" customHeight="1">
      <c r="A51" s="87" t="s">
        <v>416</v>
      </c>
      <c r="B51" s="88" t="s">
        <v>138</v>
      </c>
      <c r="C51" s="89" t="s">
        <v>268</v>
      </c>
      <c r="D51" s="90">
        <v>35210</v>
      </c>
      <c r="E51" s="90" t="s">
        <v>9</v>
      </c>
      <c r="F51" s="91" t="s">
        <v>282</v>
      </c>
      <c r="G51" s="148">
        <v>7.12</v>
      </c>
      <c r="H51" s="93">
        <v>0.147</v>
      </c>
      <c r="I51" s="94"/>
      <c r="J51" s="93"/>
    </row>
    <row r="52" spans="1:10" ht="17.25" customHeight="1">
      <c r="A52" s="87" t="s">
        <v>488</v>
      </c>
      <c r="B52" s="88" t="s">
        <v>296</v>
      </c>
      <c r="C52" s="89" t="s">
        <v>297</v>
      </c>
      <c r="D52" s="90">
        <v>34000</v>
      </c>
      <c r="E52" s="90" t="s">
        <v>9</v>
      </c>
      <c r="F52" s="91" t="s">
        <v>295</v>
      </c>
      <c r="G52" s="148" t="s">
        <v>555</v>
      </c>
      <c r="H52" s="93"/>
      <c r="I52" s="94"/>
      <c r="J52" s="93"/>
    </row>
    <row r="53" spans="1:10" ht="17.25" customHeight="1">
      <c r="A53" s="97"/>
      <c r="B53" s="98"/>
      <c r="C53" s="99"/>
      <c r="D53" s="100"/>
      <c r="E53" s="100"/>
      <c r="F53" s="101"/>
      <c r="G53" s="153"/>
      <c r="H53" s="97"/>
      <c r="I53" s="102"/>
      <c r="J53" s="97"/>
    </row>
    <row r="54" spans="1:10" ht="17.25" customHeight="1">
      <c r="A54" s="97"/>
      <c r="B54" s="98"/>
      <c r="C54" s="99"/>
      <c r="D54" s="100"/>
      <c r="E54" s="100"/>
      <c r="F54" s="101"/>
      <c r="G54" s="102"/>
      <c r="H54" s="97"/>
      <c r="I54" s="102"/>
      <c r="J54" s="97"/>
    </row>
    <row r="55" spans="2:9" s="75" customFormat="1" ht="5.25">
      <c r="B55" s="76"/>
      <c r="F55" s="77"/>
      <c r="G55" s="149"/>
      <c r="I55" s="78"/>
    </row>
    <row r="56" spans="2:10" ht="12.75">
      <c r="B56" s="79" t="s">
        <v>489</v>
      </c>
      <c r="C56" s="80"/>
      <c r="D56" s="79" t="s">
        <v>483</v>
      </c>
      <c r="E56" s="79" t="s">
        <v>488</v>
      </c>
      <c r="F56" s="81" t="s">
        <v>490</v>
      </c>
      <c r="G56" s="150"/>
      <c r="H56" s="73"/>
      <c r="I56" s="74"/>
      <c r="J56" s="73"/>
    </row>
    <row r="57" spans="2:9" s="75" customFormat="1" ht="5.25">
      <c r="B57" s="76"/>
      <c r="F57" s="77"/>
      <c r="G57" s="149"/>
      <c r="I57" s="78"/>
    </row>
    <row r="58" spans="1:10" ht="12.75">
      <c r="A58" s="82" t="s">
        <v>481</v>
      </c>
      <c r="B58" s="83" t="s">
        <v>5</v>
      </c>
      <c r="C58" s="84" t="s">
        <v>6</v>
      </c>
      <c r="D58" s="82" t="s">
        <v>7</v>
      </c>
      <c r="E58" s="82" t="s">
        <v>471</v>
      </c>
      <c r="F58" s="82" t="s">
        <v>8</v>
      </c>
      <c r="G58" s="151" t="s">
        <v>477</v>
      </c>
      <c r="H58" s="85" t="s">
        <v>478</v>
      </c>
      <c r="I58" s="86" t="s">
        <v>491</v>
      </c>
      <c r="J58" s="85" t="s">
        <v>478</v>
      </c>
    </row>
    <row r="59" spans="1:10" ht="17.25" customHeight="1">
      <c r="A59" s="87" t="s">
        <v>480</v>
      </c>
      <c r="B59" s="88" t="s">
        <v>202</v>
      </c>
      <c r="C59" s="89" t="s">
        <v>203</v>
      </c>
      <c r="D59" s="90">
        <v>36688</v>
      </c>
      <c r="E59" s="90" t="s">
        <v>9</v>
      </c>
      <c r="F59" s="91" t="s">
        <v>134</v>
      </c>
      <c r="G59" s="148">
        <v>7.71</v>
      </c>
      <c r="H59" s="93">
        <v>0.158</v>
      </c>
      <c r="I59" s="94"/>
      <c r="J59" s="93"/>
    </row>
    <row r="60" spans="1:10" ht="17.25" customHeight="1">
      <c r="A60" s="87" t="s">
        <v>210</v>
      </c>
      <c r="B60" s="88" t="s">
        <v>20</v>
      </c>
      <c r="C60" s="89" t="s">
        <v>389</v>
      </c>
      <c r="D60" s="90">
        <v>33767</v>
      </c>
      <c r="E60" s="90" t="s">
        <v>9</v>
      </c>
      <c r="F60" s="91" t="s">
        <v>386</v>
      </c>
      <c r="G60" s="148">
        <v>7.24</v>
      </c>
      <c r="H60" s="93">
        <v>0.256</v>
      </c>
      <c r="I60" s="94"/>
      <c r="J60" s="93"/>
    </row>
    <row r="61" spans="1:10" ht="17.25" customHeight="1">
      <c r="A61" s="87" t="s">
        <v>214</v>
      </c>
      <c r="B61" s="88" t="s">
        <v>100</v>
      </c>
      <c r="C61" s="89" t="s">
        <v>400</v>
      </c>
      <c r="D61" s="90" t="s">
        <v>401</v>
      </c>
      <c r="E61" s="90" t="s">
        <v>9</v>
      </c>
      <c r="F61" s="91" t="s">
        <v>394</v>
      </c>
      <c r="G61" s="148">
        <v>7.94</v>
      </c>
      <c r="H61" s="93">
        <v>0.186</v>
      </c>
      <c r="I61" s="94"/>
      <c r="J61" s="93"/>
    </row>
    <row r="62" spans="1:10" ht="17.25" customHeight="1">
      <c r="A62" s="87" t="s">
        <v>482</v>
      </c>
      <c r="B62" s="88" t="s">
        <v>33</v>
      </c>
      <c r="C62" s="89" t="s">
        <v>34</v>
      </c>
      <c r="D62" s="90">
        <v>36648</v>
      </c>
      <c r="E62" s="90" t="s">
        <v>28</v>
      </c>
      <c r="F62" s="91" t="s">
        <v>29</v>
      </c>
      <c r="G62" s="148">
        <v>7.95</v>
      </c>
      <c r="H62" s="93">
        <v>0.164</v>
      </c>
      <c r="I62" s="94" t="s">
        <v>557</v>
      </c>
      <c r="J62" s="93"/>
    </row>
    <row r="63" spans="1:10" ht="17.25" customHeight="1">
      <c r="A63" s="87" t="s">
        <v>416</v>
      </c>
      <c r="B63" s="88" t="s">
        <v>138</v>
      </c>
      <c r="C63" s="89" t="s">
        <v>139</v>
      </c>
      <c r="D63" s="90">
        <v>36538</v>
      </c>
      <c r="E63" s="90" t="s">
        <v>9</v>
      </c>
      <c r="F63" s="91" t="s">
        <v>137</v>
      </c>
      <c r="G63" s="148">
        <v>7.95</v>
      </c>
      <c r="H63" s="93">
        <v>0.198</v>
      </c>
      <c r="I63" s="94" t="s">
        <v>556</v>
      </c>
      <c r="J63" s="93"/>
    </row>
    <row r="64" spans="1:10" ht="17.25" customHeight="1">
      <c r="A64" s="87" t="s">
        <v>488</v>
      </c>
      <c r="B64" s="88" t="s">
        <v>231</v>
      </c>
      <c r="C64" s="89" t="s">
        <v>232</v>
      </c>
      <c r="D64" s="90" t="s">
        <v>233</v>
      </c>
      <c r="E64" s="90" t="s">
        <v>9</v>
      </c>
      <c r="F64" s="91" t="s">
        <v>234</v>
      </c>
      <c r="G64" s="148">
        <v>7.61</v>
      </c>
      <c r="H64" s="93">
        <v>0.184</v>
      </c>
      <c r="I64" s="94"/>
      <c r="J64" s="93"/>
    </row>
    <row r="66" spans="7:12" ht="12.75">
      <c r="G66" s="148">
        <v>7.23</v>
      </c>
      <c r="H66" s="93"/>
      <c r="I66" s="94"/>
      <c r="J66" s="93"/>
      <c r="K66" s="148" t="str">
        <f>IF(ISBLANK(G66),"",IF(G66&gt;7.94,"",IF(G66&lt;=6.69,"TSM",IF(G66&lt;=6.84,"SM",IF(G66&lt;=7,"KSM",IF(G66&lt;=7.24,"I A",IF(G66&lt;=7.54,"II A",IF(G66&lt;=7.94,"III A"))))))))</f>
        <v>I A</v>
      </c>
      <c r="L66" s="72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140625" style="68" customWidth="1"/>
    <col min="2" max="2" width="3.7109375" style="68" bestFit="1" customWidth="1"/>
    <col min="3" max="3" width="10.57421875" style="68" customWidth="1"/>
    <col min="4" max="4" width="13.140625" style="68" customWidth="1"/>
    <col min="5" max="5" width="10.28125" style="68" customWidth="1"/>
    <col min="6" max="6" width="11.140625" style="68" bestFit="1" customWidth="1"/>
    <col min="7" max="7" width="22.7109375" style="68" customWidth="1"/>
    <col min="8" max="8" width="6.00390625" style="68" customWidth="1"/>
    <col min="9" max="9" width="5.57421875" style="68" customWidth="1"/>
    <col min="10" max="10" width="5.7109375" style="72" customWidth="1"/>
    <col min="11" max="11" width="6.00390625" style="68" customWidth="1"/>
    <col min="12" max="12" width="5.00390625" style="68" bestFit="1" customWidth="1"/>
    <col min="13" max="16384" width="9.140625" style="68" customWidth="1"/>
  </cols>
  <sheetData>
    <row r="1" spans="3:7" ht="18.75">
      <c r="C1" s="69" t="s">
        <v>467</v>
      </c>
      <c r="E1" s="70"/>
      <c r="F1" s="70"/>
      <c r="G1" s="71"/>
    </row>
    <row r="2" spans="1:10" ht="18.75">
      <c r="A2" s="73" t="s">
        <v>9</v>
      </c>
      <c r="B2" s="73"/>
      <c r="C2" s="69"/>
      <c r="E2" s="70"/>
      <c r="F2" s="70"/>
      <c r="J2" s="9" t="s">
        <v>474</v>
      </c>
    </row>
    <row r="3" spans="3:10" s="75" customFormat="1" ht="5.25">
      <c r="C3" s="76"/>
      <c r="G3" s="77"/>
      <c r="J3" s="78"/>
    </row>
    <row r="4" spans="3:11" ht="12.75">
      <c r="C4" s="79" t="s">
        <v>489</v>
      </c>
      <c r="D4" s="80"/>
      <c r="E4" s="79" t="s">
        <v>483</v>
      </c>
      <c r="F4" s="79"/>
      <c r="G4" s="81" t="s">
        <v>542</v>
      </c>
      <c r="H4" s="73"/>
      <c r="I4" s="73"/>
      <c r="J4" s="74"/>
      <c r="K4" s="73"/>
    </row>
    <row r="5" spans="3:10" s="75" customFormat="1" ht="6" thickBot="1">
      <c r="C5" s="76"/>
      <c r="G5" s="77"/>
      <c r="J5" s="78"/>
    </row>
    <row r="6" spans="1:12" ht="13.5" thickBot="1">
      <c r="A6" s="82" t="s">
        <v>511</v>
      </c>
      <c r="B6" s="146" t="s">
        <v>470</v>
      </c>
      <c r="C6" s="83" t="s">
        <v>5</v>
      </c>
      <c r="D6" s="84" t="s">
        <v>6</v>
      </c>
      <c r="E6" s="82" t="s">
        <v>7</v>
      </c>
      <c r="F6" s="82" t="s">
        <v>471</v>
      </c>
      <c r="G6" s="82" t="s">
        <v>8</v>
      </c>
      <c r="H6" s="85" t="s">
        <v>477</v>
      </c>
      <c r="I6" s="85" t="s">
        <v>478</v>
      </c>
      <c r="J6" s="86" t="s">
        <v>491</v>
      </c>
      <c r="K6" s="85" t="s">
        <v>478</v>
      </c>
      <c r="L6" s="25" t="s">
        <v>473</v>
      </c>
    </row>
    <row r="7" spans="1:12" ht="17.25" customHeight="1">
      <c r="A7" s="87" t="s">
        <v>480</v>
      </c>
      <c r="B7" s="87"/>
      <c r="C7" s="88" t="s">
        <v>377</v>
      </c>
      <c r="D7" s="89" t="s">
        <v>378</v>
      </c>
      <c r="E7" s="90">
        <v>31955</v>
      </c>
      <c r="F7" s="90" t="s">
        <v>9</v>
      </c>
      <c r="G7" s="91" t="s">
        <v>379</v>
      </c>
      <c r="H7" s="148">
        <v>6.94</v>
      </c>
      <c r="I7" s="93">
        <v>0.192</v>
      </c>
      <c r="J7" s="94" t="s">
        <v>617</v>
      </c>
      <c r="K7" s="93">
        <v>0.134</v>
      </c>
      <c r="L7" s="148" t="str">
        <f aca="true" t="shared" si="0" ref="L7:L12">IF(ISBLANK(H7),"",IF(H7&gt;7.94,"",IF(H7&lt;=6.69,"TSM",IF(H7&lt;=6.84,"SM",IF(H7&lt;=7,"KSM",IF(H7&lt;=7.24,"I A",IF(H7&lt;=7.54,"II A",IF(H7&lt;=7.94,"III A"))))))))</f>
        <v>KSM</v>
      </c>
    </row>
    <row r="8" spans="1:12" ht="17.25" customHeight="1">
      <c r="A8" s="87" t="s">
        <v>210</v>
      </c>
      <c r="B8" s="87"/>
      <c r="C8" s="88" t="s">
        <v>192</v>
      </c>
      <c r="D8" s="89" t="s">
        <v>193</v>
      </c>
      <c r="E8" s="90">
        <v>34829</v>
      </c>
      <c r="F8" s="90" t="s">
        <v>9</v>
      </c>
      <c r="G8" s="91" t="s">
        <v>134</v>
      </c>
      <c r="H8" s="148">
        <v>6.94</v>
      </c>
      <c r="I8" s="93">
        <v>0.151</v>
      </c>
      <c r="J8" s="94" t="s">
        <v>618</v>
      </c>
      <c r="K8" s="93">
        <v>0.135</v>
      </c>
      <c r="L8" s="148" t="str">
        <f t="shared" si="0"/>
        <v>KSM</v>
      </c>
    </row>
    <row r="9" spans="1:12" ht="17.25" customHeight="1">
      <c r="A9" s="87" t="s">
        <v>214</v>
      </c>
      <c r="B9" s="87"/>
      <c r="C9" s="88" t="s">
        <v>138</v>
      </c>
      <c r="D9" s="89" t="s">
        <v>268</v>
      </c>
      <c r="E9" s="90">
        <v>35210</v>
      </c>
      <c r="F9" s="90" t="s">
        <v>9</v>
      </c>
      <c r="G9" s="91" t="s">
        <v>282</v>
      </c>
      <c r="H9" s="148">
        <v>7.12</v>
      </c>
      <c r="I9" s="93">
        <v>0.147</v>
      </c>
      <c r="J9" s="94" t="s">
        <v>619</v>
      </c>
      <c r="K9" s="93">
        <v>0.151</v>
      </c>
      <c r="L9" s="148" t="str">
        <f t="shared" si="0"/>
        <v>I A</v>
      </c>
    </row>
    <row r="10" spans="1:12" ht="17.25" customHeight="1">
      <c r="A10" s="87" t="s">
        <v>482</v>
      </c>
      <c r="B10" s="87" t="s">
        <v>480</v>
      </c>
      <c r="C10" s="88" t="s">
        <v>45</v>
      </c>
      <c r="D10" s="89" t="s">
        <v>46</v>
      </c>
      <c r="E10" s="90">
        <v>35635</v>
      </c>
      <c r="F10" s="90" t="s">
        <v>9</v>
      </c>
      <c r="G10" s="91" t="s">
        <v>41</v>
      </c>
      <c r="H10" s="148">
        <v>7.2</v>
      </c>
      <c r="I10" s="93">
        <v>0.179</v>
      </c>
      <c r="J10" s="94" t="s">
        <v>620</v>
      </c>
      <c r="K10" s="93">
        <v>0.207</v>
      </c>
      <c r="L10" s="148" t="str">
        <f t="shared" si="0"/>
        <v>I A</v>
      </c>
    </row>
    <row r="11" spans="1:12" ht="17.25" customHeight="1">
      <c r="A11" s="87" t="s">
        <v>416</v>
      </c>
      <c r="B11" s="87" t="s">
        <v>210</v>
      </c>
      <c r="C11" s="88" t="s">
        <v>65</v>
      </c>
      <c r="D11" s="89" t="s">
        <v>66</v>
      </c>
      <c r="E11" s="90">
        <v>36072</v>
      </c>
      <c r="F11" s="90" t="s">
        <v>9</v>
      </c>
      <c r="G11" s="91" t="s">
        <v>73</v>
      </c>
      <c r="H11" s="148">
        <v>7.22</v>
      </c>
      <c r="I11" s="93">
        <v>0.166</v>
      </c>
      <c r="J11" s="94" t="s">
        <v>621</v>
      </c>
      <c r="K11" s="93">
        <v>0.124</v>
      </c>
      <c r="L11" s="148" t="str">
        <f t="shared" si="0"/>
        <v>I A</v>
      </c>
    </row>
    <row r="12" spans="1:12" ht="17.25" customHeight="1" thickBot="1">
      <c r="A12" s="87" t="s">
        <v>488</v>
      </c>
      <c r="B12" s="87"/>
      <c r="C12" s="88" t="s">
        <v>20</v>
      </c>
      <c r="D12" s="89" t="s">
        <v>389</v>
      </c>
      <c r="E12" s="90">
        <v>33767</v>
      </c>
      <c r="F12" s="90" t="s">
        <v>9</v>
      </c>
      <c r="G12" s="91" t="s">
        <v>386</v>
      </c>
      <c r="H12" s="148">
        <v>7.24</v>
      </c>
      <c r="I12" s="93">
        <v>0.256</v>
      </c>
      <c r="J12" s="94" t="s">
        <v>622</v>
      </c>
      <c r="K12" s="93">
        <v>0.179</v>
      </c>
      <c r="L12" s="148" t="str">
        <f t="shared" si="0"/>
        <v>I A</v>
      </c>
    </row>
    <row r="13" spans="1:12" ht="13.5" thickBot="1">
      <c r="A13" s="82" t="s">
        <v>511</v>
      </c>
      <c r="B13" s="146" t="s">
        <v>470</v>
      </c>
      <c r="C13" s="83" t="s">
        <v>5</v>
      </c>
      <c r="D13" s="84" t="s">
        <v>6</v>
      </c>
      <c r="E13" s="82" t="s">
        <v>7</v>
      </c>
      <c r="F13" s="82" t="s">
        <v>471</v>
      </c>
      <c r="G13" s="82" t="s">
        <v>8</v>
      </c>
      <c r="H13" s="85" t="s">
        <v>477</v>
      </c>
      <c r="I13" s="85" t="s">
        <v>478</v>
      </c>
      <c r="J13" s="86" t="s">
        <v>491</v>
      </c>
      <c r="K13" s="85" t="s">
        <v>478</v>
      </c>
      <c r="L13" s="25" t="s">
        <v>473</v>
      </c>
    </row>
    <row r="14" spans="1:12" ht="17.25" customHeight="1">
      <c r="A14" s="87" t="s">
        <v>492</v>
      </c>
      <c r="B14" s="87" t="s">
        <v>214</v>
      </c>
      <c r="C14" s="88" t="s">
        <v>100</v>
      </c>
      <c r="D14" s="89" t="s">
        <v>380</v>
      </c>
      <c r="E14" s="90" t="s">
        <v>497</v>
      </c>
      <c r="F14" s="90" t="s">
        <v>9</v>
      </c>
      <c r="G14" s="91" t="s">
        <v>381</v>
      </c>
      <c r="H14" s="148">
        <v>7.26</v>
      </c>
      <c r="I14" s="93">
        <v>0.206</v>
      </c>
      <c r="J14" s="94"/>
      <c r="K14" s="93"/>
      <c r="L14" s="148" t="str">
        <f aca="true" t="shared" si="1" ref="L14:L43">IF(ISBLANK(H14),"",IF(H14&gt;7.94,"",IF(H14&lt;=6.69,"TSM",IF(H14&lt;=6.84,"SM",IF(H14&lt;=7,"KSM",IF(H14&lt;=7.24,"I A",IF(H14&lt;=7.54,"II A",IF(H14&lt;=7.94,"III A"))))))))</f>
        <v>II A</v>
      </c>
    </row>
    <row r="15" spans="1:12" ht="17.25" customHeight="1">
      <c r="A15" s="87" t="s">
        <v>493</v>
      </c>
      <c r="B15" s="87"/>
      <c r="C15" s="88" t="s">
        <v>111</v>
      </c>
      <c r="D15" s="89" t="s">
        <v>112</v>
      </c>
      <c r="E15" s="90">
        <v>34449</v>
      </c>
      <c r="F15" s="90" t="s">
        <v>9</v>
      </c>
      <c r="G15" s="91" t="s">
        <v>113</v>
      </c>
      <c r="H15" s="148">
        <v>7.31</v>
      </c>
      <c r="I15" s="93">
        <v>0.14</v>
      </c>
      <c r="J15" s="94"/>
      <c r="K15" s="93"/>
      <c r="L15" s="148" t="str">
        <f t="shared" si="1"/>
        <v>II A</v>
      </c>
    </row>
    <row r="16" spans="1:12" ht="17.25" customHeight="1">
      <c r="A16" s="87" t="s">
        <v>494</v>
      </c>
      <c r="B16" s="87"/>
      <c r="C16" s="88" t="s">
        <v>341</v>
      </c>
      <c r="D16" s="89" t="s">
        <v>342</v>
      </c>
      <c r="E16" s="90" t="s">
        <v>343</v>
      </c>
      <c r="F16" s="90" t="s">
        <v>334</v>
      </c>
      <c r="G16" s="91" t="s">
        <v>335</v>
      </c>
      <c r="H16" s="148">
        <v>7.36</v>
      </c>
      <c r="I16" s="93">
        <v>0.205</v>
      </c>
      <c r="J16" s="94"/>
      <c r="K16" s="93"/>
      <c r="L16" s="148" t="str">
        <f t="shared" si="1"/>
        <v>II A</v>
      </c>
    </row>
    <row r="17" spans="1:12" ht="17.25" customHeight="1">
      <c r="A17" s="87" t="s">
        <v>495</v>
      </c>
      <c r="B17" s="87"/>
      <c r="C17" s="88" t="s">
        <v>20</v>
      </c>
      <c r="D17" s="89" t="s">
        <v>273</v>
      </c>
      <c r="E17" s="90">
        <v>35116</v>
      </c>
      <c r="F17" s="90" t="s">
        <v>9</v>
      </c>
      <c r="G17" s="91" t="s">
        <v>121</v>
      </c>
      <c r="H17" s="148">
        <v>7.36</v>
      </c>
      <c r="I17" s="93">
        <v>0.178</v>
      </c>
      <c r="J17" s="94"/>
      <c r="K17" s="93"/>
      <c r="L17" s="148" t="str">
        <f t="shared" si="1"/>
        <v>II A</v>
      </c>
    </row>
    <row r="18" spans="1:12" ht="17.25" customHeight="1">
      <c r="A18" s="87" t="s">
        <v>496</v>
      </c>
      <c r="B18" s="87"/>
      <c r="C18" s="88" t="s">
        <v>396</v>
      </c>
      <c r="D18" s="89" t="s">
        <v>397</v>
      </c>
      <c r="E18" s="90">
        <v>34178</v>
      </c>
      <c r="F18" s="90" t="s">
        <v>9</v>
      </c>
      <c r="G18" s="91" t="s">
        <v>394</v>
      </c>
      <c r="H18" s="147">
        <v>7.37</v>
      </c>
      <c r="I18" s="93">
        <v>0.239</v>
      </c>
      <c r="J18" s="94"/>
      <c r="K18" s="93"/>
      <c r="L18" s="148" t="str">
        <f t="shared" si="1"/>
        <v>II A</v>
      </c>
    </row>
    <row r="19" spans="1:12" ht="17.25" customHeight="1">
      <c r="A19" s="87" t="s">
        <v>503</v>
      </c>
      <c r="B19" s="87"/>
      <c r="C19" s="88" t="s">
        <v>235</v>
      </c>
      <c r="D19" s="89" t="s">
        <v>236</v>
      </c>
      <c r="E19" s="90" t="s">
        <v>237</v>
      </c>
      <c r="F19" s="90" t="s">
        <v>9</v>
      </c>
      <c r="G19" s="91" t="s">
        <v>234</v>
      </c>
      <c r="H19" s="148">
        <v>7.41</v>
      </c>
      <c r="I19" s="93">
        <v>0.168</v>
      </c>
      <c r="J19" s="94"/>
      <c r="K19" s="93"/>
      <c r="L19" s="148" t="str">
        <f t="shared" si="1"/>
        <v>II A</v>
      </c>
    </row>
    <row r="20" spans="1:12" ht="17.25" customHeight="1">
      <c r="A20" s="87" t="s">
        <v>503</v>
      </c>
      <c r="B20" s="87" t="s">
        <v>482</v>
      </c>
      <c r="C20" s="88" t="s">
        <v>20</v>
      </c>
      <c r="D20" s="89" t="s">
        <v>256</v>
      </c>
      <c r="E20" s="90">
        <v>35807</v>
      </c>
      <c r="F20" s="90" t="s">
        <v>263</v>
      </c>
      <c r="G20" s="91" t="s">
        <v>257</v>
      </c>
      <c r="H20" s="148">
        <v>7.41</v>
      </c>
      <c r="I20" s="93">
        <v>0.172</v>
      </c>
      <c r="J20" s="94"/>
      <c r="K20" s="93"/>
      <c r="L20" s="148" t="str">
        <f t="shared" si="1"/>
        <v>II A</v>
      </c>
    </row>
    <row r="21" spans="1:12" ht="17.25" customHeight="1">
      <c r="A21" s="87" t="s">
        <v>505</v>
      </c>
      <c r="B21" s="87"/>
      <c r="C21" s="88" t="s">
        <v>277</v>
      </c>
      <c r="D21" s="89" t="s">
        <v>278</v>
      </c>
      <c r="E21" s="90">
        <v>35107</v>
      </c>
      <c r="F21" s="90" t="s">
        <v>9</v>
      </c>
      <c r="G21" s="91" t="s">
        <v>291</v>
      </c>
      <c r="H21" s="148">
        <v>7.43</v>
      </c>
      <c r="I21" s="93">
        <v>0.134</v>
      </c>
      <c r="J21" s="94"/>
      <c r="K21" s="93"/>
      <c r="L21" s="148" t="str">
        <f t="shared" si="1"/>
        <v>II A</v>
      </c>
    </row>
    <row r="22" spans="1:12" ht="17.25" customHeight="1">
      <c r="A22" s="87" t="s">
        <v>543</v>
      </c>
      <c r="B22" s="87" t="s">
        <v>416</v>
      </c>
      <c r="C22" s="88" t="s">
        <v>398</v>
      </c>
      <c r="D22" s="89" t="s">
        <v>399</v>
      </c>
      <c r="E22" s="90">
        <v>36186</v>
      </c>
      <c r="F22" s="90" t="s">
        <v>9</v>
      </c>
      <c r="G22" s="91" t="s">
        <v>394</v>
      </c>
      <c r="H22" s="148">
        <v>7.46</v>
      </c>
      <c r="I22" s="93">
        <v>0.124</v>
      </c>
      <c r="J22" s="94"/>
      <c r="K22" s="93"/>
      <c r="L22" s="148" t="str">
        <f t="shared" si="1"/>
        <v>II A</v>
      </c>
    </row>
    <row r="23" spans="1:12" ht="17.25" customHeight="1">
      <c r="A23" s="87" t="s">
        <v>544</v>
      </c>
      <c r="B23" s="87" t="s">
        <v>488</v>
      </c>
      <c r="C23" s="88" t="s">
        <v>109</v>
      </c>
      <c r="D23" s="89" t="s">
        <v>287</v>
      </c>
      <c r="E23" s="90">
        <v>35991</v>
      </c>
      <c r="F23" s="90" t="s">
        <v>285</v>
      </c>
      <c r="G23" s="91" t="s">
        <v>286</v>
      </c>
      <c r="H23" s="148">
        <v>7.49</v>
      </c>
      <c r="I23" s="93">
        <v>0.159</v>
      </c>
      <c r="J23" s="94"/>
      <c r="K23" s="93"/>
      <c r="L23" s="148" t="str">
        <f t="shared" si="1"/>
        <v>II A</v>
      </c>
    </row>
    <row r="24" spans="1:12" ht="17.25" customHeight="1">
      <c r="A24" s="87" t="s">
        <v>545</v>
      </c>
      <c r="B24" s="87" t="s">
        <v>492</v>
      </c>
      <c r="C24" s="88" t="s">
        <v>417</v>
      </c>
      <c r="D24" s="89" t="s">
        <v>459</v>
      </c>
      <c r="E24" s="90">
        <v>35781</v>
      </c>
      <c r="F24" s="90" t="s">
        <v>9</v>
      </c>
      <c r="G24" s="91" t="s">
        <v>458</v>
      </c>
      <c r="H24" s="148">
        <v>7.5</v>
      </c>
      <c r="I24" s="93">
        <v>0.154</v>
      </c>
      <c r="J24" s="94"/>
      <c r="K24" s="93"/>
      <c r="L24" s="148" t="str">
        <f t="shared" si="1"/>
        <v>II A</v>
      </c>
    </row>
    <row r="25" spans="1:12" ht="17.25" customHeight="1">
      <c r="A25" s="87" t="s">
        <v>546</v>
      </c>
      <c r="B25" s="87"/>
      <c r="C25" s="88" t="s">
        <v>271</v>
      </c>
      <c r="D25" s="89" t="s">
        <v>280</v>
      </c>
      <c r="E25" s="90">
        <v>34787</v>
      </c>
      <c r="F25" s="90" t="s">
        <v>9</v>
      </c>
      <c r="G25" s="91" t="s">
        <v>121</v>
      </c>
      <c r="H25" s="148">
        <v>7.56</v>
      </c>
      <c r="I25" s="93">
        <v>0.219</v>
      </c>
      <c r="J25" s="94"/>
      <c r="K25" s="93"/>
      <c r="L25" s="148" t="str">
        <f t="shared" si="1"/>
        <v>III A</v>
      </c>
    </row>
    <row r="26" spans="1:12" ht="17.25" customHeight="1">
      <c r="A26" s="87" t="s">
        <v>546</v>
      </c>
      <c r="B26" s="87" t="s">
        <v>493</v>
      </c>
      <c r="C26" s="88" t="s">
        <v>374</v>
      </c>
      <c r="D26" s="89" t="s">
        <v>375</v>
      </c>
      <c r="E26" s="90">
        <v>36439</v>
      </c>
      <c r="F26" s="90" t="s">
        <v>9</v>
      </c>
      <c r="G26" s="91" t="s">
        <v>366</v>
      </c>
      <c r="H26" s="148">
        <v>7.56</v>
      </c>
      <c r="I26" s="93">
        <v>0.164</v>
      </c>
      <c r="J26" s="94"/>
      <c r="K26" s="93"/>
      <c r="L26" s="148" t="str">
        <f t="shared" si="1"/>
        <v>III A</v>
      </c>
    </row>
    <row r="27" spans="1:12" ht="17.25" customHeight="1">
      <c r="A27" s="87" t="s">
        <v>548</v>
      </c>
      <c r="B27" s="87"/>
      <c r="C27" s="88" t="s">
        <v>114</v>
      </c>
      <c r="D27" s="89" t="s">
        <v>387</v>
      </c>
      <c r="E27" s="90" t="s">
        <v>388</v>
      </c>
      <c r="F27" s="90" t="s">
        <v>9</v>
      </c>
      <c r="G27" s="91" t="s">
        <v>381</v>
      </c>
      <c r="H27" s="148">
        <v>7.59</v>
      </c>
      <c r="I27" s="93">
        <v>0.179</v>
      </c>
      <c r="J27" s="94"/>
      <c r="K27" s="93"/>
      <c r="L27" s="148" t="str">
        <f t="shared" si="1"/>
        <v>III A</v>
      </c>
    </row>
    <row r="28" spans="1:12" ht="17.25" customHeight="1">
      <c r="A28" s="87" t="s">
        <v>549</v>
      </c>
      <c r="B28" s="87"/>
      <c r="C28" s="88" t="s">
        <v>231</v>
      </c>
      <c r="D28" s="89" t="s">
        <v>232</v>
      </c>
      <c r="E28" s="90" t="s">
        <v>233</v>
      </c>
      <c r="F28" s="90" t="s">
        <v>9</v>
      </c>
      <c r="G28" s="91" t="s">
        <v>234</v>
      </c>
      <c r="H28" s="148">
        <v>7.61</v>
      </c>
      <c r="I28" s="93">
        <v>0.184</v>
      </c>
      <c r="J28" s="94"/>
      <c r="K28" s="93"/>
      <c r="L28" s="148" t="str">
        <f t="shared" si="1"/>
        <v>III A</v>
      </c>
    </row>
    <row r="29" spans="1:12" ht="17.25" customHeight="1">
      <c r="A29" s="87" t="s">
        <v>550</v>
      </c>
      <c r="B29" s="87" t="s">
        <v>494</v>
      </c>
      <c r="C29" s="88" t="s">
        <v>463</v>
      </c>
      <c r="D29" s="89" t="s">
        <v>464</v>
      </c>
      <c r="E29" s="90">
        <v>35642</v>
      </c>
      <c r="F29" s="90" t="s">
        <v>9</v>
      </c>
      <c r="G29" s="91" t="s">
        <v>264</v>
      </c>
      <c r="H29" s="148">
        <v>7.68</v>
      </c>
      <c r="I29" s="93">
        <v>0.204</v>
      </c>
      <c r="J29" s="94"/>
      <c r="K29" s="93"/>
      <c r="L29" s="148" t="str">
        <f t="shared" si="1"/>
        <v>III A</v>
      </c>
    </row>
    <row r="30" spans="1:12" ht="17.25" customHeight="1">
      <c r="A30" s="87" t="s">
        <v>551</v>
      </c>
      <c r="B30" s="87" t="s">
        <v>495</v>
      </c>
      <c r="C30" s="88" t="s">
        <v>202</v>
      </c>
      <c r="D30" s="89" t="s">
        <v>203</v>
      </c>
      <c r="E30" s="90">
        <v>36688</v>
      </c>
      <c r="F30" s="90" t="s">
        <v>9</v>
      </c>
      <c r="G30" s="91" t="s">
        <v>134</v>
      </c>
      <c r="H30" s="148">
        <v>7.71</v>
      </c>
      <c r="I30" s="93">
        <v>0.158</v>
      </c>
      <c r="J30" s="94"/>
      <c r="K30" s="93"/>
      <c r="L30" s="148" t="str">
        <f t="shared" si="1"/>
        <v>III A</v>
      </c>
    </row>
    <row r="31" spans="1:12" ht="17.25" customHeight="1">
      <c r="A31" s="87" t="s">
        <v>552</v>
      </c>
      <c r="B31" s="87" t="s">
        <v>496</v>
      </c>
      <c r="C31" s="88" t="s">
        <v>114</v>
      </c>
      <c r="D31" s="89" t="s">
        <v>197</v>
      </c>
      <c r="E31" s="90" t="s">
        <v>198</v>
      </c>
      <c r="F31" s="90" t="s">
        <v>9</v>
      </c>
      <c r="G31" s="91" t="s">
        <v>134</v>
      </c>
      <c r="H31" s="148">
        <v>7.82</v>
      </c>
      <c r="I31" s="93">
        <v>0.191</v>
      </c>
      <c r="J31" s="94"/>
      <c r="K31" s="93"/>
      <c r="L31" s="148" t="str">
        <f t="shared" si="1"/>
        <v>III A</v>
      </c>
    </row>
    <row r="32" spans="1:12" ht="17.25" customHeight="1">
      <c r="A32" s="87" t="s">
        <v>558</v>
      </c>
      <c r="B32" s="87"/>
      <c r="C32" s="88" t="s">
        <v>269</v>
      </c>
      <c r="D32" s="89" t="s">
        <v>270</v>
      </c>
      <c r="E32" s="90">
        <v>35346</v>
      </c>
      <c r="F32" s="90" t="s">
        <v>9</v>
      </c>
      <c r="G32" s="91" t="s">
        <v>121</v>
      </c>
      <c r="H32" s="148">
        <v>7.83</v>
      </c>
      <c r="I32" s="93">
        <v>0.159</v>
      </c>
      <c r="J32" s="94"/>
      <c r="K32" s="93"/>
      <c r="L32" s="148" t="str">
        <f t="shared" si="1"/>
        <v>III A</v>
      </c>
    </row>
    <row r="33" spans="1:12" ht="17.25" customHeight="1">
      <c r="A33" s="87" t="s">
        <v>559</v>
      </c>
      <c r="B33" s="87"/>
      <c r="C33" s="88" t="s">
        <v>93</v>
      </c>
      <c r="D33" s="89" t="s">
        <v>238</v>
      </c>
      <c r="E33" s="90">
        <v>34893</v>
      </c>
      <c r="F33" s="90" t="s">
        <v>9</v>
      </c>
      <c r="G33" s="91" t="s">
        <v>234</v>
      </c>
      <c r="H33" s="148">
        <v>7.85</v>
      </c>
      <c r="I33" s="93">
        <v>0.159</v>
      </c>
      <c r="J33" s="94"/>
      <c r="K33" s="93"/>
      <c r="L33" s="148" t="str">
        <f t="shared" si="1"/>
        <v>III A</v>
      </c>
    </row>
    <row r="34" spans="1:12" ht="17.25" customHeight="1">
      <c r="A34" s="87" t="s">
        <v>560</v>
      </c>
      <c r="B34" s="87" t="s">
        <v>503</v>
      </c>
      <c r="C34" s="88" t="s">
        <v>10</v>
      </c>
      <c r="D34" s="89" t="s">
        <v>11</v>
      </c>
      <c r="E34" s="90" t="s">
        <v>12</v>
      </c>
      <c r="F34" s="90" t="s">
        <v>9</v>
      </c>
      <c r="G34" s="91" t="s">
        <v>13</v>
      </c>
      <c r="H34" s="148">
        <v>7.9</v>
      </c>
      <c r="I34" s="93">
        <v>0.162</v>
      </c>
      <c r="J34" s="94"/>
      <c r="K34" s="93"/>
      <c r="L34" s="148" t="str">
        <f t="shared" si="1"/>
        <v>III A</v>
      </c>
    </row>
    <row r="35" spans="1:12" ht="17.25" customHeight="1">
      <c r="A35" s="87" t="s">
        <v>561</v>
      </c>
      <c r="B35" s="87" t="s">
        <v>504</v>
      </c>
      <c r="C35" s="88" t="s">
        <v>100</v>
      </c>
      <c r="D35" s="89" t="s">
        <v>400</v>
      </c>
      <c r="E35" s="90">
        <v>36352</v>
      </c>
      <c r="F35" s="90" t="s">
        <v>9</v>
      </c>
      <c r="G35" s="91" t="s">
        <v>394</v>
      </c>
      <c r="H35" s="148">
        <v>7.94</v>
      </c>
      <c r="I35" s="93">
        <v>0.186</v>
      </c>
      <c r="J35" s="94"/>
      <c r="K35" s="93"/>
      <c r="L35" s="148" t="str">
        <f t="shared" si="1"/>
        <v>III A</v>
      </c>
    </row>
    <row r="36" spans="1:12" ht="17.25" customHeight="1">
      <c r="A36" s="87" t="s">
        <v>562</v>
      </c>
      <c r="B36" s="87" t="s">
        <v>505</v>
      </c>
      <c r="C36" s="88" t="s">
        <v>138</v>
      </c>
      <c r="D36" s="89" t="s">
        <v>139</v>
      </c>
      <c r="E36" s="90">
        <v>36538</v>
      </c>
      <c r="F36" s="90" t="s">
        <v>9</v>
      </c>
      <c r="G36" s="91" t="s">
        <v>137</v>
      </c>
      <c r="H36" s="148">
        <v>7.95</v>
      </c>
      <c r="I36" s="93">
        <v>0.198</v>
      </c>
      <c r="J36" s="94"/>
      <c r="K36" s="93"/>
      <c r="L36" s="148">
        <f t="shared" si="1"/>
      </c>
    </row>
    <row r="37" spans="1:12" ht="17.25" customHeight="1">
      <c r="A37" s="87" t="s">
        <v>563</v>
      </c>
      <c r="B37" s="87" t="s">
        <v>543</v>
      </c>
      <c r="C37" s="88" t="s">
        <v>33</v>
      </c>
      <c r="D37" s="89" t="s">
        <v>34</v>
      </c>
      <c r="E37" s="90">
        <v>36648</v>
      </c>
      <c r="F37" s="90" t="s">
        <v>28</v>
      </c>
      <c r="G37" s="91" t="s">
        <v>29</v>
      </c>
      <c r="H37" s="148">
        <v>7.95</v>
      </c>
      <c r="I37" s="93">
        <v>0.164</v>
      </c>
      <c r="J37" s="94"/>
      <c r="K37" s="93"/>
      <c r="L37" s="148">
        <f t="shared" si="1"/>
      </c>
    </row>
    <row r="38" spans="1:12" ht="17.25" customHeight="1">
      <c r="A38" s="87" t="s">
        <v>564</v>
      </c>
      <c r="B38" s="87" t="s">
        <v>544</v>
      </c>
      <c r="C38" s="88" t="s">
        <v>17</v>
      </c>
      <c r="D38" s="89" t="s">
        <v>376</v>
      </c>
      <c r="E38" s="90">
        <v>36209</v>
      </c>
      <c r="F38" s="90" t="s">
        <v>9</v>
      </c>
      <c r="G38" s="91" t="s">
        <v>366</v>
      </c>
      <c r="H38" s="148">
        <v>8.08</v>
      </c>
      <c r="I38" s="93">
        <v>0.203</v>
      </c>
      <c r="J38" s="94"/>
      <c r="K38" s="93"/>
      <c r="L38" s="148">
        <f t="shared" si="1"/>
      </c>
    </row>
    <row r="39" spans="1:12" ht="17.25" customHeight="1">
      <c r="A39" s="87" t="s">
        <v>565</v>
      </c>
      <c r="B39" s="87" t="s">
        <v>545</v>
      </c>
      <c r="C39" s="88" t="s">
        <v>271</v>
      </c>
      <c r="D39" s="89" t="s">
        <v>441</v>
      </c>
      <c r="E39" s="90" t="s">
        <v>442</v>
      </c>
      <c r="F39" s="90" t="s">
        <v>436</v>
      </c>
      <c r="G39" s="91" t="s">
        <v>437</v>
      </c>
      <c r="H39" s="148">
        <v>8.16</v>
      </c>
      <c r="I39" s="93">
        <v>0.157</v>
      </c>
      <c r="J39" s="94"/>
      <c r="K39" s="93"/>
      <c r="L39" s="148">
        <f t="shared" si="1"/>
      </c>
    </row>
    <row r="40" spans="1:12" ht="17.25" customHeight="1">
      <c r="A40" s="87" t="s">
        <v>566</v>
      </c>
      <c r="B40" s="87" t="s">
        <v>546</v>
      </c>
      <c r="C40" s="88" t="s">
        <v>122</v>
      </c>
      <c r="D40" s="89" t="s">
        <v>123</v>
      </c>
      <c r="E40" s="90">
        <v>36732</v>
      </c>
      <c r="F40" s="90" t="s">
        <v>9</v>
      </c>
      <c r="G40" s="91" t="s">
        <v>121</v>
      </c>
      <c r="H40" s="148">
        <v>8.43</v>
      </c>
      <c r="I40" s="93">
        <v>0.203</v>
      </c>
      <c r="J40" s="94"/>
      <c r="K40" s="93"/>
      <c r="L40" s="148">
        <f t="shared" si="1"/>
      </c>
    </row>
    <row r="41" spans="1:12" ht="17.25" customHeight="1">
      <c r="A41" s="87"/>
      <c r="B41" s="87"/>
      <c r="C41" s="88" t="s">
        <v>114</v>
      </c>
      <c r="D41" s="89" t="s">
        <v>115</v>
      </c>
      <c r="E41" s="90">
        <v>35843</v>
      </c>
      <c r="F41" s="90" t="s">
        <v>9</v>
      </c>
      <c r="G41" s="91" t="s">
        <v>92</v>
      </c>
      <c r="H41" s="148" t="s">
        <v>555</v>
      </c>
      <c r="I41" s="93"/>
      <c r="J41" s="94"/>
      <c r="K41" s="93"/>
      <c r="L41" s="148">
        <f t="shared" si="1"/>
      </c>
    </row>
    <row r="42" spans="1:12" ht="17.25" customHeight="1">
      <c r="A42" s="87"/>
      <c r="B42" s="87"/>
      <c r="C42" s="88" t="s">
        <v>47</v>
      </c>
      <c r="D42" s="89" t="s">
        <v>48</v>
      </c>
      <c r="E42" s="90">
        <v>36721</v>
      </c>
      <c r="F42" s="90" t="s">
        <v>9</v>
      </c>
      <c r="G42" s="91" t="s">
        <v>44</v>
      </c>
      <c r="H42" s="148" t="s">
        <v>555</v>
      </c>
      <c r="I42" s="93"/>
      <c r="J42" s="94"/>
      <c r="K42" s="93"/>
      <c r="L42" s="148">
        <f t="shared" si="1"/>
      </c>
    </row>
    <row r="43" spans="1:12" ht="17.25" customHeight="1">
      <c r="A43" s="87"/>
      <c r="B43" s="87"/>
      <c r="C43" s="88" t="s">
        <v>296</v>
      </c>
      <c r="D43" s="89" t="s">
        <v>297</v>
      </c>
      <c r="E43" s="90">
        <v>34000</v>
      </c>
      <c r="F43" s="90" t="s">
        <v>9</v>
      </c>
      <c r="G43" s="91" t="s">
        <v>295</v>
      </c>
      <c r="H43" s="148" t="s">
        <v>555</v>
      </c>
      <c r="I43" s="93"/>
      <c r="J43" s="94"/>
      <c r="K43" s="93"/>
      <c r="L43" s="148">
        <f t="shared" si="1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140625" style="35" customWidth="1"/>
    <col min="2" max="2" width="4.140625" style="35" customWidth="1"/>
    <col min="3" max="3" width="11.140625" style="35" bestFit="1" customWidth="1"/>
    <col min="4" max="4" width="19.00390625" style="35" customWidth="1"/>
    <col min="5" max="5" width="10.28125" style="35" customWidth="1"/>
    <col min="6" max="6" width="11.140625" style="35" bestFit="1" customWidth="1"/>
    <col min="7" max="7" width="28.57421875" style="35" customWidth="1"/>
    <col min="8" max="8" width="7.140625" style="35" customWidth="1"/>
    <col min="9" max="9" width="5.00390625" style="35" customWidth="1"/>
    <col min="10" max="16384" width="9.140625" style="35" customWidth="1"/>
  </cols>
  <sheetData>
    <row r="1" spans="3:7" ht="18.75">
      <c r="C1" s="2" t="s">
        <v>467</v>
      </c>
      <c r="E1" s="4"/>
      <c r="F1" s="4"/>
      <c r="G1" s="36"/>
    </row>
    <row r="2" spans="1:8" ht="18.75">
      <c r="A2" s="37" t="s">
        <v>9</v>
      </c>
      <c r="B2" s="37"/>
      <c r="C2" s="2"/>
      <c r="E2" s="4"/>
      <c r="F2" s="4"/>
      <c r="H2" s="38" t="s">
        <v>650</v>
      </c>
    </row>
    <row r="3" spans="3:7" s="39" customFormat="1" ht="5.25">
      <c r="C3" s="40"/>
      <c r="G3" s="41"/>
    </row>
    <row r="4" spans="3:8" ht="12.75">
      <c r="C4" s="12" t="s">
        <v>649</v>
      </c>
      <c r="D4" s="1"/>
      <c r="E4" s="12" t="s">
        <v>469</v>
      </c>
      <c r="F4" s="12" t="s">
        <v>480</v>
      </c>
      <c r="G4" s="11" t="s">
        <v>490</v>
      </c>
      <c r="H4" s="37"/>
    </row>
    <row r="5" spans="3:7" s="39" customFormat="1" ht="5.25">
      <c r="C5" s="40"/>
      <c r="G5" s="41"/>
    </row>
    <row r="6" spans="1:9" ht="12.75">
      <c r="A6" s="42" t="s">
        <v>511</v>
      </c>
      <c r="B6" s="43" t="s">
        <v>501</v>
      </c>
      <c r="C6" s="44" t="s">
        <v>5</v>
      </c>
      <c r="D6" s="45" t="s">
        <v>6</v>
      </c>
      <c r="E6" s="42" t="s">
        <v>7</v>
      </c>
      <c r="F6" s="42" t="s">
        <v>471</v>
      </c>
      <c r="G6" s="42" t="s">
        <v>8</v>
      </c>
      <c r="H6" s="46" t="s">
        <v>477</v>
      </c>
      <c r="I6" s="46" t="s">
        <v>479</v>
      </c>
    </row>
    <row r="7" spans="1:9" ht="17.25" customHeight="1">
      <c r="A7" s="47" t="s">
        <v>480</v>
      </c>
      <c r="B7" s="47">
        <v>116</v>
      </c>
      <c r="C7" s="54" t="s">
        <v>194</v>
      </c>
      <c r="D7" s="55" t="s">
        <v>195</v>
      </c>
      <c r="E7" s="56" t="s">
        <v>196</v>
      </c>
      <c r="F7" s="56" t="s">
        <v>9</v>
      </c>
      <c r="G7" s="57" t="s">
        <v>134</v>
      </c>
      <c r="H7" s="157">
        <v>0.0007459490740740741</v>
      </c>
      <c r="I7" s="34" t="str">
        <f>IF(ISBLANK(H7),"",IF(H7&gt;0.00082337962962963,"",IF(H7&lt;=0.000616898148148148,"TSM",IF(H7&lt;=0.000638310185185185,"SM",IF(H7&lt;=0.000671296296296296,"KSM",IF(H7&lt;=0.000707175925925926,"I A",IF(H7&lt;=0.000753935185185185,"II A",IF(H7&lt;=0.00082337962962963,"III A"))))))))</f>
        <v>II A</v>
      </c>
    </row>
    <row r="8" spans="1:9" ht="17.25" customHeight="1">
      <c r="A8" s="47" t="s">
        <v>210</v>
      </c>
      <c r="B8" s="47">
        <v>107</v>
      </c>
      <c r="C8" s="54" t="s">
        <v>24</v>
      </c>
      <c r="D8" s="55" t="s">
        <v>25</v>
      </c>
      <c r="E8" s="56">
        <v>36745</v>
      </c>
      <c r="F8" s="56" t="s">
        <v>9</v>
      </c>
      <c r="G8" s="57" t="s">
        <v>16</v>
      </c>
      <c r="H8" s="157">
        <v>0.0007515046296296296</v>
      </c>
      <c r="I8" s="34" t="str">
        <f>IF(ISBLANK(H8),"",IF(H8&gt;0.00082337962962963,"",IF(H8&lt;=0.000616898148148148,"TSM",IF(H8&lt;=0.000638310185185185,"SM",IF(H8&lt;=0.000671296296296296,"KSM",IF(H8&lt;=0.000707175925925926,"I A",IF(H8&lt;=0.000753935185185185,"II A",IF(H8&lt;=0.00082337962962963,"III A"))))))))</f>
        <v>II A</v>
      </c>
    </row>
    <row r="9" spans="1:9" ht="17.25" customHeight="1">
      <c r="A9" s="47" t="s">
        <v>214</v>
      </c>
      <c r="B9" s="47">
        <v>146</v>
      </c>
      <c r="C9" s="54" t="s">
        <v>14</v>
      </c>
      <c r="D9" s="55" t="s">
        <v>15</v>
      </c>
      <c r="E9" s="56">
        <v>35378</v>
      </c>
      <c r="F9" s="56" t="s">
        <v>9</v>
      </c>
      <c r="G9" s="57" t="s">
        <v>16</v>
      </c>
      <c r="H9" s="157">
        <v>0.0007585648148148148</v>
      </c>
      <c r="I9" s="34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III A</v>
      </c>
    </row>
    <row r="10" spans="1:9" ht="17.25" customHeight="1">
      <c r="A10" s="47" t="s">
        <v>482</v>
      </c>
      <c r="B10" s="47">
        <v>139</v>
      </c>
      <c r="C10" s="54" t="s">
        <v>120</v>
      </c>
      <c r="D10" s="55" t="s">
        <v>462</v>
      </c>
      <c r="E10" s="56">
        <v>36391</v>
      </c>
      <c r="F10" s="56" t="s">
        <v>9</v>
      </c>
      <c r="G10" s="57" t="s">
        <v>121</v>
      </c>
      <c r="H10" s="157">
        <v>0.0007800925925925925</v>
      </c>
      <c r="I10" s="34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III A</v>
      </c>
    </row>
    <row r="11" spans="3:8" ht="12.75">
      <c r="C11" s="12"/>
      <c r="D11" s="1"/>
      <c r="E11" s="12"/>
      <c r="F11" s="12" t="s">
        <v>210</v>
      </c>
      <c r="G11" s="11" t="s">
        <v>490</v>
      </c>
      <c r="H11" s="37"/>
    </row>
    <row r="12" spans="1:9" ht="17.25" customHeight="1">
      <c r="A12" s="47" t="s">
        <v>480</v>
      </c>
      <c r="B12" s="47">
        <v>104</v>
      </c>
      <c r="C12" s="54" t="s">
        <v>228</v>
      </c>
      <c r="D12" s="55" t="s">
        <v>229</v>
      </c>
      <c r="E12" s="56">
        <v>34687</v>
      </c>
      <c r="F12" s="56" t="s">
        <v>9</v>
      </c>
      <c r="G12" s="57" t="s">
        <v>230</v>
      </c>
      <c r="H12" s="157">
        <v>0.0007364583333333333</v>
      </c>
      <c r="I12" s="34" t="str">
        <f>IF(ISBLANK(H12),"",IF(H12&gt;0.00082337962962963,"",IF(H12&lt;=0.000616898148148148,"TSM",IF(H12&lt;=0.000638310185185185,"SM",IF(H12&lt;=0.000671296296296296,"KSM",IF(H12&lt;=0.000707175925925926,"I A",IF(H12&lt;=0.000753935185185185,"II A",IF(H12&lt;=0.00082337962962963,"III A"))))))))</f>
        <v>II A</v>
      </c>
    </row>
    <row r="13" spans="1:9" ht="17.25" customHeight="1">
      <c r="A13" s="47" t="s">
        <v>210</v>
      </c>
      <c r="B13" s="47" t="s">
        <v>493</v>
      </c>
      <c r="C13" s="54" t="s">
        <v>155</v>
      </c>
      <c r="D13" s="55" t="s">
        <v>413</v>
      </c>
      <c r="E13" s="56" t="s">
        <v>414</v>
      </c>
      <c r="F13" s="56" t="s">
        <v>404</v>
      </c>
      <c r="G13" s="57" t="s">
        <v>415</v>
      </c>
      <c r="H13" s="157">
        <v>0.0007511574074074074</v>
      </c>
      <c r="I13" s="34" t="str">
        <f>IF(ISBLANK(H13),"",IF(H13&gt;0.00082337962962963,"",IF(H13&lt;=0.000616898148148148,"TSM",IF(H13&lt;=0.000638310185185185,"SM",IF(H13&lt;=0.000671296296296296,"KSM",IF(H13&lt;=0.000707175925925926,"I A",IF(H13&lt;=0.000753935185185185,"II A",IF(H13&lt;=0.00082337962962963,"III A"))))))))</f>
        <v>II A</v>
      </c>
    </row>
    <row r="14" spans="1:9" ht="17.25" customHeight="1">
      <c r="A14" s="47" t="s">
        <v>214</v>
      </c>
      <c r="B14" s="47">
        <v>130</v>
      </c>
      <c r="C14" s="54" t="s">
        <v>326</v>
      </c>
      <c r="D14" s="55" t="s">
        <v>327</v>
      </c>
      <c r="E14" s="56">
        <v>35400</v>
      </c>
      <c r="F14" s="56" t="s">
        <v>9</v>
      </c>
      <c r="G14" s="57" t="s">
        <v>328</v>
      </c>
      <c r="H14" s="157">
        <v>0.0007644675925925926</v>
      </c>
      <c r="I14" s="34" t="str">
        <f>IF(ISBLANK(H14),"",IF(H14&gt;0.00082337962962963,"",IF(H14&lt;=0.000616898148148148,"TSM",IF(H14&lt;=0.000638310185185185,"SM",IF(H14&lt;=0.000671296296296296,"KSM",IF(H14&lt;=0.000707175925925926,"I A",IF(H14&lt;=0.000753935185185185,"II A",IF(H14&lt;=0.00082337962962963,"III A"))))))))</f>
        <v>III A</v>
      </c>
    </row>
    <row r="15" spans="1:9" ht="17.25" customHeight="1">
      <c r="A15" s="47" t="s">
        <v>482</v>
      </c>
      <c r="B15" s="47">
        <v>140</v>
      </c>
      <c r="C15" s="54" t="s">
        <v>132</v>
      </c>
      <c r="D15" s="55" t="s">
        <v>133</v>
      </c>
      <c r="E15" s="56">
        <v>36803</v>
      </c>
      <c r="F15" s="56" t="s">
        <v>9</v>
      </c>
      <c r="G15" s="57" t="s">
        <v>121</v>
      </c>
      <c r="H15" s="157">
        <v>0.0007862268518518518</v>
      </c>
      <c r="I15" s="34" t="str">
        <f>IF(ISBLANK(H15),"",IF(H15&gt;0.00082337962962963,"",IF(H15&lt;=0.000616898148148148,"TSM",IF(H15&lt;=0.000638310185185185,"SM",IF(H15&lt;=0.000671296296296296,"KSM",IF(H15&lt;=0.000707175925925926,"I A",IF(H15&lt;=0.000753935185185185,"II A",IF(H15&lt;=0.00082337962962963,"III A"))))))))</f>
        <v>III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140625" style="35" customWidth="1"/>
    <col min="2" max="2" width="3.7109375" style="35" bestFit="1" customWidth="1"/>
    <col min="3" max="3" width="4.140625" style="35" customWidth="1"/>
    <col min="4" max="4" width="11.140625" style="35" bestFit="1" customWidth="1"/>
    <col min="5" max="5" width="19.00390625" style="35" customWidth="1"/>
    <col min="6" max="6" width="10.28125" style="35" customWidth="1"/>
    <col min="7" max="7" width="11.140625" style="35" bestFit="1" customWidth="1"/>
    <col min="8" max="8" width="28.57421875" style="35" customWidth="1"/>
    <col min="9" max="9" width="7.140625" style="35" customWidth="1"/>
    <col min="10" max="10" width="5.00390625" style="35" customWidth="1"/>
    <col min="11" max="16384" width="9.140625" style="35" customWidth="1"/>
  </cols>
  <sheetData>
    <row r="1" spans="4:8" ht="18.75">
      <c r="D1" s="2" t="s">
        <v>467</v>
      </c>
      <c r="F1" s="4"/>
      <c r="G1" s="4"/>
      <c r="H1" s="36"/>
    </row>
    <row r="2" spans="1:9" ht="18.75">
      <c r="A2" s="37" t="s">
        <v>9</v>
      </c>
      <c r="B2" s="37"/>
      <c r="C2" s="37"/>
      <c r="D2" s="2"/>
      <c r="F2" s="4"/>
      <c r="G2" s="4"/>
      <c r="I2" s="38" t="s">
        <v>650</v>
      </c>
    </row>
    <row r="3" spans="4:8" s="39" customFormat="1" ht="5.25">
      <c r="D3" s="40"/>
      <c r="H3" s="41"/>
    </row>
    <row r="4" spans="4:9" ht="12.75">
      <c r="D4" s="12" t="s">
        <v>649</v>
      </c>
      <c r="E4" s="1"/>
      <c r="F4" s="12" t="s">
        <v>469</v>
      </c>
      <c r="G4" s="12"/>
      <c r="H4" s="11"/>
      <c r="I4" s="37"/>
    </row>
    <row r="5" spans="4:8" s="39" customFormat="1" ht="5.25">
      <c r="D5" s="40"/>
      <c r="H5" s="41"/>
    </row>
    <row r="6" spans="1:10" ht="12.75">
      <c r="A6" s="42" t="s">
        <v>511</v>
      </c>
      <c r="B6" s="43" t="s">
        <v>470</v>
      </c>
      <c r="C6" s="43" t="s">
        <v>501</v>
      </c>
      <c r="D6" s="44" t="s">
        <v>5</v>
      </c>
      <c r="E6" s="45" t="s">
        <v>6</v>
      </c>
      <c r="F6" s="42" t="s">
        <v>7</v>
      </c>
      <c r="G6" s="42" t="s">
        <v>471</v>
      </c>
      <c r="H6" s="42" t="s">
        <v>8</v>
      </c>
      <c r="I6" s="46" t="s">
        <v>477</v>
      </c>
      <c r="J6" s="46" t="s">
        <v>479</v>
      </c>
    </row>
    <row r="7" spans="1:10" ht="17.25" customHeight="1">
      <c r="A7" s="47" t="s">
        <v>480</v>
      </c>
      <c r="B7" s="47"/>
      <c r="C7" s="47">
        <v>104</v>
      </c>
      <c r="D7" s="54" t="s">
        <v>228</v>
      </c>
      <c r="E7" s="55" t="s">
        <v>229</v>
      </c>
      <c r="F7" s="56">
        <v>34687</v>
      </c>
      <c r="G7" s="56" t="s">
        <v>9</v>
      </c>
      <c r="H7" s="57" t="s">
        <v>230</v>
      </c>
      <c r="I7" s="157">
        <v>0.0007364583333333333</v>
      </c>
      <c r="J7" s="34" t="str">
        <f aca="true" t="shared" si="0" ref="J7:J14">IF(ISBLANK(I7),"",IF(I7&gt;0.00082337962962963,"",IF(I7&lt;=0.000616898148148148,"TSM",IF(I7&lt;=0.000638310185185185,"SM",IF(I7&lt;=0.000671296296296296,"KSM",IF(I7&lt;=0.000707175925925926,"I A",IF(I7&lt;=0.000753935185185185,"II A",IF(I7&lt;=0.00082337962962963,"III A"))))))))</f>
        <v>II A</v>
      </c>
    </row>
    <row r="8" spans="1:10" ht="17.25" customHeight="1">
      <c r="A8" s="47" t="s">
        <v>210</v>
      </c>
      <c r="B8" s="47" t="s">
        <v>480</v>
      </c>
      <c r="C8" s="47">
        <v>116</v>
      </c>
      <c r="D8" s="54" t="s">
        <v>194</v>
      </c>
      <c r="E8" s="55" t="s">
        <v>195</v>
      </c>
      <c r="F8" s="56" t="s">
        <v>196</v>
      </c>
      <c r="G8" s="56" t="s">
        <v>9</v>
      </c>
      <c r="H8" s="57" t="s">
        <v>134</v>
      </c>
      <c r="I8" s="157">
        <v>0.0007459490740740741</v>
      </c>
      <c r="J8" s="34" t="str">
        <f t="shared" si="0"/>
        <v>II A</v>
      </c>
    </row>
    <row r="9" spans="1:10" ht="17.25" customHeight="1">
      <c r="A9" s="47" t="s">
        <v>214</v>
      </c>
      <c r="B9" s="47" t="s">
        <v>210</v>
      </c>
      <c r="C9" s="47" t="s">
        <v>493</v>
      </c>
      <c r="D9" s="54" t="s">
        <v>155</v>
      </c>
      <c r="E9" s="55" t="s">
        <v>413</v>
      </c>
      <c r="F9" s="56" t="s">
        <v>414</v>
      </c>
      <c r="G9" s="56" t="s">
        <v>404</v>
      </c>
      <c r="H9" s="57" t="s">
        <v>415</v>
      </c>
      <c r="I9" s="157">
        <v>0.0007511574074074074</v>
      </c>
      <c r="J9" s="34" t="str">
        <f t="shared" si="0"/>
        <v>II A</v>
      </c>
    </row>
    <row r="10" spans="1:10" ht="17.25" customHeight="1">
      <c r="A10" s="47" t="s">
        <v>482</v>
      </c>
      <c r="B10" s="47" t="s">
        <v>214</v>
      </c>
      <c r="C10" s="47">
        <v>107</v>
      </c>
      <c r="D10" s="54" t="s">
        <v>24</v>
      </c>
      <c r="E10" s="55" t="s">
        <v>25</v>
      </c>
      <c r="F10" s="56">
        <v>36745</v>
      </c>
      <c r="G10" s="56" t="s">
        <v>9</v>
      </c>
      <c r="H10" s="57" t="s">
        <v>16</v>
      </c>
      <c r="I10" s="157">
        <v>0.0007515046296296296</v>
      </c>
      <c r="J10" s="34" t="str">
        <f t="shared" si="0"/>
        <v>II A</v>
      </c>
    </row>
    <row r="11" spans="1:10" ht="17.25" customHeight="1">
      <c r="A11" s="47" t="s">
        <v>416</v>
      </c>
      <c r="B11" s="47"/>
      <c r="C11" s="47">
        <v>146</v>
      </c>
      <c r="D11" s="54" t="s">
        <v>14</v>
      </c>
      <c r="E11" s="55" t="s">
        <v>15</v>
      </c>
      <c r="F11" s="56">
        <v>35378</v>
      </c>
      <c r="G11" s="56" t="s">
        <v>9</v>
      </c>
      <c r="H11" s="57" t="s">
        <v>16</v>
      </c>
      <c r="I11" s="157">
        <v>0.0007585648148148148</v>
      </c>
      <c r="J11" s="34" t="str">
        <f t="shared" si="0"/>
        <v>III A</v>
      </c>
    </row>
    <row r="12" spans="1:10" ht="17.25" customHeight="1">
      <c r="A12" s="47" t="s">
        <v>488</v>
      </c>
      <c r="B12" s="47"/>
      <c r="C12" s="47">
        <v>130</v>
      </c>
      <c r="D12" s="54" t="s">
        <v>326</v>
      </c>
      <c r="E12" s="55" t="s">
        <v>327</v>
      </c>
      <c r="F12" s="56">
        <v>35400</v>
      </c>
      <c r="G12" s="56" t="s">
        <v>9</v>
      </c>
      <c r="H12" s="57" t="s">
        <v>328</v>
      </c>
      <c r="I12" s="157">
        <v>0.0007644675925925926</v>
      </c>
      <c r="J12" s="34" t="str">
        <f t="shared" si="0"/>
        <v>III A</v>
      </c>
    </row>
    <row r="13" spans="1:10" ht="17.25" customHeight="1">
      <c r="A13" s="47" t="s">
        <v>492</v>
      </c>
      <c r="B13" s="47" t="s">
        <v>482</v>
      </c>
      <c r="C13" s="47">
        <v>139</v>
      </c>
      <c r="D13" s="54" t="s">
        <v>120</v>
      </c>
      <c r="E13" s="55" t="s">
        <v>462</v>
      </c>
      <c r="F13" s="56">
        <v>36391</v>
      </c>
      <c r="G13" s="56" t="s">
        <v>9</v>
      </c>
      <c r="H13" s="57" t="s">
        <v>121</v>
      </c>
      <c r="I13" s="157">
        <v>0.0007800925925925925</v>
      </c>
      <c r="J13" s="34" t="str">
        <f t="shared" si="0"/>
        <v>III A</v>
      </c>
    </row>
    <row r="14" spans="1:10" ht="17.25" customHeight="1">
      <c r="A14" s="47" t="s">
        <v>493</v>
      </c>
      <c r="B14" s="47" t="s">
        <v>416</v>
      </c>
      <c r="C14" s="47">
        <v>140</v>
      </c>
      <c r="D14" s="54" t="s">
        <v>132</v>
      </c>
      <c r="E14" s="55" t="s">
        <v>133</v>
      </c>
      <c r="F14" s="56">
        <v>36803</v>
      </c>
      <c r="G14" s="56" t="s">
        <v>9</v>
      </c>
      <c r="H14" s="57" t="s">
        <v>121</v>
      </c>
      <c r="I14" s="157">
        <v>0.0007862268518518518</v>
      </c>
      <c r="J14" s="34" t="str">
        <f t="shared" si="0"/>
        <v>III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zoomScalePageLayoutView="0" workbookViewId="0" topLeftCell="A19">
      <selection activeCell="G30" sqref="G30"/>
    </sheetView>
  </sheetViews>
  <sheetFormatPr defaultColWidth="9.140625" defaultRowHeight="12.75"/>
  <cols>
    <col min="1" max="1" width="5.28125" style="35" customWidth="1"/>
    <col min="2" max="2" width="4.7109375" style="35" customWidth="1"/>
    <col min="3" max="3" width="10.7109375" style="35" customWidth="1"/>
    <col min="4" max="4" width="12.57421875" style="35" customWidth="1"/>
    <col min="5" max="5" width="10.28125" style="35" customWidth="1"/>
    <col min="6" max="6" width="11.7109375" style="35" customWidth="1"/>
    <col min="7" max="7" width="25.00390625" style="35" customWidth="1"/>
    <col min="8" max="8" width="6.8515625" style="35" customWidth="1"/>
    <col min="9" max="9" width="6.28125" style="35" customWidth="1"/>
    <col min="10" max="16384" width="9.140625" style="35" customWidth="1"/>
  </cols>
  <sheetData>
    <row r="1" spans="3:7" ht="18.75">
      <c r="C1" s="2" t="s">
        <v>467</v>
      </c>
      <c r="E1" s="4"/>
      <c r="F1" s="4"/>
      <c r="G1" s="36"/>
    </row>
    <row r="2" spans="1:8" ht="18.75">
      <c r="A2" s="37" t="s">
        <v>9</v>
      </c>
      <c r="B2" s="37"/>
      <c r="C2" s="2"/>
      <c r="E2" s="4"/>
      <c r="F2" s="4"/>
      <c r="H2" s="38" t="s">
        <v>650</v>
      </c>
    </row>
    <row r="3" spans="3:7" s="39" customFormat="1" ht="5.25">
      <c r="C3" s="40"/>
      <c r="G3" s="41"/>
    </row>
    <row r="4" spans="3:8" ht="12.75">
      <c r="C4" s="12" t="s">
        <v>649</v>
      </c>
      <c r="D4" s="1"/>
      <c r="E4" s="12" t="s">
        <v>483</v>
      </c>
      <c r="F4" s="12" t="s">
        <v>480</v>
      </c>
      <c r="G4" s="11" t="s">
        <v>490</v>
      </c>
      <c r="H4" s="37"/>
    </row>
    <row r="5" spans="3:7" s="39" customFormat="1" ht="5.25">
      <c r="C5" s="40"/>
      <c r="G5" s="41"/>
    </row>
    <row r="6" spans="1:9" ht="12.75">
      <c r="A6" s="42" t="s">
        <v>511</v>
      </c>
      <c r="B6" s="43" t="s">
        <v>501</v>
      </c>
      <c r="C6" s="44" t="s">
        <v>5</v>
      </c>
      <c r="D6" s="45" t="s">
        <v>6</v>
      </c>
      <c r="E6" s="42" t="s">
        <v>7</v>
      </c>
      <c r="F6" s="42" t="s">
        <v>471</v>
      </c>
      <c r="G6" s="42" t="s">
        <v>8</v>
      </c>
      <c r="H6" s="46" t="s">
        <v>477</v>
      </c>
      <c r="I6" s="46" t="s">
        <v>479</v>
      </c>
    </row>
    <row r="7" spans="1:9" ht="17.25" customHeight="1">
      <c r="A7" s="47" t="s">
        <v>480</v>
      </c>
      <c r="B7" s="47">
        <v>143</v>
      </c>
      <c r="C7" s="54" t="s">
        <v>127</v>
      </c>
      <c r="D7" s="55" t="s">
        <v>94</v>
      </c>
      <c r="E7" s="56">
        <v>37153</v>
      </c>
      <c r="F7" s="56" t="s">
        <v>9</v>
      </c>
      <c r="G7" s="57" t="s">
        <v>121</v>
      </c>
      <c r="H7" s="33">
        <v>57.71</v>
      </c>
      <c r="I7" s="34" t="str">
        <f>IF(ISBLANK(H7),"",IF(H7&gt;59.64,"",IF(H7&lt;=46.95,"TSM",IF(H7&lt;=48.5,"SM",IF(H7&lt;=50.2,"KSM",IF(H7&lt;=52.5,"I A",IF(H7&lt;=55.64,"II A",IF(H7&lt;=59.64,"III A"))))))))</f>
        <v>III A</v>
      </c>
    </row>
    <row r="8" spans="1:9" ht="17.25" customHeight="1">
      <c r="A8" s="47" t="s">
        <v>210</v>
      </c>
      <c r="B8" s="47">
        <v>136</v>
      </c>
      <c r="C8" s="54" t="s">
        <v>114</v>
      </c>
      <c r="D8" s="55" t="s">
        <v>197</v>
      </c>
      <c r="E8" s="56" t="s">
        <v>198</v>
      </c>
      <c r="F8" s="56" t="s">
        <v>9</v>
      </c>
      <c r="G8" s="57" t="s">
        <v>134</v>
      </c>
      <c r="H8" s="33">
        <v>57.97</v>
      </c>
      <c r="I8" s="34" t="str">
        <f>IF(ISBLANK(H8),"",IF(H8&gt;59.64,"",IF(H8&lt;=46.95,"TSM",IF(H8&lt;=48.5,"SM",IF(H8&lt;=50.2,"KSM",IF(H8&lt;=52.5,"I A",IF(H8&lt;=55.64,"II A",IF(H8&lt;=59.64,"III A"))))))))</f>
        <v>III A</v>
      </c>
    </row>
    <row r="9" spans="1:9" ht="17.25" customHeight="1">
      <c r="A9" s="47" t="s">
        <v>214</v>
      </c>
      <c r="B9" s="47">
        <v>141</v>
      </c>
      <c r="C9" s="54" t="s">
        <v>126</v>
      </c>
      <c r="D9" s="55" t="s">
        <v>128</v>
      </c>
      <c r="E9" s="56">
        <v>36748</v>
      </c>
      <c r="F9" s="56" t="s">
        <v>9</v>
      </c>
      <c r="G9" s="57" t="s">
        <v>121</v>
      </c>
      <c r="H9" s="33">
        <v>60.4</v>
      </c>
      <c r="I9" s="34">
        <f>IF(ISBLANK(H9),"",IF(H9&gt;59.64,"",IF(H9&lt;=46.95,"TSM",IF(H9&lt;=48.5,"SM",IF(H9&lt;=50.2,"KSM",IF(H9&lt;=52.5,"I A",IF(H9&lt;=55.64,"II A",IF(H9&lt;=59.64,"III A"))))))))</f>
      </c>
    </row>
    <row r="10" spans="1:9" ht="17.25" customHeight="1">
      <c r="A10" s="47" t="s">
        <v>482</v>
      </c>
      <c r="B10" s="47">
        <v>106</v>
      </c>
      <c r="C10" s="54" t="s">
        <v>271</v>
      </c>
      <c r="D10" s="55" t="s">
        <v>441</v>
      </c>
      <c r="E10" s="56">
        <v>36770</v>
      </c>
      <c r="F10" s="56" t="s">
        <v>436</v>
      </c>
      <c r="G10" s="57" t="s">
        <v>437</v>
      </c>
      <c r="H10" s="33">
        <v>63.88</v>
      </c>
      <c r="I10" s="34">
        <f>IF(ISBLANK(H10),"",IF(H10&gt;59.64,"",IF(H10&lt;=46.95,"TSM",IF(H10&lt;=48.5,"SM",IF(H10&lt;=50.2,"KSM",IF(H10&lt;=52.5,"I A",IF(H10&lt;=55.64,"II A",IF(H10&lt;=59.64,"III A"))))))))</f>
      </c>
    </row>
    <row r="11" spans="3:8" ht="12.75">
      <c r="C11" s="12"/>
      <c r="D11" s="1"/>
      <c r="E11" s="12"/>
      <c r="F11" s="12" t="s">
        <v>210</v>
      </c>
      <c r="G11" s="11" t="s">
        <v>490</v>
      </c>
      <c r="H11" s="37"/>
    </row>
    <row r="12" spans="1:9" ht="17.25" customHeight="1">
      <c r="A12" s="47" t="s">
        <v>480</v>
      </c>
      <c r="B12" s="47">
        <v>126</v>
      </c>
      <c r="C12" s="54" t="s">
        <v>310</v>
      </c>
      <c r="D12" s="55" t="s">
        <v>311</v>
      </c>
      <c r="E12" s="56">
        <v>35624</v>
      </c>
      <c r="F12" s="56" t="s">
        <v>312</v>
      </c>
      <c r="G12" s="57" t="s">
        <v>313</v>
      </c>
      <c r="H12" s="33">
        <v>57.37</v>
      </c>
      <c r="I12" s="34" t="str">
        <f>IF(ISBLANK(H12),"",IF(H12&gt;59.64,"",IF(H12&lt;=46.95,"TSM",IF(H12&lt;=48.5,"SM",IF(H12&lt;=50.2,"KSM",IF(H12&lt;=52.5,"I A",IF(H12&lt;=55.64,"II A",IF(H12&lt;=59.64,"III A"))))))))</f>
        <v>III A</v>
      </c>
    </row>
    <row r="13" spans="1:9" ht="17.25" customHeight="1">
      <c r="A13" s="47" t="s">
        <v>210</v>
      </c>
      <c r="B13" s="47">
        <v>119</v>
      </c>
      <c r="C13" s="54" t="s">
        <v>344</v>
      </c>
      <c r="D13" s="55" t="s">
        <v>354</v>
      </c>
      <c r="E13" s="56">
        <v>35957</v>
      </c>
      <c r="F13" s="56" t="s">
        <v>334</v>
      </c>
      <c r="G13" s="57" t="s">
        <v>335</v>
      </c>
      <c r="H13" s="33">
        <v>57.46</v>
      </c>
      <c r="I13" s="34" t="str">
        <f>IF(ISBLANK(H13),"",IF(H13&gt;59.64,"",IF(H13&lt;=46.95,"TSM",IF(H13&lt;=48.5,"SM",IF(H13&lt;=50.2,"KSM",IF(H13&lt;=52.5,"I A",IF(H13&lt;=55.64,"II A",IF(H13&lt;=59.64,"III A"))))))))</f>
        <v>III A</v>
      </c>
    </row>
    <row r="14" spans="1:9" ht="17.25" customHeight="1">
      <c r="A14" s="47"/>
      <c r="B14" s="47">
        <v>150</v>
      </c>
      <c r="C14" s="54" t="s">
        <v>275</v>
      </c>
      <c r="D14" s="55" t="s">
        <v>276</v>
      </c>
      <c r="E14" s="56">
        <v>35664</v>
      </c>
      <c r="F14" s="56" t="s">
        <v>9</v>
      </c>
      <c r="G14" s="57" t="s">
        <v>121</v>
      </c>
      <c r="H14" s="33" t="s">
        <v>555</v>
      </c>
      <c r="I14" s="34">
        <f>IF(ISBLANK(H14),"",IF(H14&gt;59.64,"",IF(H14&lt;=46.95,"TSM",IF(H14&lt;=48.5,"SM",IF(H14&lt;=50.2,"KSM",IF(H14&lt;=52.5,"I A",IF(H14&lt;=55.64,"II A",IF(H14&lt;=59.64,"III A"))))))))</f>
      </c>
    </row>
    <row r="15" spans="3:7" s="39" customFormat="1" ht="12.75">
      <c r="C15" s="12"/>
      <c r="D15" s="1"/>
      <c r="E15" s="12"/>
      <c r="F15" s="12" t="s">
        <v>214</v>
      </c>
      <c r="G15" s="11" t="s">
        <v>490</v>
      </c>
    </row>
    <row r="16" spans="1:9" ht="17.25" customHeight="1">
      <c r="A16" s="47" t="s">
        <v>480</v>
      </c>
      <c r="B16" s="47">
        <v>125</v>
      </c>
      <c r="C16" s="54" t="s">
        <v>314</v>
      </c>
      <c r="D16" s="55" t="s">
        <v>315</v>
      </c>
      <c r="E16" s="56">
        <v>35373</v>
      </c>
      <c r="F16" s="56" t="s">
        <v>9</v>
      </c>
      <c r="G16" s="57" t="s">
        <v>316</v>
      </c>
      <c r="H16" s="33">
        <v>54.32</v>
      </c>
      <c r="I16" s="34" t="str">
        <f>IF(ISBLANK(H16),"",IF(H16&gt;59.64,"",IF(H16&lt;=46.95,"TSM",IF(H16&lt;=48.5,"SM",IF(H16&lt;=50.2,"KSM",IF(H16&lt;=52.5,"I A",IF(H16&lt;=55.64,"II A",IF(H16&lt;=59.64,"III A"))))))))</f>
        <v>II A</v>
      </c>
    </row>
    <row r="17" spans="1:9" ht="17.25" customHeight="1">
      <c r="A17" s="47" t="s">
        <v>210</v>
      </c>
      <c r="B17" s="47">
        <v>103</v>
      </c>
      <c r="C17" s="54" t="s">
        <v>269</v>
      </c>
      <c r="D17" s="55" t="s">
        <v>270</v>
      </c>
      <c r="E17" s="56">
        <v>35346</v>
      </c>
      <c r="F17" s="56" t="s">
        <v>9</v>
      </c>
      <c r="G17" s="57" t="s">
        <v>281</v>
      </c>
      <c r="H17" s="33">
        <v>55.11</v>
      </c>
      <c r="I17" s="34" t="str">
        <f>IF(ISBLANK(H17),"",IF(H17&gt;59.64,"",IF(H17&lt;=46.95,"TSM",IF(H17&lt;=48.5,"SM",IF(H17&lt;=50.2,"KSM",IF(H17&lt;=52.5,"I A",IF(H17&lt;=55.64,"II A",IF(H17&lt;=59.64,"III A"))))))))</f>
        <v>II A</v>
      </c>
    </row>
    <row r="18" spans="1:9" ht="17.25" customHeight="1">
      <c r="A18" s="47" t="s">
        <v>214</v>
      </c>
      <c r="B18" s="47">
        <v>137</v>
      </c>
      <c r="C18" s="54" t="s">
        <v>140</v>
      </c>
      <c r="D18" s="55" t="s">
        <v>141</v>
      </c>
      <c r="E18" s="56">
        <v>36113</v>
      </c>
      <c r="F18" s="56" t="s">
        <v>9</v>
      </c>
      <c r="G18" s="57" t="s">
        <v>137</v>
      </c>
      <c r="H18" s="33">
        <v>63.34</v>
      </c>
      <c r="I18" s="34">
        <f>IF(ISBLANK(H18),"",IF(H18&gt;59.64,"",IF(H18&lt;=46.95,"TSM",IF(H18&lt;=48.5,"SM",IF(H18&lt;=50.2,"KSM",IF(H18&lt;=52.5,"I A",IF(H18&lt;=55.64,"II A",IF(H18&lt;=59.64,"III A"))))))))</f>
      </c>
    </row>
    <row r="19" spans="3:8" ht="12.75">
      <c r="C19" s="12"/>
      <c r="D19" s="1"/>
      <c r="E19" s="12"/>
      <c r="F19" s="12" t="s">
        <v>482</v>
      </c>
      <c r="G19" s="11" t="s">
        <v>490</v>
      </c>
      <c r="H19" s="37"/>
    </row>
    <row r="20" spans="1:9" ht="17.25" customHeight="1">
      <c r="A20" s="47" t="s">
        <v>480</v>
      </c>
      <c r="B20" s="47">
        <v>302</v>
      </c>
      <c r="C20" s="54" t="s">
        <v>171</v>
      </c>
      <c r="D20" s="55" t="s">
        <v>172</v>
      </c>
      <c r="E20" s="56">
        <v>35319</v>
      </c>
      <c r="F20" s="56" t="s">
        <v>28</v>
      </c>
      <c r="G20" s="57" t="s">
        <v>173</v>
      </c>
      <c r="H20" s="33">
        <v>53.57</v>
      </c>
      <c r="I20" s="34" t="str">
        <f>IF(ISBLANK(H20),"",IF(H20&gt;59.64,"",IF(H20&lt;=46.95,"TSM",IF(H20&lt;=48.5,"SM",IF(H20&lt;=50.2,"KSM",IF(H20&lt;=52.5,"I A",IF(H20&lt;=55.64,"II A",IF(H20&lt;=59.64,"III A"))))))))</f>
        <v>II A</v>
      </c>
    </row>
    <row r="21" spans="1:9" ht="17.25" customHeight="1">
      <c r="A21" s="47" t="s">
        <v>210</v>
      </c>
      <c r="B21" s="47">
        <v>107</v>
      </c>
      <c r="C21" s="54" t="s">
        <v>417</v>
      </c>
      <c r="D21" s="55" t="s">
        <v>418</v>
      </c>
      <c r="E21" s="56" t="s">
        <v>419</v>
      </c>
      <c r="F21" s="56" t="s">
        <v>404</v>
      </c>
      <c r="G21" s="57" t="s">
        <v>407</v>
      </c>
      <c r="H21" s="33">
        <v>56.35</v>
      </c>
      <c r="I21" s="34" t="str">
        <f>IF(ISBLANK(H21),"",IF(H21&gt;59.64,"",IF(H21&lt;=46.95,"TSM",IF(H21&lt;=48.5,"SM",IF(H21&lt;=50.2,"KSM",IF(H21&lt;=52.5,"I A",IF(H21&lt;=55.64,"II A",IF(H21&lt;=59.64,"III A"))))))))</f>
        <v>III A</v>
      </c>
    </row>
    <row r="22" spans="1:9" ht="17.25" customHeight="1">
      <c r="A22" s="47"/>
      <c r="B22" s="47">
        <v>476</v>
      </c>
      <c r="C22" s="54" t="s">
        <v>33</v>
      </c>
      <c r="D22" s="55" t="s">
        <v>89</v>
      </c>
      <c r="E22" s="56" t="s">
        <v>90</v>
      </c>
      <c r="F22" s="56" t="s">
        <v>84</v>
      </c>
      <c r="G22" s="57" t="s">
        <v>85</v>
      </c>
      <c r="H22" s="33" t="s">
        <v>555</v>
      </c>
      <c r="I22" s="34">
        <f>IF(ISBLANK(H22),"",IF(H22&gt;59.64,"",IF(H22&lt;=46.95,"TSM",IF(H22&lt;=48.5,"SM",IF(H22&lt;=50.2,"KSM",IF(H22&lt;=52.5,"I A",IF(H22&lt;=55.64,"II A",IF(H22&lt;=59.64,"III A"))))))))</f>
      </c>
    </row>
    <row r="23" spans="1:9" ht="17.25" customHeight="1">
      <c r="A23" s="47"/>
      <c r="B23" s="47">
        <v>148</v>
      </c>
      <c r="C23" s="54" t="s">
        <v>296</v>
      </c>
      <c r="D23" s="55" t="s">
        <v>297</v>
      </c>
      <c r="E23" s="56">
        <v>34000</v>
      </c>
      <c r="F23" s="56" t="s">
        <v>9</v>
      </c>
      <c r="G23" s="57" t="s">
        <v>295</v>
      </c>
      <c r="H23" s="33" t="s">
        <v>555</v>
      </c>
      <c r="I23" s="34">
        <f>IF(ISBLANK(H23),"",IF(H23&gt;59.64,"",IF(H23&lt;=46.95,"TSM",IF(H23&lt;=48.5,"SM",IF(H23&lt;=50.2,"KSM",IF(H23&lt;=52.5,"I A",IF(H23&lt;=55.64,"II A",IF(H23&lt;=59.64,"III A"))))))))</f>
      </c>
    </row>
    <row r="24" spans="3:8" ht="12.75">
      <c r="C24" s="12"/>
      <c r="D24" s="1"/>
      <c r="E24" s="12"/>
      <c r="F24" s="12" t="s">
        <v>416</v>
      </c>
      <c r="G24" s="11" t="s">
        <v>490</v>
      </c>
      <c r="H24" s="37"/>
    </row>
    <row r="25" spans="1:9" ht="17.25" customHeight="1">
      <c r="A25" s="47" t="s">
        <v>480</v>
      </c>
      <c r="B25" s="47">
        <v>108</v>
      </c>
      <c r="C25" s="54" t="s">
        <v>443</v>
      </c>
      <c r="D25" s="55" t="s">
        <v>444</v>
      </c>
      <c r="E25" s="56">
        <v>35705</v>
      </c>
      <c r="F25" s="56" t="s">
        <v>651</v>
      </c>
      <c r="G25" s="57" t="s">
        <v>445</v>
      </c>
      <c r="H25" s="33" t="s">
        <v>661</v>
      </c>
      <c r="I25" s="34">
        <f>IF(ISBLANK(H25),"",IF(H25&gt;59.64,"",IF(H25&lt;=46.95,"TSM",IF(H25&lt;=48.5,"SM",IF(H25&lt;=50.2,"KSM",IF(H25&lt;=52.5,"I A",IF(H25&lt;=55.64,"II A",IF(H25&lt;=59.64,"III A"))))))))</f>
      </c>
    </row>
    <row r="26" spans="1:9" ht="17.25" customHeight="1">
      <c r="A26" s="47" t="s">
        <v>210</v>
      </c>
      <c r="B26" s="47">
        <v>109</v>
      </c>
      <c r="C26" s="54" t="s">
        <v>174</v>
      </c>
      <c r="D26" s="55" t="s">
        <v>175</v>
      </c>
      <c r="E26" s="56">
        <v>34453</v>
      </c>
      <c r="F26" s="56" t="s">
        <v>28</v>
      </c>
      <c r="G26" s="57" t="s">
        <v>177</v>
      </c>
      <c r="H26" s="33">
        <v>56.39</v>
      </c>
      <c r="I26" s="34" t="str">
        <f>IF(ISBLANK(H26),"",IF(H26&gt;59.64,"",IF(H26&lt;=46.95,"TSM",IF(H26&lt;=48.5,"SM",IF(H26&lt;=50.2,"KSM",IF(H26&lt;=52.5,"I A",IF(H26&lt;=55.64,"II A",IF(H26&lt;=59.64,"III A"))))))))</f>
        <v>III A</v>
      </c>
    </row>
    <row r="27" spans="1:9" ht="17.25" customHeight="1">
      <c r="A27" s="47" t="s">
        <v>214</v>
      </c>
      <c r="B27" s="47">
        <v>112</v>
      </c>
      <c r="C27" s="54" t="s">
        <v>320</v>
      </c>
      <c r="D27" s="55" t="s">
        <v>321</v>
      </c>
      <c r="E27" s="56">
        <v>36734</v>
      </c>
      <c r="F27" s="56" t="s">
        <v>9</v>
      </c>
      <c r="G27" s="57" t="s">
        <v>309</v>
      </c>
      <c r="H27" s="33">
        <v>60.81</v>
      </c>
      <c r="I27" s="34">
        <f>IF(ISBLANK(H27),"",IF(H27&gt;59.64,"",IF(H27&lt;=46.95,"TSM",IF(H27&lt;=48.5,"SM",IF(H27&lt;=50.2,"KSM",IF(H27&lt;=52.5,"I A",IF(H27&lt;=55.64,"II A",IF(H27&lt;=59.64,"III A"))))))))</f>
      </c>
    </row>
    <row r="28" spans="1:9" ht="17.25" customHeight="1">
      <c r="A28" s="47" t="s">
        <v>482</v>
      </c>
      <c r="B28" s="47">
        <v>132</v>
      </c>
      <c r="C28" s="54" t="s">
        <v>129</v>
      </c>
      <c r="D28" s="55" t="s">
        <v>130</v>
      </c>
      <c r="E28" s="56">
        <v>36743</v>
      </c>
      <c r="F28" s="56" t="s">
        <v>9</v>
      </c>
      <c r="G28" s="57" t="s">
        <v>121</v>
      </c>
      <c r="H28" s="33">
        <v>61.02</v>
      </c>
      <c r="I28" s="34">
        <f>IF(ISBLANK(H28),"",IF(H28&gt;59.64,"",IF(H28&lt;=46.95,"TSM",IF(H28&lt;=48.5,"SM",IF(H28&lt;=50.2,"KSM",IF(H28&lt;=52.5,"I A",IF(H28&lt;=55.64,"II A",IF(H28&lt;=59.64,"III A"))))))))</f>
      </c>
    </row>
    <row r="29" spans="3:8" ht="12.75">
      <c r="C29" s="12"/>
      <c r="D29" s="1"/>
      <c r="E29" s="12"/>
      <c r="F29" s="12" t="s">
        <v>488</v>
      </c>
      <c r="G29" s="11" t="s">
        <v>490</v>
      </c>
      <c r="H29" s="37"/>
    </row>
    <row r="30" spans="1:9" ht="17.25" customHeight="1">
      <c r="A30" s="47" t="s">
        <v>480</v>
      </c>
      <c r="B30" s="47">
        <v>300</v>
      </c>
      <c r="C30" s="54" t="s">
        <v>182</v>
      </c>
      <c r="D30" s="55" t="s">
        <v>183</v>
      </c>
      <c r="E30" s="56" t="s">
        <v>184</v>
      </c>
      <c r="F30" s="56" t="s">
        <v>28</v>
      </c>
      <c r="G30" s="57" t="s">
        <v>180</v>
      </c>
      <c r="H30" s="33" t="s">
        <v>661</v>
      </c>
      <c r="I30" s="34">
        <f>IF(ISBLANK(H30),"",IF(H30&gt;59.64,"",IF(H30&lt;=46.95,"TSM",IF(H30&lt;=48.5,"SM",IF(H30&lt;=50.2,"KSM",IF(H30&lt;=52.5,"I A",IF(H30&lt;=55.64,"II A",IF(H30&lt;=59.64,"III A"))))))))</f>
      </c>
    </row>
    <row r="31" spans="1:9" ht="17.25" customHeight="1">
      <c r="A31" s="47" t="s">
        <v>210</v>
      </c>
      <c r="B31" s="47">
        <v>138</v>
      </c>
      <c r="C31" s="54" t="s">
        <v>20</v>
      </c>
      <c r="D31" s="55" t="s">
        <v>273</v>
      </c>
      <c r="E31" s="56">
        <v>35116</v>
      </c>
      <c r="F31" s="56" t="s">
        <v>9</v>
      </c>
      <c r="G31" s="57" t="s">
        <v>121</v>
      </c>
      <c r="H31" s="33">
        <v>54.51</v>
      </c>
      <c r="I31" s="34" t="str">
        <f>IF(ISBLANK(H31),"",IF(H31&gt;59.64,"",IF(H31&lt;=46.95,"TSM",IF(H31&lt;=48.5,"SM",IF(H31&lt;=50.2,"KSM",IF(H31&lt;=52.5,"I A",IF(H31&lt;=55.64,"II A",IF(H31&lt;=59.64,"III A"))))))))</f>
        <v>II A</v>
      </c>
    </row>
    <row r="32" spans="1:9" ht="17.25" customHeight="1">
      <c r="A32" s="47" t="s">
        <v>214</v>
      </c>
      <c r="B32" s="47">
        <v>134</v>
      </c>
      <c r="C32" s="54" t="s">
        <v>271</v>
      </c>
      <c r="D32" s="55" t="s">
        <v>272</v>
      </c>
      <c r="E32" s="56">
        <v>36406</v>
      </c>
      <c r="F32" s="56" t="s">
        <v>9</v>
      </c>
      <c r="G32" s="57" t="s">
        <v>121</v>
      </c>
      <c r="H32" s="33">
        <v>58.1</v>
      </c>
      <c r="I32" s="34" t="str">
        <f>IF(ISBLANK(H32),"",IF(H32&gt;59.64,"",IF(H32&lt;=46.95,"TSM",IF(H32&lt;=48.5,"SM",IF(H32&lt;=50.2,"KSM",IF(H32&lt;=52.5,"I A",IF(H32&lt;=55.64,"II A",IF(H32&lt;=59.64,"III A"))))))))</f>
        <v>III A</v>
      </c>
    </row>
    <row r="33" spans="3:8" ht="12.75">
      <c r="C33" s="12"/>
      <c r="D33" s="1"/>
      <c r="E33" s="12"/>
      <c r="F33" s="12" t="s">
        <v>492</v>
      </c>
      <c r="G33" s="11" t="s">
        <v>490</v>
      </c>
      <c r="H33" s="37"/>
    </row>
    <row r="34" spans="1:9" ht="17.25" customHeight="1">
      <c r="A34" s="47" t="s">
        <v>480</v>
      </c>
      <c r="B34" s="47">
        <v>117</v>
      </c>
      <c r="C34" s="54" t="s">
        <v>192</v>
      </c>
      <c r="D34" s="55" t="s">
        <v>193</v>
      </c>
      <c r="E34" s="56">
        <v>34829</v>
      </c>
      <c r="F34" s="56" t="s">
        <v>9</v>
      </c>
      <c r="G34" s="57" t="s">
        <v>134</v>
      </c>
      <c r="H34" s="33">
        <v>49.25</v>
      </c>
      <c r="I34" s="34" t="str">
        <f>IF(ISBLANK(H34),"",IF(H34&gt;59.64,"",IF(H34&lt;=46.95,"TSM",IF(H34&lt;=48.5,"SM",IF(H34&lt;=50.2,"KSM",IF(H34&lt;=52.5,"I A",IF(H34&lt;=55.64,"II A",IF(H34&lt;=59.64,"III A"))))))))</f>
        <v>KSM</v>
      </c>
    </row>
    <row r="35" spans="1:9" ht="17.25" customHeight="1">
      <c r="A35" s="47" t="s">
        <v>210</v>
      </c>
      <c r="B35" s="47">
        <v>135</v>
      </c>
      <c r="C35" s="54" t="s">
        <v>277</v>
      </c>
      <c r="D35" s="55" t="s">
        <v>278</v>
      </c>
      <c r="E35" s="56">
        <v>35107</v>
      </c>
      <c r="F35" s="56" t="s">
        <v>9</v>
      </c>
      <c r="G35" s="57" t="s">
        <v>291</v>
      </c>
      <c r="H35" s="33">
        <v>51.99</v>
      </c>
      <c r="I35" s="34" t="str">
        <f>IF(ISBLANK(H35),"",IF(H35&gt;59.64,"",IF(H35&lt;=46.95,"TSM",IF(H35&lt;=48.5,"SM",IF(H35&lt;=50.2,"KSM",IF(H35&lt;=52.5,"I A",IF(H35&lt;=55.64,"II A",IF(H35&lt;=59.64,"III A"))))))))</f>
        <v>I A</v>
      </c>
    </row>
    <row r="36" spans="1:9" ht="17.25" customHeight="1">
      <c r="A36" s="47" t="s">
        <v>214</v>
      </c>
      <c r="B36" s="47">
        <v>147</v>
      </c>
      <c r="C36" s="54" t="s">
        <v>307</v>
      </c>
      <c r="D36" s="55" t="s">
        <v>308</v>
      </c>
      <c r="E36" s="56">
        <v>36733</v>
      </c>
      <c r="F36" s="56" t="s">
        <v>9</v>
      </c>
      <c r="G36" s="57" t="s">
        <v>309</v>
      </c>
      <c r="H36" s="33">
        <v>56.79</v>
      </c>
      <c r="I36" s="34" t="str">
        <f>IF(ISBLANK(H36),"",IF(H36&gt;59.64,"",IF(H36&lt;=46.95,"TSM",IF(H36&lt;=48.5,"SM",IF(H36&lt;=50.2,"KSM",IF(H36&lt;=52.5,"I A",IF(H36&lt;=55.64,"II A",IF(H36&lt;=59.64,"III A"))))))))</f>
        <v>III A</v>
      </c>
    </row>
    <row r="37" spans="1:9" ht="17.25" customHeight="1">
      <c r="A37" s="47" t="s">
        <v>482</v>
      </c>
      <c r="B37" s="47">
        <v>157</v>
      </c>
      <c r="C37" s="54" t="s">
        <v>31</v>
      </c>
      <c r="D37" s="55" t="s">
        <v>32</v>
      </c>
      <c r="E37" s="56">
        <v>36549</v>
      </c>
      <c r="F37" s="56" t="s">
        <v>28</v>
      </c>
      <c r="G37" s="57" t="s">
        <v>29</v>
      </c>
      <c r="H37" s="33">
        <v>60.98</v>
      </c>
      <c r="I37" s="34">
        <f>IF(ISBLANK(H37),"",IF(H37&gt;59.64,"",IF(H37&lt;=46.95,"TSM",IF(H37&lt;=48.5,"SM",IF(H37&lt;=50.2,"KSM",IF(H37&lt;=52.5,"I A",IF(H37&lt;=55.64,"II A",IF(H37&lt;=59.64,"III 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2" width="5.28125" style="35" customWidth="1"/>
    <col min="3" max="3" width="4.7109375" style="35" customWidth="1"/>
    <col min="4" max="4" width="10.7109375" style="35" customWidth="1"/>
    <col min="5" max="5" width="12.57421875" style="35" customWidth="1"/>
    <col min="6" max="6" width="10.28125" style="35" customWidth="1"/>
    <col min="7" max="7" width="11.7109375" style="35" customWidth="1"/>
    <col min="8" max="8" width="25.00390625" style="35" customWidth="1"/>
    <col min="9" max="9" width="6.8515625" style="35" customWidth="1"/>
    <col min="10" max="10" width="6.28125" style="35" customWidth="1"/>
    <col min="11" max="16384" width="9.140625" style="35" customWidth="1"/>
  </cols>
  <sheetData>
    <row r="1" spans="4:8" ht="18.75">
      <c r="D1" s="2" t="s">
        <v>467</v>
      </c>
      <c r="F1" s="4"/>
      <c r="G1" s="4"/>
      <c r="H1" s="36"/>
    </row>
    <row r="2" spans="1:9" ht="18.75">
      <c r="A2" s="37" t="s">
        <v>9</v>
      </c>
      <c r="B2" s="37"/>
      <c r="C2" s="37"/>
      <c r="D2" s="2"/>
      <c r="F2" s="4"/>
      <c r="G2" s="4"/>
      <c r="I2" s="38" t="s">
        <v>650</v>
      </c>
    </row>
    <row r="3" spans="4:8" s="39" customFormat="1" ht="5.25">
      <c r="D3" s="40"/>
      <c r="H3" s="41"/>
    </row>
    <row r="4" spans="4:9" ht="12.75">
      <c r="D4" s="12" t="s">
        <v>649</v>
      </c>
      <c r="E4" s="1"/>
      <c r="F4" s="12" t="s">
        <v>483</v>
      </c>
      <c r="G4" s="12"/>
      <c r="H4" s="11"/>
      <c r="I4" s="37"/>
    </row>
    <row r="5" spans="4:8" s="39" customFormat="1" ht="5.25">
      <c r="D5" s="40"/>
      <c r="H5" s="41"/>
    </row>
    <row r="6" spans="1:10" ht="12.75">
      <c r="A6" s="42" t="s">
        <v>511</v>
      </c>
      <c r="B6" s="43" t="s">
        <v>470</v>
      </c>
      <c r="C6" s="43" t="s">
        <v>501</v>
      </c>
      <c r="D6" s="44" t="s">
        <v>5</v>
      </c>
      <c r="E6" s="45" t="s">
        <v>6</v>
      </c>
      <c r="F6" s="42" t="s">
        <v>7</v>
      </c>
      <c r="G6" s="42" t="s">
        <v>471</v>
      </c>
      <c r="H6" s="42" t="s">
        <v>8</v>
      </c>
      <c r="I6" s="46" t="s">
        <v>477</v>
      </c>
      <c r="J6" s="46" t="s">
        <v>479</v>
      </c>
    </row>
    <row r="7" spans="1:10" ht="17.25" customHeight="1">
      <c r="A7" s="47" t="s">
        <v>480</v>
      </c>
      <c r="B7" s="47"/>
      <c r="C7" s="47">
        <v>117</v>
      </c>
      <c r="D7" s="54" t="s">
        <v>192</v>
      </c>
      <c r="E7" s="55" t="s">
        <v>193</v>
      </c>
      <c r="F7" s="56">
        <v>34829</v>
      </c>
      <c r="G7" s="56" t="s">
        <v>9</v>
      </c>
      <c r="H7" s="57" t="s">
        <v>134</v>
      </c>
      <c r="I7" s="33">
        <v>49.25</v>
      </c>
      <c r="J7" s="34" t="str">
        <f aca="true" t="shared" si="0" ref="J7:J31">IF(ISBLANK(I7),"",IF(I7&gt;59.64,"",IF(I7&lt;=46.95,"TSM",IF(I7&lt;=48.5,"SM",IF(I7&lt;=50.2,"KSM",IF(I7&lt;=52.5,"I A",IF(I7&lt;=55.64,"II A",IF(I7&lt;=59.64,"III A"))))))))</f>
        <v>KSM</v>
      </c>
    </row>
    <row r="8" spans="1:10" ht="17.25" customHeight="1">
      <c r="A8" s="47" t="s">
        <v>210</v>
      </c>
      <c r="B8" s="47"/>
      <c r="C8" s="47">
        <v>135</v>
      </c>
      <c r="D8" s="54" t="s">
        <v>277</v>
      </c>
      <c r="E8" s="55" t="s">
        <v>278</v>
      </c>
      <c r="F8" s="56">
        <v>35107</v>
      </c>
      <c r="G8" s="56" t="s">
        <v>9</v>
      </c>
      <c r="H8" s="57" t="s">
        <v>291</v>
      </c>
      <c r="I8" s="33">
        <v>51.99</v>
      </c>
      <c r="J8" s="34" t="str">
        <f t="shared" si="0"/>
        <v>I A</v>
      </c>
    </row>
    <row r="9" spans="1:10" ht="17.25" customHeight="1">
      <c r="A9" s="47" t="s">
        <v>214</v>
      </c>
      <c r="B9" s="47"/>
      <c r="C9" s="47">
        <v>302</v>
      </c>
      <c r="D9" s="54" t="s">
        <v>171</v>
      </c>
      <c r="E9" s="55" t="s">
        <v>172</v>
      </c>
      <c r="F9" s="56">
        <v>35319</v>
      </c>
      <c r="G9" s="56" t="s">
        <v>28</v>
      </c>
      <c r="H9" s="57" t="s">
        <v>173</v>
      </c>
      <c r="I9" s="33">
        <v>53.57</v>
      </c>
      <c r="J9" s="34" t="str">
        <f t="shared" si="0"/>
        <v>II A</v>
      </c>
    </row>
    <row r="10" spans="1:10" ht="17.25" customHeight="1">
      <c r="A10" s="47" t="s">
        <v>482</v>
      </c>
      <c r="B10" s="47"/>
      <c r="C10" s="47">
        <v>125</v>
      </c>
      <c r="D10" s="54" t="s">
        <v>314</v>
      </c>
      <c r="E10" s="55" t="s">
        <v>315</v>
      </c>
      <c r="F10" s="56">
        <v>35373</v>
      </c>
      <c r="G10" s="56" t="s">
        <v>9</v>
      </c>
      <c r="H10" s="57" t="s">
        <v>316</v>
      </c>
      <c r="I10" s="33">
        <v>54.32</v>
      </c>
      <c r="J10" s="34" t="str">
        <f t="shared" si="0"/>
        <v>II A</v>
      </c>
    </row>
    <row r="11" spans="1:10" ht="17.25" customHeight="1">
      <c r="A11" s="47" t="s">
        <v>416</v>
      </c>
      <c r="B11" s="47" t="s">
        <v>480</v>
      </c>
      <c r="C11" s="47">
        <v>138</v>
      </c>
      <c r="D11" s="54" t="s">
        <v>20</v>
      </c>
      <c r="E11" s="55" t="s">
        <v>273</v>
      </c>
      <c r="F11" s="56">
        <v>35482</v>
      </c>
      <c r="G11" s="56" t="s">
        <v>9</v>
      </c>
      <c r="H11" s="57" t="s">
        <v>121</v>
      </c>
      <c r="I11" s="33">
        <v>54.51</v>
      </c>
      <c r="J11" s="34" t="str">
        <f t="shared" si="0"/>
        <v>II A</v>
      </c>
    </row>
    <row r="12" spans="1:10" ht="17.25" customHeight="1">
      <c r="A12" s="47" t="s">
        <v>488</v>
      </c>
      <c r="B12" s="47"/>
      <c r="C12" s="47">
        <v>103</v>
      </c>
      <c r="D12" s="54" t="s">
        <v>269</v>
      </c>
      <c r="E12" s="55" t="s">
        <v>662</v>
      </c>
      <c r="F12" s="56">
        <v>35346</v>
      </c>
      <c r="G12" s="56" t="s">
        <v>9</v>
      </c>
      <c r="H12" s="57" t="s">
        <v>281</v>
      </c>
      <c r="I12" s="33">
        <v>55.11</v>
      </c>
      <c r="J12" s="34" t="str">
        <f t="shared" si="0"/>
        <v>II A</v>
      </c>
    </row>
    <row r="13" spans="1:10" ht="17.25" customHeight="1">
      <c r="A13" s="47" t="s">
        <v>492</v>
      </c>
      <c r="B13" s="47" t="s">
        <v>210</v>
      </c>
      <c r="C13" s="47">
        <v>107</v>
      </c>
      <c r="D13" s="54" t="s">
        <v>417</v>
      </c>
      <c r="E13" s="55" t="s">
        <v>418</v>
      </c>
      <c r="F13" s="56" t="s">
        <v>419</v>
      </c>
      <c r="G13" s="56" t="s">
        <v>404</v>
      </c>
      <c r="H13" s="57" t="s">
        <v>407</v>
      </c>
      <c r="I13" s="33">
        <v>56.35</v>
      </c>
      <c r="J13" s="34" t="str">
        <f t="shared" si="0"/>
        <v>III A</v>
      </c>
    </row>
    <row r="14" spans="1:10" ht="17.25" customHeight="1">
      <c r="A14" s="47" t="s">
        <v>493</v>
      </c>
      <c r="B14" s="47"/>
      <c r="C14" s="47">
        <v>109</v>
      </c>
      <c r="D14" s="54" t="s">
        <v>174</v>
      </c>
      <c r="E14" s="55" t="s">
        <v>175</v>
      </c>
      <c r="F14" s="56">
        <v>34453</v>
      </c>
      <c r="G14" s="56" t="s">
        <v>28</v>
      </c>
      <c r="H14" s="57" t="s">
        <v>177</v>
      </c>
      <c r="I14" s="33">
        <v>56.39</v>
      </c>
      <c r="J14" s="34" t="str">
        <f t="shared" si="0"/>
        <v>III A</v>
      </c>
    </row>
    <row r="15" spans="1:10" ht="17.25" customHeight="1">
      <c r="A15" s="47" t="s">
        <v>494</v>
      </c>
      <c r="B15" s="47" t="s">
        <v>214</v>
      </c>
      <c r="C15" s="47">
        <v>147</v>
      </c>
      <c r="D15" s="54" t="s">
        <v>307</v>
      </c>
      <c r="E15" s="55" t="s">
        <v>308</v>
      </c>
      <c r="F15" s="56">
        <v>36733</v>
      </c>
      <c r="G15" s="56" t="s">
        <v>9</v>
      </c>
      <c r="H15" s="57" t="s">
        <v>309</v>
      </c>
      <c r="I15" s="33">
        <v>56.79</v>
      </c>
      <c r="J15" s="34" t="str">
        <f t="shared" si="0"/>
        <v>III A</v>
      </c>
    </row>
    <row r="16" spans="1:10" ht="17.25" customHeight="1">
      <c r="A16" s="47" t="s">
        <v>495</v>
      </c>
      <c r="B16" s="47" t="s">
        <v>482</v>
      </c>
      <c r="C16" s="47">
        <v>126</v>
      </c>
      <c r="D16" s="54" t="s">
        <v>310</v>
      </c>
      <c r="E16" s="55" t="s">
        <v>311</v>
      </c>
      <c r="F16" s="56">
        <v>35624</v>
      </c>
      <c r="G16" s="56" t="s">
        <v>312</v>
      </c>
      <c r="H16" s="57" t="s">
        <v>313</v>
      </c>
      <c r="I16" s="33">
        <v>57.37</v>
      </c>
      <c r="J16" s="34" t="str">
        <f t="shared" si="0"/>
        <v>III A</v>
      </c>
    </row>
    <row r="17" spans="1:10" ht="17.25" customHeight="1">
      <c r="A17" s="47" t="s">
        <v>496</v>
      </c>
      <c r="B17" s="47" t="s">
        <v>416</v>
      </c>
      <c r="C17" s="47">
        <v>119</v>
      </c>
      <c r="D17" s="54" t="s">
        <v>344</v>
      </c>
      <c r="E17" s="55" t="s">
        <v>354</v>
      </c>
      <c r="F17" s="56">
        <v>35957</v>
      </c>
      <c r="G17" s="56" t="s">
        <v>334</v>
      </c>
      <c r="H17" s="57" t="s">
        <v>335</v>
      </c>
      <c r="I17" s="33">
        <v>57.46</v>
      </c>
      <c r="J17" s="34" t="str">
        <f t="shared" si="0"/>
        <v>III A</v>
      </c>
    </row>
    <row r="18" spans="1:10" ht="17.25" customHeight="1">
      <c r="A18" s="47" t="s">
        <v>503</v>
      </c>
      <c r="B18" s="47" t="s">
        <v>488</v>
      </c>
      <c r="C18" s="47">
        <v>143</v>
      </c>
      <c r="D18" s="54" t="s">
        <v>127</v>
      </c>
      <c r="E18" s="55" t="s">
        <v>94</v>
      </c>
      <c r="F18" s="56">
        <v>37153</v>
      </c>
      <c r="G18" s="56" t="s">
        <v>9</v>
      </c>
      <c r="H18" s="57" t="s">
        <v>121</v>
      </c>
      <c r="I18" s="33">
        <v>57.71</v>
      </c>
      <c r="J18" s="34" t="str">
        <f t="shared" si="0"/>
        <v>III A</v>
      </c>
    </row>
    <row r="19" spans="1:10" ht="17.25" customHeight="1">
      <c r="A19" s="47" t="s">
        <v>504</v>
      </c>
      <c r="B19" s="47" t="s">
        <v>492</v>
      </c>
      <c r="C19" s="47">
        <v>136</v>
      </c>
      <c r="D19" s="54" t="s">
        <v>114</v>
      </c>
      <c r="E19" s="55" t="s">
        <v>197</v>
      </c>
      <c r="F19" s="56" t="s">
        <v>198</v>
      </c>
      <c r="G19" s="56" t="s">
        <v>9</v>
      </c>
      <c r="H19" s="57" t="s">
        <v>134</v>
      </c>
      <c r="I19" s="33">
        <v>57.97</v>
      </c>
      <c r="J19" s="34" t="str">
        <f t="shared" si="0"/>
        <v>III A</v>
      </c>
    </row>
    <row r="20" spans="1:10" ht="17.25" customHeight="1">
      <c r="A20" s="47" t="s">
        <v>505</v>
      </c>
      <c r="B20" s="47" t="s">
        <v>493</v>
      </c>
      <c r="C20" s="47">
        <v>134</v>
      </c>
      <c r="D20" s="54" t="s">
        <v>271</v>
      </c>
      <c r="E20" s="55" t="s">
        <v>272</v>
      </c>
      <c r="F20" s="56">
        <v>36406</v>
      </c>
      <c r="G20" s="56" t="s">
        <v>9</v>
      </c>
      <c r="H20" s="57" t="s">
        <v>121</v>
      </c>
      <c r="I20" s="33">
        <v>58.1</v>
      </c>
      <c r="J20" s="34" t="str">
        <f t="shared" si="0"/>
        <v>III A</v>
      </c>
    </row>
    <row r="21" spans="1:10" ht="17.25" customHeight="1">
      <c r="A21" s="47" t="s">
        <v>543</v>
      </c>
      <c r="B21" s="47" t="s">
        <v>494</v>
      </c>
      <c r="C21" s="47">
        <v>141</v>
      </c>
      <c r="D21" s="54" t="s">
        <v>126</v>
      </c>
      <c r="E21" s="55" t="s">
        <v>128</v>
      </c>
      <c r="F21" s="56">
        <v>36748</v>
      </c>
      <c r="G21" s="56" t="s">
        <v>9</v>
      </c>
      <c r="H21" s="57" t="s">
        <v>121</v>
      </c>
      <c r="I21" s="33">
        <v>60.4</v>
      </c>
      <c r="J21" s="34">
        <f t="shared" si="0"/>
      </c>
    </row>
    <row r="22" spans="1:10" ht="17.25" customHeight="1">
      <c r="A22" s="47" t="s">
        <v>544</v>
      </c>
      <c r="B22" s="47" t="s">
        <v>495</v>
      </c>
      <c r="C22" s="47">
        <v>112</v>
      </c>
      <c r="D22" s="54" t="s">
        <v>320</v>
      </c>
      <c r="E22" s="55" t="s">
        <v>321</v>
      </c>
      <c r="F22" s="56">
        <v>36734</v>
      </c>
      <c r="G22" s="56" t="s">
        <v>9</v>
      </c>
      <c r="H22" s="57" t="s">
        <v>309</v>
      </c>
      <c r="I22" s="33">
        <v>60.81</v>
      </c>
      <c r="J22" s="34">
        <f t="shared" si="0"/>
      </c>
    </row>
    <row r="23" spans="1:10" ht="17.25" customHeight="1">
      <c r="A23" s="47" t="s">
        <v>545</v>
      </c>
      <c r="B23" s="47" t="s">
        <v>496</v>
      </c>
      <c r="C23" s="47">
        <v>157</v>
      </c>
      <c r="D23" s="54" t="s">
        <v>31</v>
      </c>
      <c r="E23" s="55" t="s">
        <v>32</v>
      </c>
      <c r="F23" s="56">
        <v>36549</v>
      </c>
      <c r="G23" s="56" t="s">
        <v>28</v>
      </c>
      <c r="H23" s="57" t="s">
        <v>29</v>
      </c>
      <c r="I23" s="33">
        <v>60.98</v>
      </c>
      <c r="J23" s="34">
        <f t="shared" si="0"/>
      </c>
    </row>
    <row r="24" spans="1:10" ht="17.25" customHeight="1">
      <c r="A24" s="47" t="s">
        <v>546</v>
      </c>
      <c r="B24" s="47" t="s">
        <v>503</v>
      </c>
      <c r="C24" s="47">
        <v>132</v>
      </c>
      <c r="D24" s="54" t="s">
        <v>129</v>
      </c>
      <c r="E24" s="55" t="s">
        <v>130</v>
      </c>
      <c r="F24" s="56">
        <v>36743</v>
      </c>
      <c r="G24" s="56" t="s">
        <v>9</v>
      </c>
      <c r="H24" s="57" t="s">
        <v>121</v>
      </c>
      <c r="I24" s="33">
        <v>61.02</v>
      </c>
      <c r="J24" s="34">
        <f t="shared" si="0"/>
      </c>
    </row>
    <row r="25" spans="1:10" ht="17.25" customHeight="1">
      <c r="A25" s="47" t="s">
        <v>547</v>
      </c>
      <c r="B25" s="47" t="s">
        <v>504</v>
      </c>
      <c r="C25" s="47">
        <v>137</v>
      </c>
      <c r="D25" s="54" t="s">
        <v>140</v>
      </c>
      <c r="E25" s="55" t="s">
        <v>141</v>
      </c>
      <c r="F25" s="56">
        <v>36113</v>
      </c>
      <c r="G25" s="56" t="s">
        <v>9</v>
      </c>
      <c r="H25" s="57" t="s">
        <v>137</v>
      </c>
      <c r="I25" s="33">
        <v>63.34</v>
      </c>
      <c r="J25" s="34">
        <f t="shared" si="0"/>
      </c>
    </row>
    <row r="26" spans="1:10" ht="17.25" customHeight="1">
      <c r="A26" s="47" t="s">
        <v>548</v>
      </c>
      <c r="B26" s="47" t="s">
        <v>505</v>
      </c>
      <c r="C26" s="47">
        <v>106</v>
      </c>
      <c r="D26" s="54" t="s">
        <v>271</v>
      </c>
      <c r="E26" s="55" t="s">
        <v>441</v>
      </c>
      <c r="F26" s="56">
        <v>36770</v>
      </c>
      <c r="G26" s="56" t="s">
        <v>436</v>
      </c>
      <c r="H26" s="57" t="s">
        <v>437</v>
      </c>
      <c r="I26" s="33">
        <v>63.88</v>
      </c>
      <c r="J26" s="34">
        <f t="shared" si="0"/>
      </c>
    </row>
    <row r="27" spans="1:10" ht="17.25" customHeight="1">
      <c r="A27" s="47"/>
      <c r="B27" s="47"/>
      <c r="C27" s="47">
        <v>108</v>
      </c>
      <c r="D27" s="54" t="s">
        <v>443</v>
      </c>
      <c r="E27" s="55" t="s">
        <v>444</v>
      </c>
      <c r="F27" s="56">
        <v>35705</v>
      </c>
      <c r="G27" s="56" t="s">
        <v>651</v>
      </c>
      <c r="H27" s="57" t="s">
        <v>445</v>
      </c>
      <c r="I27" s="33" t="s">
        <v>661</v>
      </c>
      <c r="J27" s="34">
        <f t="shared" si="0"/>
      </c>
    </row>
    <row r="28" spans="1:10" ht="17.25" customHeight="1">
      <c r="A28" s="47"/>
      <c r="B28" s="47"/>
      <c r="C28" s="47">
        <v>300</v>
      </c>
      <c r="D28" s="54" t="s">
        <v>182</v>
      </c>
      <c r="E28" s="55" t="s">
        <v>183</v>
      </c>
      <c r="F28" s="56" t="s">
        <v>184</v>
      </c>
      <c r="G28" s="56" t="s">
        <v>28</v>
      </c>
      <c r="H28" s="57" t="s">
        <v>180</v>
      </c>
      <c r="I28" s="33" t="s">
        <v>661</v>
      </c>
      <c r="J28" s="34">
        <f t="shared" si="0"/>
      </c>
    </row>
    <row r="29" spans="1:10" ht="17.25" customHeight="1">
      <c r="A29" s="47"/>
      <c r="B29" s="47"/>
      <c r="C29" s="47">
        <v>150</v>
      </c>
      <c r="D29" s="54" t="s">
        <v>275</v>
      </c>
      <c r="E29" s="55" t="s">
        <v>276</v>
      </c>
      <c r="F29" s="56">
        <v>35664</v>
      </c>
      <c r="G29" s="56" t="s">
        <v>9</v>
      </c>
      <c r="H29" s="57" t="s">
        <v>121</v>
      </c>
      <c r="I29" s="33" t="s">
        <v>555</v>
      </c>
      <c r="J29" s="34">
        <f t="shared" si="0"/>
      </c>
    </row>
    <row r="30" spans="1:10" ht="17.25" customHeight="1">
      <c r="A30" s="47"/>
      <c r="B30" s="47"/>
      <c r="C30" s="47">
        <v>476</v>
      </c>
      <c r="D30" s="54" t="s">
        <v>33</v>
      </c>
      <c r="E30" s="55" t="s">
        <v>89</v>
      </c>
      <c r="F30" s="56" t="s">
        <v>90</v>
      </c>
      <c r="G30" s="56" t="s">
        <v>84</v>
      </c>
      <c r="H30" s="57" t="s">
        <v>85</v>
      </c>
      <c r="I30" s="33" t="s">
        <v>555</v>
      </c>
      <c r="J30" s="34">
        <f t="shared" si="0"/>
      </c>
    </row>
    <row r="31" spans="1:10" ht="17.25" customHeight="1">
      <c r="A31" s="47"/>
      <c r="B31" s="47"/>
      <c r="C31" s="47">
        <v>148</v>
      </c>
      <c r="D31" s="54" t="s">
        <v>296</v>
      </c>
      <c r="E31" s="55" t="s">
        <v>297</v>
      </c>
      <c r="F31" s="56">
        <v>34000</v>
      </c>
      <c r="G31" s="56" t="s">
        <v>9</v>
      </c>
      <c r="H31" s="57" t="s">
        <v>295</v>
      </c>
      <c r="I31" s="33" t="s">
        <v>555</v>
      </c>
      <c r="J31" s="34">
        <f t="shared" si="0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7109375" style="68" customWidth="1"/>
    <col min="2" max="2" width="3.7109375" style="68" hidden="1" customWidth="1"/>
    <col min="3" max="3" width="3.8515625" style="68" bestFit="1" customWidth="1"/>
    <col min="4" max="4" width="9.28125" style="68" customWidth="1"/>
    <col min="5" max="5" width="19.00390625" style="68" customWidth="1"/>
    <col min="6" max="6" width="9.421875" style="68" customWidth="1"/>
    <col min="7" max="7" width="11.7109375" style="68" bestFit="1" customWidth="1"/>
    <col min="8" max="8" width="28.7109375" style="68" customWidth="1"/>
    <col min="9" max="9" width="7.00390625" style="68" customWidth="1"/>
    <col min="10" max="10" width="4.7109375" style="68" hidden="1" customWidth="1"/>
    <col min="11" max="16384" width="9.140625" style="68" customWidth="1"/>
  </cols>
  <sheetData>
    <row r="1" spans="4:8" ht="18.75">
      <c r="D1" s="69" t="s">
        <v>467</v>
      </c>
      <c r="F1" s="70"/>
      <c r="G1" s="70"/>
      <c r="H1" s="71"/>
    </row>
    <row r="2" spans="1:9" ht="18.75">
      <c r="A2" s="73" t="s">
        <v>9</v>
      </c>
      <c r="B2" s="73"/>
      <c r="C2" s="73"/>
      <c r="D2" s="69"/>
      <c r="F2" s="70"/>
      <c r="G2" s="70"/>
      <c r="I2" s="9" t="s">
        <v>474</v>
      </c>
    </row>
    <row r="3" spans="4:8" s="75" customFormat="1" ht="5.25">
      <c r="D3" s="76"/>
      <c r="H3" s="77"/>
    </row>
    <row r="4" spans="4:9" ht="12.75">
      <c r="D4" s="79" t="s">
        <v>2</v>
      </c>
      <c r="E4" s="80"/>
      <c r="F4" s="154" t="s">
        <v>502</v>
      </c>
      <c r="G4" s="79"/>
      <c r="H4" s="81"/>
      <c r="I4" s="73"/>
    </row>
    <row r="5" spans="4:8" s="75" customFormat="1" ht="5.25">
      <c r="D5" s="76"/>
      <c r="H5" s="77"/>
    </row>
    <row r="6" spans="1:10" ht="12.75">
      <c r="A6" s="82" t="s">
        <v>511</v>
      </c>
      <c r="B6" s="146" t="s">
        <v>470</v>
      </c>
      <c r="C6" s="146" t="s">
        <v>501</v>
      </c>
      <c r="D6" s="83" t="s">
        <v>5</v>
      </c>
      <c r="E6" s="84" t="s">
        <v>6</v>
      </c>
      <c r="F6" s="82" t="s">
        <v>7</v>
      </c>
      <c r="G6" s="82" t="s">
        <v>471</v>
      </c>
      <c r="H6" s="82" t="s">
        <v>8</v>
      </c>
      <c r="I6" s="85" t="s">
        <v>477</v>
      </c>
      <c r="J6" s="85" t="s">
        <v>473</v>
      </c>
    </row>
    <row r="7" spans="1:10" ht="17.25" customHeight="1">
      <c r="A7" s="87" t="s">
        <v>480</v>
      </c>
      <c r="B7" s="87"/>
      <c r="C7" s="87">
        <v>133</v>
      </c>
      <c r="D7" s="88" t="s">
        <v>155</v>
      </c>
      <c r="E7" s="89" t="s">
        <v>413</v>
      </c>
      <c r="F7" s="90" t="s">
        <v>414</v>
      </c>
      <c r="G7" s="90" t="s">
        <v>404</v>
      </c>
      <c r="H7" s="91" t="s">
        <v>415</v>
      </c>
      <c r="I7" s="94" t="s">
        <v>567</v>
      </c>
      <c r="J7" s="34"/>
    </row>
    <row r="8" spans="1:10" ht="17.25" customHeight="1">
      <c r="A8" s="87" t="s">
        <v>210</v>
      </c>
      <c r="B8" s="87"/>
      <c r="C8" s="87">
        <v>107</v>
      </c>
      <c r="D8" s="88" t="s">
        <v>24</v>
      </c>
      <c r="E8" s="89" t="s">
        <v>25</v>
      </c>
      <c r="F8" s="90">
        <v>36745</v>
      </c>
      <c r="G8" s="90" t="s">
        <v>9</v>
      </c>
      <c r="H8" s="91" t="s">
        <v>16</v>
      </c>
      <c r="I8" s="94" t="s">
        <v>568</v>
      </c>
      <c r="J8" s="34"/>
    </row>
    <row r="9" spans="1:10" ht="17.25" customHeight="1">
      <c r="A9" s="87" t="s">
        <v>214</v>
      </c>
      <c r="B9" s="87"/>
      <c r="C9" s="87">
        <v>122</v>
      </c>
      <c r="D9" s="88" t="s">
        <v>22</v>
      </c>
      <c r="E9" s="89" t="s">
        <v>23</v>
      </c>
      <c r="F9" s="90">
        <v>36134</v>
      </c>
      <c r="G9" s="90" t="s">
        <v>9</v>
      </c>
      <c r="H9" s="91" t="s">
        <v>16</v>
      </c>
      <c r="I9" s="94" t="s">
        <v>569</v>
      </c>
      <c r="J9" s="34"/>
    </row>
    <row r="10" spans="1:10" ht="17.25" customHeight="1">
      <c r="A10" s="87" t="s">
        <v>482</v>
      </c>
      <c r="B10" s="87"/>
      <c r="C10" s="87">
        <v>123</v>
      </c>
      <c r="D10" s="88" t="s">
        <v>131</v>
      </c>
      <c r="E10" s="89" t="s">
        <v>95</v>
      </c>
      <c r="F10" s="90">
        <v>37318</v>
      </c>
      <c r="G10" s="90" t="s">
        <v>9</v>
      </c>
      <c r="H10" s="91" t="s">
        <v>121</v>
      </c>
      <c r="I10" s="94" t="s">
        <v>570</v>
      </c>
      <c r="J10" s="34"/>
    </row>
    <row r="11" spans="1:10" ht="17.25" customHeight="1">
      <c r="A11" s="87" t="s">
        <v>416</v>
      </c>
      <c r="B11" s="87"/>
      <c r="C11" s="87">
        <v>113</v>
      </c>
      <c r="D11" s="88" t="s">
        <v>124</v>
      </c>
      <c r="E11" s="89" t="s">
        <v>125</v>
      </c>
      <c r="F11" s="90">
        <v>36790</v>
      </c>
      <c r="G11" s="90" t="s">
        <v>9</v>
      </c>
      <c r="H11" s="91" t="s">
        <v>121</v>
      </c>
      <c r="I11" s="94" t="s">
        <v>571</v>
      </c>
      <c r="J11" s="34"/>
    </row>
    <row r="12" spans="1:10" ht="17.25" customHeight="1">
      <c r="A12" s="87"/>
      <c r="B12" s="87"/>
      <c r="C12" s="87">
        <v>105</v>
      </c>
      <c r="D12" s="88" t="s">
        <v>86</v>
      </c>
      <c r="E12" s="89" t="s">
        <v>87</v>
      </c>
      <c r="F12" s="90" t="s">
        <v>88</v>
      </c>
      <c r="G12" s="90" t="s">
        <v>84</v>
      </c>
      <c r="H12" s="91" t="s">
        <v>85</v>
      </c>
      <c r="I12" s="94" t="s">
        <v>555</v>
      </c>
      <c r="J12" s="34"/>
    </row>
    <row r="13" spans="1:10" ht="17.25" customHeight="1">
      <c r="A13" s="87"/>
      <c r="B13" s="87"/>
      <c r="C13" s="87">
        <v>262</v>
      </c>
      <c r="D13" s="88" t="s">
        <v>42</v>
      </c>
      <c r="E13" s="89" t="s">
        <v>82</v>
      </c>
      <c r="F13" s="90" t="s">
        <v>83</v>
      </c>
      <c r="G13" s="90" t="s">
        <v>84</v>
      </c>
      <c r="H13" s="91" t="s">
        <v>85</v>
      </c>
      <c r="I13" s="94" t="s">
        <v>555</v>
      </c>
      <c r="J13" s="34"/>
    </row>
    <row r="14" spans="4:9" ht="12.75">
      <c r="D14" s="79"/>
      <c r="E14" s="80"/>
      <c r="F14" s="154" t="s">
        <v>469</v>
      </c>
      <c r="G14" s="79"/>
      <c r="H14" s="81"/>
      <c r="I14" s="73"/>
    </row>
    <row r="15" spans="1:10" ht="17.25" customHeight="1">
      <c r="A15" s="87" t="s">
        <v>480</v>
      </c>
      <c r="B15" s="87"/>
      <c r="C15" s="87">
        <v>129</v>
      </c>
      <c r="D15" s="88" t="s">
        <v>331</v>
      </c>
      <c r="E15" s="89" t="s">
        <v>332</v>
      </c>
      <c r="F15" s="90">
        <v>34535</v>
      </c>
      <c r="G15" s="90" t="s">
        <v>9</v>
      </c>
      <c r="H15" s="91" t="s">
        <v>316</v>
      </c>
      <c r="I15" s="94" t="s">
        <v>572</v>
      </c>
      <c r="J15" s="34"/>
    </row>
    <row r="16" spans="1:10" ht="17.25" customHeight="1">
      <c r="A16" s="87" t="s">
        <v>210</v>
      </c>
      <c r="B16" s="87"/>
      <c r="C16" s="87">
        <v>283</v>
      </c>
      <c r="D16" s="88" t="s">
        <v>185</v>
      </c>
      <c r="E16" s="89" t="s">
        <v>186</v>
      </c>
      <c r="F16" s="90" t="s">
        <v>187</v>
      </c>
      <c r="G16" s="90" t="s">
        <v>28</v>
      </c>
      <c r="H16" s="91" t="s">
        <v>188</v>
      </c>
      <c r="I16" s="94" t="s">
        <v>573</v>
      </c>
      <c r="J16" s="34"/>
    </row>
    <row r="17" spans="1:10" ht="17.25" customHeight="1">
      <c r="A17" s="87" t="s">
        <v>214</v>
      </c>
      <c r="B17" s="87"/>
      <c r="C17" s="87">
        <v>104</v>
      </c>
      <c r="D17" s="88" t="s">
        <v>228</v>
      </c>
      <c r="E17" s="89" t="s">
        <v>229</v>
      </c>
      <c r="F17" s="90">
        <v>34687</v>
      </c>
      <c r="G17" s="90" t="s">
        <v>9</v>
      </c>
      <c r="H17" s="91" t="s">
        <v>230</v>
      </c>
      <c r="I17" s="94" t="s">
        <v>574</v>
      </c>
      <c r="J17" s="34"/>
    </row>
    <row r="18" spans="1:10" ht="17.25" customHeight="1">
      <c r="A18" s="87" t="s">
        <v>482</v>
      </c>
      <c r="B18" s="87"/>
      <c r="C18" s="87" t="s">
        <v>506</v>
      </c>
      <c r="D18" s="88" t="s">
        <v>507</v>
      </c>
      <c r="E18" s="89" t="s">
        <v>508</v>
      </c>
      <c r="F18" s="90">
        <v>35272</v>
      </c>
      <c r="G18" s="90" t="s">
        <v>9</v>
      </c>
      <c r="H18" s="91" t="s">
        <v>316</v>
      </c>
      <c r="I18" s="94" t="s">
        <v>575</v>
      </c>
      <c r="J18" s="34"/>
    </row>
    <row r="19" spans="1:10" ht="17.25" customHeight="1">
      <c r="A19" s="87"/>
      <c r="B19" s="87"/>
      <c r="C19" s="87">
        <v>21</v>
      </c>
      <c r="D19" s="88" t="s">
        <v>218</v>
      </c>
      <c r="E19" s="89" t="s">
        <v>219</v>
      </c>
      <c r="F19" s="90">
        <v>33946</v>
      </c>
      <c r="G19" s="90" t="s">
        <v>227</v>
      </c>
      <c r="H19" s="91" t="s">
        <v>220</v>
      </c>
      <c r="I19" s="94" t="s">
        <v>555</v>
      </c>
      <c r="J19" s="3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Steponas</cp:lastModifiedBy>
  <cp:lastPrinted>2016-01-13T15:43:15Z</cp:lastPrinted>
  <dcterms:created xsi:type="dcterms:W3CDTF">2016-01-04T13:48:33Z</dcterms:created>
  <dcterms:modified xsi:type="dcterms:W3CDTF">2016-01-13T19:17:44Z</dcterms:modified>
  <cp:category/>
  <cp:version/>
  <cp:contentType/>
  <cp:contentStatus/>
</cp:coreProperties>
</file>