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4.xml" ContentType="application/vnd.openxmlformats-officedocument.drawing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180" tabRatio="772" firstSheet="27" activeTab="41"/>
  </bookViews>
  <sheets>
    <sheet name="Viršelis" sheetId="1" r:id="rId1"/>
    <sheet name="60 M" sheetId="2" r:id="rId2"/>
    <sheet name="60 M f" sheetId="3" r:id="rId3"/>
    <sheet name="60 V" sheetId="4" r:id="rId4"/>
    <sheet name="60 V f" sheetId="5" r:id="rId5"/>
    <sheet name="300 M" sheetId="6" r:id="rId6"/>
    <sheet name="300 M g" sheetId="7" r:id="rId7"/>
    <sheet name="300 V" sheetId="8" r:id="rId8"/>
    <sheet name="300 V g" sheetId="9" r:id="rId9"/>
    <sheet name="600 M" sheetId="10" r:id="rId10"/>
    <sheet name="600 M g" sheetId="11" r:id="rId11"/>
    <sheet name="600 V" sheetId="12" r:id="rId12"/>
    <sheet name="600 V g" sheetId="13" r:id="rId13"/>
    <sheet name="1000 M" sheetId="14" r:id="rId14"/>
    <sheet name="1000 M g" sheetId="15" r:id="rId15"/>
    <sheet name="1000 V" sheetId="16" r:id="rId16"/>
    <sheet name="1000 V g" sheetId="17" r:id="rId17"/>
    <sheet name="3000 M" sheetId="18" r:id="rId18"/>
    <sheet name="3000 V" sheetId="19" r:id="rId19"/>
    <sheet name="60bb M" sheetId="20" r:id="rId20"/>
    <sheet name="60bb M f" sheetId="21" r:id="rId21"/>
    <sheet name="60bb V" sheetId="22" r:id="rId22"/>
    <sheet name="60bb V f" sheetId="23" r:id="rId23"/>
    <sheet name="1500kl M" sheetId="24" r:id="rId24"/>
    <sheet name="2000kl V" sheetId="25" r:id="rId25"/>
    <sheet name="3000sp.ej M" sheetId="26" r:id="rId26"/>
    <sheet name="5000sp.ej V" sheetId="27" r:id="rId27"/>
    <sheet name="4x200 M" sheetId="28" r:id="rId28"/>
    <sheet name="4x200 M g" sheetId="29" r:id="rId29"/>
    <sheet name="4x200 V" sheetId="30" r:id="rId30"/>
    <sheet name="4x200 V g" sheetId="31" r:id="rId31"/>
    <sheet name="Aukstis M" sheetId="32" r:id="rId32"/>
    <sheet name="Aukstis V" sheetId="33" r:id="rId33"/>
    <sheet name="Kartis M" sheetId="34" r:id="rId34"/>
    <sheet name="Kartis V" sheetId="35" r:id="rId35"/>
    <sheet name="Tolis M" sheetId="36" r:id="rId36"/>
    <sheet name="Tolis V" sheetId="37" r:id="rId37"/>
    <sheet name="Trišuolis M" sheetId="38" r:id="rId38"/>
    <sheet name="Trišuolis V" sheetId="39" r:id="rId39"/>
    <sheet name="Rutulys M" sheetId="40" r:id="rId40"/>
    <sheet name="Rutulys V" sheetId="41" r:id="rId41"/>
    <sheet name="Komandiniai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beg">'[1]nbox'!$C$70:$D$105</definedName>
    <definedName name="brez" localSheetId="41">'[2]beg_rez'!$I$5:$AN$77</definedName>
    <definedName name="brez">'[2]beg_rez'!$I$5:$AN$77</definedName>
    <definedName name="dal" localSheetId="41">'[2]dal_r'!$D$3:$AX$76</definedName>
    <definedName name="dal">'[2]dal_r'!$D$3:$AX$76</definedName>
    <definedName name="diena">'[1]nbox'!$A$2:$B$3</definedName>
    <definedName name="dt" localSheetId="41">'[2]TITULdata'!$A$3:$F$12</definedName>
    <definedName name="dt">'[2]TITULdata'!$A$3:$F$12</definedName>
    <definedName name="fina" localSheetId="41">'Komandiniai'!#REF!</definedName>
    <definedName name="fina">'[2]st6tk'!$V$35:$AE$40</definedName>
    <definedName name="fina4tk" localSheetId="41">'[2]st4tk'!$V$32:$AE$35</definedName>
    <definedName name="fina4tk">'[2]st4tk'!$V$32:$AE$35</definedName>
    <definedName name="finatk" localSheetId="41">'[2]st4tk'!$W$32:$AE$35</definedName>
    <definedName name="finatk">'[2]st4tk'!$W$32:$AE$35</definedName>
    <definedName name="finb" localSheetId="41">'Komandiniai'!#REF!</definedName>
    <definedName name="finb">'[2]st6tk'!$V$42:$AE$47</definedName>
    <definedName name="finb4tk" localSheetId="41">'[2]st4tk'!$V$39:$AE$42</definedName>
    <definedName name="finb4tk">'[2]st4tk'!$V$39:$AE$42</definedName>
    <definedName name="finbtk" localSheetId="41">'[2]st4tk'!$W$39:$AE$42</definedName>
    <definedName name="finbtk">'[2]st4tk'!$W$39:$AE$42</definedName>
    <definedName name="gend">'[1]nbox'!$F$2:$G$3</definedName>
    <definedName name="hj" localSheetId="41">'[2]hj'!$B$11:$N$51</definedName>
    <definedName name="hj">'[2]hj'!$B$11:$N$51</definedName>
    <definedName name="id">'[1]id'!$D$2:$J$952</definedName>
    <definedName name="kal" localSheetId="41">'[2]kalendorius'!$A$3:$M$51</definedName>
    <definedName name="kal">'[2]kalendorius'!$A$3:$M$51</definedName>
    <definedName name="klp" localSheetId="13">#REF!</definedName>
    <definedName name="klp" localSheetId="14">#REF!</definedName>
    <definedName name="klp" localSheetId="15">#REF!</definedName>
    <definedName name="klp" localSheetId="16">#REF!</definedName>
    <definedName name="klp" localSheetId="24">#REF!</definedName>
    <definedName name="klp" localSheetId="5">#REF!</definedName>
    <definedName name="klp" localSheetId="6">#REF!</definedName>
    <definedName name="klp" localSheetId="7">#REF!</definedName>
    <definedName name="klp" localSheetId="8">#REF!</definedName>
    <definedName name="klp" localSheetId="27">#REF!</definedName>
    <definedName name="klp" localSheetId="28">#REF!</definedName>
    <definedName name="klp" localSheetId="29">#REF!</definedName>
    <definedName name="klp" localSheetId="30">#REF!</definedName>
    <definedName name="klp" localSheetId="26">#REF!</definedName>
    <definedName name="klp" localSheetId="1">#REF!</definedName>
    <definedName name="klp" localSheetId="2">#REF!</definedName>
    <definedName name="klp" localSheetId="3">#REF!</definedName>
    <definedName name="klp" localSheetId="4">#REF!</definedName>
    <definedName name="klp" localSheetId="9">#REF!</definedName>
    <definedName name="klp" localSheetId="10">#REF!</definedName>
    <definedName name="klp" localSheetId="11">#REF!</definedName>
    <definedName name="klp" localSheetId="12">#REF!</definedName>
    <definedName name="klp" localSheetId="19">#REF!</definedName>
    <definedName name="klp" localSheetId="20">#REF!</definedName>
    <definedName name="klp" localSheetId="21">#REF!</definedName>
    <definedName name="klp" localSheetId="22">#REF!</definedName>
    <definedName name="klp" localSheetId="33">#REF!</definedName>
    <definedName name="klp" localSheetId="34">#REF!</definedName>
    <definedName name="klp" localSheetId="41">#REF!</definedName>
    <definedName name="klp" localSheetId="37">#REF!</definedName>
    <definedName name="klp" localSheetId="38">#REF!</definedName>
    <definedName name="klp">#REF!</definedName>
    <definedName name="komj" localSheetId="41">'[2]viso J tsk'!$C$3:$F$16</definedName>
    <definedName name="komj">'[2]viso J tsk'!$C$3:$F$16</definedName>
    <definedName name="komjc" localSheetId="41">'[2]viso JC tsk'!$C$3:$F$16</definedName>
    <definedName name="komjc">'[2]viso JC tsk'!$C$3:$F$16</definedName>
    <definedName name="kv" localSheetId="41">'Komandiniai'!#REF!</definedName>
    <definedName name="kv">'[2]st6tk'!$AF$54:$AG$63</definedName>
    <definedName name="kv4tk" localSheetId="41">'[2]st4tk'!$U$49:$V$58</definedName>
    <definedName name="kv4tk">'[2]st4tk'!$U$49:$V$58</definedName>
    <definedName name="kvabs" localSheetId="13">'[3]3km sp ėj'!#REF!</definedName>
    <definedName name="kvabs" localSheetId="14">'[3]3km sp ėj'!#REF!</definedName>
    <definedName name="kvabs" localSheetId="15">'[3]3km sp ėj'!#REF!</definedName>
    <definedName name="kvabs" localSheetId="16">'[3]3km sp ėj'!#REF!</definedName>
    <definedName name="kvabs" localSheetId="24">'[3]3km sp ėj'!#REF!</definedName>
    <definedName name="kvabs" localSheetId="5">'[3]3km sp ėj'!#REF!</definedName>
    <definedName name="kvabs" localSheetId="6">'[3]3km sp ėj'!#REF!</definedName>
    <definedName name="kvabs" localSheetId="7">'[3]3km sp ėj'!#REF!</definedName>
    <definedName name="kvabs" localSheetId="8">'[3]3km sp ėj'!#REF!</definedName>
    <definedName name="kvabs" localSheetId="27">'[3]3km sp ėj'!#REF!</definedName>
    <definedName name="kvabs" localSheetId="28">'[3]3km sp ėj'!#REF!</definedName>
    <definedName name="kvabs" localSheetId="29">'[3]3km sp ėj'!#REF!</definedName>
    <definedName name="kvabs" localSheetId="30">'[3]3km sp ėj'!#REF!</definedName>
    <definedName name="kvabs" localSheetId="26">'[3]3km sp ėj'!#REF!</definedName>
    <definedName name="kvabs" localSheetId="1">'[3]3km sp ėj'!#REF!</definedName>
    <definedName name="kvabs" localSheetId="2">'[3]3km sp ėj'!#REF!</definedName>
    <definedName name="kvabs" localSheetId="3">'[3]3km sp ėj'!#REF!</definedName>
    <definedName name="kvabs" localSheetId="4">'[3]3km sp ėj'!#REF!</definedName>
    <definedName name="kvabs" localSheetId="9">'[3]3km sp ėj'!#REF!</definedName>
    <definedName name="kvabs" localSheetId="10">'[3]3km sp ėj'!#REF!</definedName>
    <definedName name="kvabs" localSheetId="11">'[3]3km sp ėj'!#REF!</definedName>
    <definedName name="kvabs" localSheetId="12">'[3]3km sp ėj'!#REF!</definedName>
    <definedName name="kvabs" localSheetId="19">'[3]3km sp ėj'!#REF!</definedName>
    <definedName name="kvabs" localSheetId="20">'[3]3km sp ėj'!#REF!</definedName>
    <definedName name="kvabs" localSheetId="21">'[3]3km sp ėj'!#REF!</definedName>
    <definedName name="kvabs" localSheetId="22">'[3]3km sp ėj'!#REF!</definedName>
    <definedName name="kvabs" localSheetId="33">'[3]3km sp ėj'!#REF!</definedName>
    <definedName name="kvabs" localSheetId="34">'[3]3km sp ėj'!#REF!</definedName>
    <definedName name="kvabs" localSheetId="41">'Komandiniai'!#REF!</definedName>
    <definedName name="kvabs" localSheetId="37">'[3]3km sp ėj'!#REF!</definedName>
    <definedName name="kvabs" localSheetId="38">'[3]3km sp ėj'!#REF!</definedName>
    <definedName name="kvabs">'[3]3km sp ėj'!#REF!</definedName>
    <definedName name="kvall" localSheetId="13">'[3]4x200m'!#REF!</definedName>
    <definedName name="kvall" localSheetId="14">'[3]4x200m'!#REF!</definedName>
    <definedName name="kvall" localSheetId="15">'[3]4x200m'!#REF!</definedName>
    <definedName name="kvall" localSheetId="16">'[3]4x200m'!#REF!</definedName>
    <definedName name="kvall" localSheetId="24">'[3]4x200m'!#REF!</definedName>
    <definedName name="kvall" localSheetId="5">'[3]4x200m'!#REF!</definedName>
    <definedName name="kvall" localSheetId="6">'[3]4x200m'!#REF!</definedName>
    <definedName name="kvall" localSheetId="7">'[3]4x200m'!#REF!</definedName>
    <definedName name="kvall" localSheetId="8">'[3]4x200m'!#REF!</definedName>
    <definedName name="kvall" localSheetId="27">'[3]4x200m'!#REF!</definedName>
    <definedName name="kvall" localSheetId="28">'[3]4x200m'!#REF!</definedName>
    <definedName name="kvall" localSheetId="29">'[3]4x200m'!#REF!</definedName>
    <definedName name="kvall" localSheetId="30">'[3]4x200m'!#REF!</definedName>
    <definedName name="kvall" localSheetId="26">'[3]4x200m'!#REF!</definedName>
    <definedName name="kvall" localSheetId="1">'[3]4x200m'!#REF!</definedName>
    <definedName name="kvall" localSheetId="2">'[3]4x200m'!#REF!</definedName>
    <definedName name="kvall" localSheetId="3">'[3]4x200m'!#REF!</definedName>
    <definedName name="kvall" localSheetId="4">'[3]4x200m'!#REF!</definedName>
    <definedName name="kvall" localSheetId="9">'[3]4x200m'!#REF!</definedName>
    <definedName name="kvall" localSheetId="10">'[3]4x200m'!#REF!</definedName>
    <definedName name="kvall" localSheetId="11">'[3]4x200m'!#REF!</definedName>
    <definedName name="kvall" localSheetId="12">'[3]4x200m'!#REF!</definedName>
    <definedName name="kvall" localSheetId="19">'[3]4x200m'!#REF!</definedName>
    <definedName name="kvall" localSheetId="20">'[3]4x200m'!#REF!</definedName>
    <definedName name="kvall" localSheetId="21">'[3]4x200m'!#REF!</definedName>
    <definedName name="kvall" localSheetId="22">'[3]4x200m'!#REF!</definedName>
    <definedName name="kvall" localSheetId="33">'[3]4x200m'!#REF!</definedName>
    <definedName name="kvall" localSheetId="34">'[3]4x200m'!#REF!</definedName>
    <definedName name="kvall" localSheetId="41">'[3]4x200m'!#REF!</definedName>
    <definedName name="kvall" localSheetId="37">'[3]4x200m'!#REF!</definedName>
    <definedName name="kvall" localSheetId="38">'[3]4x200m'!#REF!</definedName>
    <definedName name="kvall">'[3]4x200m'!#REF!</definedName>
    <definedName name="kvh" localSheetId="41">'[2]jauniai'!$C$16:$D$25</definedName>
    <definedName name="kvh">'[2]jauniai'!$C$16:$D$25</definedName>
    <definedName name="kvi" localSheetId="41">'[2]kv'!$D$4:$E$313</definedName>
    <definedName name="kvi">'[2]kv'!$D$4:$E$313</definedName>
    <definedName name="kvli">'[1]kv'!$D$4:$E$403</definedName>
    <definedName name="kvlt">'[1]kv'!$K$4:$L$283</definedName>
    <definedName name="kvmt" localSheetId="41">'[2]jauniai'!$I$3:$J$12</definedName>
    <definedName name="kvmt">'[2]jauniai'!$I$3:$J$12</definedName>
    <definedName name="kvt" localSheetId="41">'[2]kv'!$K$4:$L$313</definedName>
    <definedName name="kvt">'[2]kv'!$K$4:$L$313</definedName>
    <definedName name="kvtt" localSheetId="41">'[2]hj'!$Y$12:$Z$21</definedName>
    <definedName name="kvtt">'[2]hj'!$Y$12:$Z$21</definedName>
    <definedName name="kvvs" localSheetId="41">'[2]jauniai'!$I$16:$J$25</definedName>
    <definedName name="kvvs">'[2]jauniai'!$I$16:$J$25</definedName>
    <definedName name="liist" localSheetId="41">'[2]list'!$D$2:$I$1397</definedName>
    <definedName name="liist">'[2]list'!$D$2:$I$1397</definedName>
    <definedName name="list" localSheetId="41">'[2]list'!$C$2:$W$1401</definedName>
    <definedName name="list">'[2]list'!$C$2:$W$1401</definedName>
    <definedName name="min">'[1]nbox'!$I$9:$J$94</definedName>
    <definedName name="mv" localSheetId="41">'[2]TITULdata'!$P$3:$S$12</definedName>
    <definedName name="mv">'[2]TITULdata'!$P$3:$S$12</definedName>
    <definedName name="ofc" localSheetId="41">'[2]TITULdata'!$J$17:$K$46</definedName>
    <definedName name="ofc">'[2]TITULdata'!$J$17:$K$46</definedName>
    <definedName name="offc" localSheetId="41">'[2]TITULdata'!$K$17:$M$46</definedName>
    <definedName name="offc">'[2]TITULdata'!$K$17:$M$46</definedName>
    <definedName name="pbsb" localSheetId="13">'[4]startlist'!$Q$30:$S$1002</definedName>
    <definedName name="pbsb" localSheetId="14">'[4]startlist'!$Q$30:$S$1002</definedName>
    <definedName name="pbsb">'[4]startlist'!$Q$30:$S$1002</definedName>
    <definedName name="prad" localSheetId="41">'[2]TITULdata'!$S$17:$T$24</definedName>
    <definedName name="prad">'[2]TITULdata'!$S$17:$T$24</definedName>
    <definedName name="prg" localSheetId="41">'[2]TITULdata'!$J$3:$L$13</definedName>
    <definedName name="prg">'[2]TITULdata'!$J$3:$L$13</definedName>
    <definedName name="progr" localSheetId="41">'[2]Progr'!$A$9:$BE$55</definedName>
    <definedName name="progr">'[2]Progr'!$A$9:$BE$55</definedName>
    <definedName name="rank" localSheetId="41">'Komandiniai'!#REF!</definedName>
    <definedName name="rank">'[2]st6tk'!$I$10:$R$81</definedName>
    <definedName name="rankk" localSheetId="41">'[2]st12tk'!$Z$10:$AG$81</definedName>
    <definedName name="rankk">'[2]st12tk'!$Z$10:$AG$81</definedName>
    <definedName name="rek" localSheetId="41">'[2]rek'!$E$4:$Y$1080</definedName>
    <definedName name="rek">'[2]rek'!$E$4:$Y$1080</definedName>
    <definedName name="rez" localSheetId="41">'[2]beg_r'!$D$2:$AX$75</definedName>
    <definedName name="rez">'[2]beg_r'!$D$2:$AX$75</definedName>
    <definedName name="rngt">'[1]nbox'!$C$9:$E$69</definedName>
    <definedName name="rngtd" localSheetId="41">'[2]TITULdata'!$C$17:$H$46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4">#REF!</definedName>
    <definedName name="rzfsdm" localSheetId="16">#REF!</definedName>
    <definedName name="rzfsdm" localSheetId="6">#REF!</definedName>
    <definedName name="rzfsdm" localSheetId="8">#REF!</definedName>
    <definedName name="rzfsdm" localSheetId="28">#REF!</definedName>
    <definedName name="rzfsdm" localSheetId="30">#REF!</definedName>
    <definedName name="rzfsdm" localSheetId="2">#REF!</definedName>
    <definedName name="rzfsdm" localSheetId="4">#REF!</definedName>
    <definedName name="rzfsdm" localSheetId="10">#REF!</definedName>
    <definedName name="rzfsdm" localSheetId="12">#REF!</definedName>
    <definedName name="rzfsdm" localSheetId="20">#REF!</definedName>
    <definedName name="rzfsdm" localSheetId="22">#REF!</definedName>
    <definedName name="rzfsdm" localSheetId="41">#REF!</definedName>
    <definedName name="rzfsdm">#REF!</definedName>
    <definedName name="rzfsdv" localSheetId="14">#REF!</definedName>
    <definedName name="rzfsdv" localSheetId="16">#REF!</definedName>
    <definedName name="rzfsdv" localSheetId="6">#REF!</definedName>
    <definedName name="rzfsdv" localSheetId="8">#REF!</definedName>
    <definedName name="rzfsdv" localSheetId="28">#REF!</definedName>
    <definedName name="rzfsdv" localSheetId="30">#REF!</definedName>
    <definedName name="rzfsdv" localSheetId="2">#REF!</definedName>
    <definedName name="rzfsdv" localSheetId="4">#REF!</definedName>
    <definedName name="rzfsdv" localSheetId="10">#REF!</definedName>
    <definedName name="rzfsdv" localSheetId="12">#REF!</definedName>
    <definedName name="rzfsdv" localSheetId="20">#REF!</definedName>
    <definedName name="rzfsdv" localSheetId="22">#REF!</definedName>
    <definedName name="rzfsdv" localSheetId="41">#REF!</definedName>
    <definedName name="rzfsdv">#REF!</definedName>
    <definedName name="rzfsm">'[1]60m bb M'!$U$9:$AK$14</definedName>
    <definedName name="rzfssm" localSheetId="13">#REF!</definedName>
    <definedName name="rzfssm" localSheetId="14">#REF!</definedName>
    <definedName name="rzfssm" localSheetId="15">#REF!</definedName>
    <definedName name="rzfssm" localSheetId="16">#REF!</definedName>
    <definedName name="rzfssm" localSheetId="24">#REF!</definedName>
    <definedName name="rzfssm" localSheetId="5">#REF!</definedName>
    <definedName name="rzfssm" localSheetId="6">#REF!</definedName>
    <definedName name="rzfssm" localSheetId="7">#REF!</definedName>
    <definedName name="rzfssm" localSheetId="8">#REF!</definedName>
    <definedName name="rzfssm" localSheetId="27">#REF!</definedName>
    <definedName name="rzfssm" localSheetId="28">#REF!</definedName>
    <definedName name="rzfssm" localSheetId="29">#REF!</definedName>
    <definedName name="rzfssm" localSheetId="30">#REF!</definedName>
    <definedName name="rzfssm" localSheetId="26">#REF!</definedName>
    <definedName name="rzfssm" localSheetId="1">#REF!</definedName>
    <definedName name="rzfssm" localSheetId="2">#REF!</definedName>
    <definedName name="rzfssm" localSheetId="3">#REF!</definedName>
    <definedName name="rzfssm" localSheetId="4">#REF!</definedName>
    <definedName name="rzfssm" localSheetId="9">#REF!</definedName>
    <definedName name="rzfssm" localSheetId="10">#REF!</definedName>
    <definedName name="rzfssm" localSheetId="11">#REF!</definedName>
    <definedName name="rzfssm" localSheetId="12">#REF!</definedName>
    <definedName name="rzfssm" localSheetId="19">#REF!</definedName>
    <definedName name="rzfssm" localSheetId="20">#REF!</definedName>
    <definedName name="rzfssm" localSheetId="21">#REF!</definedName>
    <definedName name="rzfssm" localSheetId="22">#REF!</definedName>
    <definedName name="rzfssm" localSheetId="33">#REF!</definedName>
    <definedName name="rzfssm" localSheetId="34">#REF!</definedName>
    <definedName name="rzfssm" localSheetId="41">#REF!</definedName>
    <definedName name="rzfssm" localSheetId="37">#REF!</definedName>
    <definedName name="rzfssm" localSheetId="38">#REF!</definedName>
    <definedName name="rzfssm">#REF!</definedName>
    <definedName name="rzfsv" localSheetId="14">#REF!</definedName>
    <definedName name="rzfsv" localSheetId="16">#REF!</definedName>
    <definedName name="rzfsv" localSheetId="6">#REF!</definedName>
    <definedName name="rzfsv" localSheetId="8">#REF!</definedName>
    <definedName name="rzfsv" localSheetId="28">#REF!</definedName>
    <definedName name="rzfsv" localSheetId="30">#REF!</definedName>
    <definedName name="rzfsv" localSheetId="2">#REF!</definedName>
    <definedName name="rzfsv" localSheetId="4">#REF!</definedName>
    <definedName name="rzfsv" localSheetId="10">#REF!</definedName>
    <definedName name="rzfsv" localSheetId="12">#REF!</definedName>
    <definedName name="rzfsv" localSheetId="20">#REF!</definedName>
    <definedName name="rzfsv" localSheetId="22">#REF!</definedName>
    <definedName name="rzfsv" localSheetId="41">#REF!</definedName>
    <definedName name="rzfsv">#REF!</definedName>
    <definedName name="rzfswm" localSheetId="14">#REF!</definedName>
    <definedName name="rzfswm" localSheetId="16">#REF!</definedName>
    <definedName name="rzfswm" localSheetId="6">#REF!</definedName>
    <definedName name="rzfswm" localSheetId="8">#REF!</definedName>
    <definedName name="rzfswm" localSheetId="28">#REF!</definedName>
    <definedName name="rzfswm" localSheetId="30">#REF!</definedName>
    <definedName name="rzfswm" localSheetId="2">#REF!</definedName>
    <definedName name="rzfswm" localSheetId="4">#REF!</definedName>
    <definedName name="rzfswm" localSheetId="10">#REF!</definedName>
    <definedName name="rzfswm" localSheetId="12">#REF!</definedName>
    <definedName name="rzfswm" localSheetId="20">#REF!</definedName>
    <definedName name="rzfswm" localSheetId="22">#REF!</definedName>
    <definedName name="rzfswm" localSheetId="41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3">#REF!</definedName>
    <definedName name="rzim" localSheetId="14">#REF!</definedName>
    <definedName name="rzim" localSheetId="15">#REF!</definedName>
    <definedName name="rzim" localSheetId="16">#REF!</definedName>
    <definedName name="rzim" localSheetId="24">#REF!</definedName>
    <definedName name="rzim" localSheetId="5">#REF!</definedName>
    <definedName name="rzim" localSheetId="6">#REF!</definedName>
    <definedName name="rzim" localSheetId="7">#REF!</definedName>
    <definedName name="rzim" localSheetId="8">#REF!</definedName>
    <definedName name="rzim" localSheetId="27">#REF!</definedName>
    <definedName name="rzim" localSheetId="28">#REF!</definedName>
    <definedName name="rzim" localSheetId="29">#REF!</definedName>
    <definedName name="rzim" localSheetId="30">#REF!</definedName>
    <definedName name="rzim" localSheetId="26">#REF!</definedName>
    <definedName name="rzim" localSheetId="1">#REF!</definedName>
    <definedName name="rzim" localSheetId="2">#REF!</definedName>
    <definedName name="rzim" localSheetId="3">#REF!</definedName>
    <definedName name="rzim" localSheetId="4">#REF!</definedName>
    <definedName name="rzim" localSheetId="9">#REF!</definedName>
    <definedName name="rzim" localSheetId="10">#REF!</definedName>
    <definedName name="rzim" localSheetId="11">#REF!</definedName>
    <definedName name="rzim" localSheetId="12">#REF!</definedName>
    <definedName name="rzim" localSheetId="19">#REF!</definedName>
    <definedName name="rzim" localSheetId="20">#REF!</definedName>
    <definedName name="rzim" localSheetId="21">#REF!</definedName>
    <definedName name="rzim" localSheetId="22">#REF!</definedName>
    <definedName name="rzim" localSheetId="33">#REF!</definedName>
    <definedName name="rzim" localSheetId="34">#REF!</definedName>
    <definedName name="rzim" localSheetId="41">#REF!</definedName>
    <definedName name="rzim" localSheetId="37">#REF!</definedName>
    <definedName name="rzim" localSheetId="38">#REF!</definedName>
    <definedName name="rzim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14">#REF!</definedName>
    <definedName name="rzsdfam" localSheetId="16">#REF!</definedName>
    <definedName name="rzsdfam" localSheetId="6">#REF!</definedName>
    <definedName name="rzsdfam" localSheetId="8">#REF!</definedName>
    <definedName name="rzsdfam" localSheetId="28">#REF!</definedName>
    <definedName name="rzsdfam" localSheetId="30">#REF!</definedName>
    <definedName name="rzsdfam" localSheetId="2">#REF!</definedName>
    <definedName name="rzsdfam" localSheetId="4">#REF!</definedName>
    <definedName name="rzsdfam" localSheetId="10">#REF!</definedName>
    <definedName name="rzsdfam" localSheetId="12">#REF!</definedName>
    <definedName name="rzsdfam" localSheetId="20">#REF!</definedName>
    <definedName name="rzsdfam" localSheetId="22">#REF!</definedName>
    <definedName name="rzsdfam" localSheetId="41">#REF!</definedName>
    <definedName name="rzsdfam">#REF!</definedName>
    <definedName name="rzsfam">'[1]60m bb M'!$B$9:$S$89</definedName>
    <definedName name="rzsfav" localSheetId="14">#REF!</definedName>
    <definedName name="rzsfav" localSheetId="16">#REF!</definedName>
    <definedName name="rzsfav" localSheetId="6">#REF!</definedName>
    <definedName name="rzsfav" localSheetId="8">#REF!</definedName>
    <definedName name="rzsfav" localSheetId="28">#REF!</definedName>
    <definedName name="rzsfav" localSheetId="30">#REF!</definedName>
    <definedName name="rzsfav" localSheetId="2">#REF!</definedName>
    <definedName name="rzsfav" localSheetId="4">#REF!</definedName>
    <definedName name="rzsfav" localSheetId="10">#REF!</definedName>
    <definedName name="rzsfav" localSheetId="12">#REF!</definedName>
    <definedName name="rzsfav" localSheetId="20">#REF!</definedName>
    <definedName name="rzsfav" localSheetId="22">#REF!</definedName>
    <definedName name="rzsfav" localSheetId="41">#REF!</definedName>
    <definedName name="rzsfav">#REF!</definedName>
    <definedName name="rzsm">'[1]60m M'!$B$8:$R$89</definedName>
    <definedName name="rzssfam" localSheetId="13">#REF!</definedName>
    <definedName name="rzssfam" localSheetId="14">#REF!</definedName>
    <definedName name="rzssfam" localSheetId="15">#REF!</definedName>
    <definedName name="rzssfam" localSheetId="16">#REF!</definedName>
    <definedName name="rzssfam" localSheetId="24">#REF!</definedName>
    <definedName name="rzssfam" localSheetId="5">#REF!</definedName>
    <definedName name="rzssfam" localSheetId="6">#REF!</definedName>
    <definedName name="rzssfam" localSheetId="7">#REF!</definedName>
    <definedName name="rzssfam" localSheetId="8">#REF!</definedName>
    <definedName name="rzssfam" localSheetId="27">#REF!</definedName>
    <definedName name="rzssfam" localSheetId="28">#REF!</definedName>
    <definedName name="rzssfam" localSheetId="29">#REF!</definedName>
    <definedName name="rzssfam" localSheetId="30">#REF!</definedName>
    <definedName name="rzssfam" localSheetId="26">#REF!</definedName>
    <definedName name="rzssfam" localSheetId="1">#REF!</definedName>
    <definedName name="rzssfam" localSheetId="2">#REF!</definedName>
    <definedName name="rzssfam" localSheetId="3">#REF!</definedName>
    <definedName name="rzssfam" localSheetId="4">#REF!</definedName>
    <definedName name="rzssfam" localSheetId="9">#REF!</definedName>
    <definedName name="rzssfam" localSheetId="10">#REF!</definedName>
    <definedName name="rzssfam" localSheetId="11">#REF!</definedName>
    <definedName name="rzssfam" localSheetId="12">#REF!</definedName>
    <definedName name="rzssfam" localSheetId="19">#REF!</definedName>
    <definedName name="rzssfam" localSheetId="20">#REF!</definedName>
    <definedName name="rzssfam" localSheetId="21">#REF!</definedName>
    <definedName name="rzssfam" localSheetId="22">#REF!</definedName>
    <definedName name="rzssfam" localSheetId="33">#REF!</definedName>
    <definedName name="rzssfam" localSheetId="34">#REF!</definedName>
    <definedName name="rzssfam" localSheetId="41">#REF!</definedName>
    <definedName name="rzssfam" localSheetId="37">#REF!</definedName>
    <definedName name="rzssfam" localSheetId="38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4">#REF!</definedName>
    <definedName name="rzswfam" localSheetId="16">#REF!</definedName>
    <definedName name="rzswfam" localSheetId="6">#REF!</definedName>
    <definedName name="rzswfam" localSheetId="8">#REF!</definedName>
    <definedName name="rzswfam" localSheetId="28">#REF!</definedName>
    <definedName name="rzswfam" localSheetId="30">#REF!</definedName>
    <definedName name="rzswfam" localSheetId="2">#REF!</definedName>
    <definedName name="rzswfam" localSheetId="4">#REF!</definedName>
    <definedName name="rzswfam" localSheetId="10">#REF!</definedName>
    <definedName name="rzswfam" localSheetId="12">#REF!</definedName>
    <definedName name="rzswfam" localSheetId="20">#REF!</definedName>
    <definedName name="rzswfam" localSheetId="22">#REF!</definedName>
    <definedName name="rzswfam" localSheetId="41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14">#REF!</definedName>
    <definedName name="Sektoriu_Tolis_V_List" localSheetId="16">#REF!</definedName>
    <definedName name="Sektoriu_Tolis_V_List" localSheetId="6">#REF!</definedName>
    <definedName name="Sektoriu_Tolis_V_List" localSheetId="8">#REF!</definedName>
    <definedName name="Sektoriu_Tolis_V_List" localSheetId="28">#REF!</definedName>
    <definedName name="Sektoriu_Tolis_V_List" localSheetId="30">#REF!</definedName>
    <definedName name="Sektoriu_Tolis_V_List" localSheetId="2">#REF!</definedName>
    <definedName name="Sektoriu_Tolis_V_List" localSheetId="4">#REF!</definedName>
    <definedName name="Sektoriu_Tolis_V_List" localSheetId="10">#REF!</definedName>
    <definedName name="Sektoriu_Tolis_V_List" localSheetId="12">#REF!</definedName>
    <definedName name="Sektoriu_Tolis_V_List" localSheetId="20">#REF!</definedName>
    <definedName name="Sektoriu_Tolis_V_List" localSheetId="22">#REF!</definedName>
    <definedName name="Sektoriu_Tolis_V_List" localSheetId="41">#REF!</definedName>
    <definedName name="Sektoriu_Tolis_V_List">#REF!</definedName>
    <definedName name="stm">'[1]Programa'!$H$6:$I$98</definedName>
    <definedName name="stn" localSheetId="13">'[5]pr_vald'!$H$6:$J$89</definedName>
    <definedName name="stn" localSheetId="14">'[5]pr_vald'!$H$6:$J$89</definedName>
    <definedName name="stn">'[5]pr_vald'!$H$6:$J$89</definedName>
    <definedName name="tech" localSheetId="41">'[2]dal_r'!$A$54:$B$84</definedName>
    <definedName name="tech">'[2]dal_r'!$A$54:$B$84</definedName>
    <definedName name="tech_dal" localSheetId="41">'[2]tech_dal'!$B$10:$AG$70</definedName>
    <definedName name="tech_dal">'[2]tech_dal'!$B$10:$AG$70</definedName>
    <definedName name="tech_r" localSheetId="41">'[2]tech_dal'!$B$10:$AG$72</definedName>
    <definedName name="tech_r">'[2]tech_dal'!$B$10:$AG$72</definedName>
    <definedName name="time">'[1]nbox'!$B$107:$C$122</definedName>
    <definedName name="tsk" localSheetId="41">'Komandiniai'!$L$8:$L$35</definedName>
    <definedName name="tsk">'[2]TITULdata'!$P$17:$Q$88</definedName>
    <definedName name="tskk" localSheetId="13">#REF!</definedName>
    <definedName name="tskk" localSheetId="14">#REF!</definedName>
    <definedName name="tskk" localSheetId="15">#REF!</definedName>
    <definedName name="tskk" localSheetId="16">#REF!</definedName>
    <definedName name="tskk" localSheetId="24">#REF!</definedName>
    <definedName name="tskk" localSheetId="5">#REF!</definedName>
    <definedName name="tskk" localSheetId="6">#REF!</definedName>
    <definedName name="tskk" localSheetId="7">#REF!</definedName>
    <definedName name="tskk" localSheetId="8">#REF!</definedName>
    <definedName name="tskk" localSheetId="27">#REF!</definedName>
    <definedName name="tskk" localSheetId="28">#REF!</definedName>
    <definedName name="tskk" localSheetId="29">#REF!</definedName>
    <definedName name="tskk" localSheetId="30">#REF!</definedName>
    <definedName name="tskk" localSheetId="26">#REF!</definedName>
    <definedName name="tskk" localSheetId="1">#REF!</definedName>
    <definedName name="tskk" localSheetId="2">#REF!</definedName>
    <definedName name="tskk" localSheetId="3">#REF!</definedName>
    <definedName name="tskk" localSheetId="4">#REF!</definedName>
    <definedName name="tskk" localSheetId="9">#REF!</definedName>
    <definedName name="tskk" localSheetId="10">#REF!</definedName>
    <definedName name="tskk" localSheetId="11">#REF!</definedName>
    <definedName name="tskk" localSheetId="12">#REF!</definedName>
    <definedName name="tskk" localSheetId="19">#REF!</definedName>
    <definedName name="tskk" localSheetId="20">#REF!</definedName>
    <definedName name="tskk" localSheetId="21">#REF!</definedName>
    <definedName name="tskk" localSheetId="22">#REF!</definedName>
    <definedName name="tskk" localSheetId="33">#REF!</definedName>
    <definedName name="tskk" localSheetId="34">#REF!</definedName>
    <definedName name="tskk" localSheetId="41">#REF!</definedName>
    <definedName name="tskk" localSheetId="37">#REF!</definedName>
    <definedName name="tskk" localSheetId="38">#REF!</definedName>
    <definedName name="tskk">#REF!</definedName>
    <definedName name="uzb" localSheetId="13">'[4]startlist'!$E$1:$H$28</definedName>
    <definedName name="uzb" localSheetId="14">'[4]startlist'!$E$1:$H$28</definedName>
    <definedName name="uzb">'[4]startlist'!$E$1:$H$28</definedName>
    <definedName name="vaišis" localSheetId="13">#REF!</definedName>
    <definedName name="vaišis" localSheetId="14">#REF!</definedName>
    <definedName name="vaišis" localSheetId="15">#REF!</definedName>
    <definedName name="vaišis" localSheetId="16">#REF!</definedName>
    <definedName name="vaišis" localSheetId="23">#REF!</definedName>
    <definedName name="vaišis" localSheetId="24">#REF!</definedName>
    <definedName name="vaišis" localSheetId="5">#REF!</definedName>
    <definedName name="vaišis" localSheetId="6">#REF!</definedName>
    <definedName name="vaišis" localSheetId="7">#REF!</definedName>
    <definedName name="vaišis" localSheetId="8">#REF!</definedName>
    <definedName name="vaišis" localSheetId="17">#REF!</definedName>
    <definedName name="vaišis" localSheetId="25">#REF!</definedName>
    <definedName name="vaišis" localSheetId="27">#REF!</definedName>
    <definedName name="vaišis" localSheetId="28">#REF!</definedName>
    <definedName name="vaišis" localSheetId="29">#REF!</definedName>
    <definedName name="vaišis" localSheetId="30">#REF!</definedName>
    <definedName name="vaišis" localSheetId="26">#REF!</definedName>
    <definedName name="vaišis" localSheetId="1">#REF!</definedName>
    <definedName name="vaišis" localSheetId="2">#REF!</definedName>
    <definedName name="vaišis" localSheetId="3">#REF!</definedName>
    <definedName name="vaišis" localSheetId="4">#REF!</definedName>
    <definedName name="vaišis" localSheetId="9">#REF!</definedName>
    <definedName name="vaišis" localSheetId="10">#REF!</definedName>
    <definedName name="vaišis" localSheetId="11">#REF!</definedName>
    <definedName name="vaišis" localSheetId="12">#REF!</definedName>
    <definedName name="vaišis" localSheetId="19">#REF!</definedName>
    <definedName name="vaišis" localSheetId="20">#REF!</definedName>
    <definedName name="vaišis" localSheetId="21">#REF!</definedName>
    <definedName name="vaišis" localSheetId="22">#REF!</definedName>
    <definedName name="vaišis" localSheetId="33">#REF!</definedName>
    <definedName name="vaišis" localSheetId="34">#REF!</definedName>
    <definedName name="vaišis" localSheetId="41">#REF!</definedName>
    <definedName name="vaišis" localSheetId="37">#REF!</definedName>
    <definedName name="vaišis" localSheetId="38">#REF!</definedName>
    <definedName name="vaišis">#REF!</definedName>
    <definedName name="vt" localSheetId="41">'Komandiniai'!#REF!</definedName>
    <definedName name="vt4tk" localSheetId="41">'[2]st4tk'!$I$10:$S$81</definedName>
    <definedName name="vt4tk">'[2]st4tk'!$I$10:$S$81</definedName>
    <definedName name="vtb" localSheetId="41">'Komandiniai'!#REF!</definedName>
    <definedName name="vtbt" localSheetId="41">'[2]st4tk'!$K$10:$S$81</definedName>
    <definedName name="vtbt">'[2]st4tk'!$K$10:$S$81</definedName>
    <definedName name="vttb" localSheetId="41">'Komandiniai'!#REF!</definedName>
    <definedName name="vttb">'[2]st6tk'!$K$10:$R$81</definedName>
    <definedName name="zlist" localSheetId="41">'[6]List'!$E$2:$L$515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<sst xmlns="http://schemas.openxmlformats.org/spreadsheetml/2006/main" count="6149" uniqueCount="1108">
  <si>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</si>
  <si>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</si>
  <si>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</si>
  <si>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</si>
  <si>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</si>
  <si>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</si>
  <si>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</si>
  <si>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</si>
  <si>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</si>
  <si>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</si>
  <si>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</si>
  <si>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Šiauliai</t>
  </si>
  <si>
    <t>Varžybų vyriausiasis sekretorius</t>
  </si>
  <si>
    <t>Kv.l.</t>
  </si>
  <si>
    <t>Varžybų vyriausiasis teisėjas</t>
  </si>
  <si>
    <t>/Nacionalinė kategorija/</t>
  </si>
  <si>
    <t>Sporto klubas</t>
  </si>
  <si>
    <t>Palanga</t>
  </si>
  <si>
    <t>Takas</t>
  </si>
  <si>
    <t>Nr.</t>
  </si>
  <si>
    <t>Vieta</t>
  </si>
  <si>
    <t>Eilė</t>
  </si>
  <si>
    <t xml:space="preserve">LIETUVOS JAUNIŲ LENGVOSIOS ATLETIKOS PIRMENYBĖS </t>
  </si>
  <si>
    <t>60 m bėgimas jaunės</t>
  </si>
  <si>
    <t>300 m bėgimas jaunės</t>
  </si>
  <si>
    <t>600 m bėgimas jaunės</t>
  </si>
  <si>
    <t>3000 m bėgimas jaunės</t>
  </si>
  <si>
    <t>Šuolis į aukštį jaunės</t>
  </si>
  <si>
    <t>Šuolis į tolį jaunės</t>
  </si>
  <si>
    <t>Rutulio stūmimas jaunės (3 kg)</t>
  </si>
  <si>
    <t>60 m bėgimas jauniai</t>
  </si>
  <si>
    <t>300 m bėgimas jauniai</t>
  </si>
  <si>
    <t>600 m bėgimas jauniai</t>
  </si>
  <si>
    <t>1000 m bėgimas jauniai</t>
  </si>
  <si>
    <t>3000 m bėgimas jauniai</t>
  </si>
  <si>
    <t>Šuolis į aukštį jauniai</t>
  </si>
  <si>
    <t>Šuolis į tolį jauniai</t>
  </si>
  <si>
    <t>Rutulio stūmimas jauniai (5 kg)</t>
  </si>
  <si>
    <t>60 m barjerinis bėgimas jaunės (0.762-8.50)</t>
  </si>
  <si>
    <t>1500 m kliūtinis bėgimas jaunės</t>
  </si>
  <si>
    <t>3000 m sportinis ėjimas jaunės</t>
  </si>
  <si>
    <t>Įspėjimai</t>
  </si>
  <si>
    <t>Taškai</t>
  </si>
  <si>
    <t>4x200 m estafetinis bėgimas jaunės</t>
  </si>
  <si>
    <t>Trišuolis jaunės</t>
  </si>
  <si>
    <t>60 m barjerinis bėgimas jauniai (0.914-9.14)</t>
  </si>
  <si>
    <t>2000 m kliūtinis bėgimas jauniai (0.840)</t>
  </si>
  <si>
    <t>5000 m sportinis ėjimas jauniai</t>
  </si>
  <si>
    <t>4x200 m estafetinis bėgimas jauniai</t>
  </si>
  <si>
    <t>Trišuolis jauniai</t>
  </si>
  <si>
    <t>Miestai</t>
  </si>
  <si>
    <t>Rajonai</t>
  </si>
  <si>
    <t xml:space="preserve">Zoninių </t>
  </si>
  <si>
    <t xml:space="preserve">Finalinių </t>
  </si>
  <si>
    <t xml:space="preserve">Viso </t>
  </si>
  <si>
    <t>Vilnius 1</t>
  </si>
  <si>
    <t>Kaunas 1</t>
  </si>
  <si>
    <t>Marijampolė</t>
  </si>
  <si>
    <t>Švenčionys</t>
  </si>
  <si>
    <t>Panevėžys</t>
  </si>
  <si>
    <t>Alytus</t>
  </si>
  <si>
    <t>Kaunas 2</t>
  </si>
  <si>
    <t>Vilnius 2</t>
  </si>
  <si>
    <t>Druskininkai</t>
  </si>
  <si>
    <t>Birštonas</t>
  </si>
  <si>
    <t>Kalvarija</t>
  </si>
  <si>
    <t>Joniškio rajonas</t>
  </si>
  <si>
    <t>Biržų rajonas</t>
  </si>
  <si>
    <t>Kauno rajonas</t>
  </si>
  <si>
    <t>Šiaulių rajonas</t>
  </si>
  <si>
    <t>Vilkaviškio rajonas</t>
  </si>
  <si>
    <t>Šuolis su kartimi jaunės</t>
  </si>
  <si>
    <t>Šuolis su kartimi jauniai</t>
  </si>
  <si>
    <t>1000 m bėgimas jaunės</t>
  </si>
  <si>
    <t>Šiauliai, 2015 m. vasario 27 d.</t>
  </si>
  <si>
    <t>Kėdainiai</t>
  </si>
  <si>
    <t>Elektrėnai</t>
  </si>
  <si>
    <t>Širvintos</t>
  </si>
  <si>
    <t>Pagėgiai</t>
  </si>
  <si>
    <t>Visaginas</t>
  </si>
  <si>
    <t>Vilniaus rajonas</t>
  </si>
  <si>
    <t>Pasvalio rajonas</t>
  </si>
  <si>
    <t>Kretingos rajonas</t>
  </si>
  <si>
    <t>Akmenės rajonas</t>
  </si>
  <si>
    <t>Dominyka</t>
  </si>
  <si>
    <t>Leskauskaitė</t>
  </si>
  <si>
    <t>1999-12-24</t>
  </si>
  <si>
    <t>Dovydas</t>
  </si>
  <si>
    <t>Greta</t>
  </si>
  <si>
    <t>Evaldas</t>
  </si>
  <si>
    <t>Deividas</t>
  </si>
  <si>
    <t>Lukas</t>
  </si>
  <si>
    <t>Rugilė</t>
  </si>
  <si>
    <t>Ilgavyžytė</t>
  </si>
  <si>
    <t>1999-09-22</t>
  </si>
  <si>
    <t>Povilas</t>
  </si>
  <si>
    <t>1999-07-03</t>
  </si>
  <si>
    <t>Paulius</t>
  </si>
  <si>
    <t>Agnė</t>
  </si>
  <si>
    <t>Ugnė</t>
  </si>
  <si>
    <t>Rūta</t>
  </si>
  <si>
    <t>ind.</t>
  </si>
  <si>
    <t>Juozaitis</t>
  </si>
  <si>
    <t>Edvinas</t>
  </si>
  <si>
    <t>Dovilė</t>
  </si>
  <si>
    <t>Jonkutė</t>
  </si>
  <si>
    <t>LOSC</t>
  </si>
  <si>
    <t>J.Radžius,R.Prokopenko</t>
  </si>
  <si>
    <t>Monika</t>
  </si>
  <si>
    <t>Jurbarko rajonas</t>
  </si>
  <si>
    <t>Kaišiadorių rajonas</t>
  </si>
  <si>
    <t>Kaltinėnai</t>
  </si>
  <si>
    <t>S.Čėsna</t>
  </si>
  <si>
    <t>Robertas</t>
  </si>
  <si>
    <t>Baltutis</t>
  </si>
  <si>
    <t>Šilalės rajonas</t>
  </si>
  <si>
    <t>Matas</t>
  </si>
  <si>
    <t>I.Jakubaitytė</t>
  </si>
  <si>
    <t>Gabrielė</t>
  </si>
  <si>
    <t>Viktorija</t>
  </si>
  <si>
    <t>Simona</t>
  </si>
  <si>
    <t>I.Gricevičienė</t>
  </si>
  <si>
    <t>O.Pavilionienė,N.Gedgaudienė</t>
  </si>
  <si>
    <t>Edgaras</t>
  </si>
  <si>
    <t>Benkunskas</t>
  </si>
  <si>
    <t>Martynas</t>
  </si>
  <si>
    <t>Šilkaitis</t>
  </si>
  <si>
    <t>V.L.Maleckiai</t>
  </si>
  <si>
    <t>Andrius</t>
  </si>
  <si>
    <t>Gytis</t>
  </si>
  <si>
    <t>Ričardas</t>
  </si>
  <si>
    <t>Gedminas</t>
  </si>
  <si>
    <t>Gustė</t>
  </si>
  <si>
    <t>Lakomkinaitė</t>
  </si>
  <si>
    <t>Pijus</t>
  </si>
  <si>
    <t>Bradulskis</t>
  </si>
  <si>
    <t>Beatričė</t>
  </si>
  <si>
    <t>Černiūtė</t>
  </si>
  <si>
    <t>Sadauskas</t>
  </si>
  <si>
    <t>Kėdainių SC</t>
  </si>
  <si>
    <t>N.Daugėlienė</t>
  </si>
  <si>
    <t>Justinas</t>
  </si>
  <si>
    <t>Ernestas</t>
  </si>
  <si>
    <t>Tadas</t>
  </si>
  <si>
    <t>Kelmės rajonas</t>
  </si>
  <si>
    <t>LAM</t>
  </si>
  <si>
    <t>V.R.Murašovai</t>
  </si>
  <si>
    <t>Titas</t>
  </si>
  <si>
    <t>D.D.Senkai</t>
  </si>
  <si>
    <t>A.Šilauskas</t>
  </si>
  <si>
    <t>Mantas</t>
  </si>
  <si>
    <t>Gabija</t>
  </si>
  <si>
    <t>Rimkutė</t>
  </si>
  <si>
    <t>Valančiauskis</t>
  </si>
  <si>
    <t>Kentra</t>
  </si>
  <si>
    <t>Benas</t>
  </si>
  <si>
    <t>Augustinas</t>
  </si>
  <si>
    <t>Darius</t>
  </si>
  <si>
    <t>Erikas</t>
  </si>
  <si>
    <t>Pakruojo SC</t>
  </si>
  <si>
    <t>A.Macevičius</t>
  </si>
  <si>
    <t>Gerda</t>
  </si>
  <si>
    <t>Pakruojo rajonas</t>
  </si>
  <si>
    <t>Radviliškio rajonas</t>
  </si>
  <si>
    <t>Prienų rajonas</t>
  </si>
  <si>
    <t xml:space="preserve">Panevėžys </t>
  </si>
  <si>
    <t>Panevėžio KKSC</t>
  </si>
  <si>
    <t>A.Dobregienė</t>
  </si>
  <si>
    <t>Žukauskas</t>
  </si>
  <si>
    <t>1999-03-12</t>
  </si>
  <si>
    <t>1999-06-24</t>
  </si>
  <si>
    <t>2000-02-25</t>
  </si>
  <si>
    <t>2000-08-21</t>
  </si>
  <si>
    <t>Giedraitis</t>
  </si>
  <si>
    <t>Raseinių rajonas</t>
  </si>
  <si>
    <t>Rokiškio rajonas</t>
  </si>
  <si>
    <t>Šakių JKSC</t>
  </si>
  <si>
    <t>Šakių rajonas</t>
  </si>
  <si>
    <t>ŠLASC</t>
  </si>
  <si>
    <t>Sandra</t>
  </si>
  <si>
    <t>Alejūnaitė</t>
  </si>
  <si>
    <t>Bugytė</t>
  </si>
  <si>
    <t>Naubartas</t>
  </si>
  <si>
    <t>Stripeikis</t>
  </si>
  <si>
    <t>Denas</t>
  </si>
  <si>
    <t>Jaunius</t>
  </si>
  <si>
    <t>Stakaitis</t>
  </si>
  <si>
    <t>Šilutės SM</t>
  </si>
  <si>
    <t>Kristina</t>
  </si>
  <si>
    <t>Jašauskaitė</t>
  </si>
  <si>
    <t>2000-03-28</t>
  </si>
  <si>
    <t>Šilutės rajonas</t>
  </si>
  <si>
    <t>Skuodo rajono</t>
  </si>
  <si>
    <t>Vilius</t>
  </si>
  <si>
    <t>Skuodo KKSC</t>
  </si>
  <si>
    <t>Telšių rajonas</t>
  </si>
  <si>
    <t>Trakų rajonas</t>
  </si>
  <si>
    <t>Tauragės rajonas</t>
  </si>
  <si>
    <t>Jonavos rajonas</t>
  </si>
  <si>
    <t>Utenos rajonas</t>
  </si>
  <si>
    <t>Šyvytė</t>
  </si>
  <si>
    <t>1999-04-08</t>
  </si>
  <si>
    <t>Utenos DSC</t>
  </si>
  <si>
    <t>Grižas</t>
  </si>
  <si>
    <t>1999-05-30</t>
  </si>
  <si>
    <t>VMSC</t>
  </si>
  <si>
    <t>Sauliūnaitė</t>
  </si>
  <si>
    <t>1999-04-17</t>
  </si>
  <si>
    <t>Kolontaj</t>
  </si>
  <si>
    <t>1999-08-01</t>
  </si>
  <si>
    <t>Artūras</t>
  </si>
  <si>
    <t>Raklevičius</t>
  </si>
  <si>
    <t>R.Snarskienė</t>
  </si>
  <si>
    <t>A.Mikelytė</t>
  </si>
  <si>
    <t>Kuršėnų SM</t>
  </si>
  <si>
    <t>J.Savickas</t>
  </si>
  <si>
    <t>bėgimas</t>
  </si>
  <si>
    <t>DNS</t>
  </si>
  <si>
    <t>DQ</t>
  </si>
  <si>
    <t>DNF</t>
  </si>
  <si>
    <t>Baudos Taškai</t>
  </si>
  <si>
    <t>18+9</t>
  </si>
  <si>
    <t>Viso taškų</t>
  </si>
  <si>
    <t>Klaipėda, 2016 m. vasario 12 d.</t>
  </si>
  <si>
    <t>Raminta</t>
  </si>
  <si>
    <t>Vaidinauksiatė</t>
  </si>
  <si>
    <t>1999-02-04</t>
  </si>
  <si>
    <t>V. Bagamolovas</t>
  </si>
  <si>
    <t>Erika</t>
  </si>
  <si>
    <t>Kulbytė</t>
  </si>
  <si>
    <t>2000-06-11</t>
  </si>
  <si>
    <t xml:space="preserve">Andželika </t>
  </si>
  <si>
    <t>Morkūnaitė</t>
  </si>
  <si>
    <t>1999-12-04</t>
  </si>
  <si>
    <t xml:space="preserve">Ieva </t>
  </si>
  <si>
    <t>Strautininkaitė</t>
  </si>
  <si>
    <t>1999-06-25</t>
  </si>
  <si>
    <t xml:space="preserve">Martyna </t>
  </si>
  <si>
    <t>Gražinytė</t>
  </si>
  <si>
    <t>2001-10-01</t>
  </si>
  <si>
    <t xml:space="preserve">Rokas </t>
  </si>
  <si>
    <t>Sabaliauskas</t>
  </si>
  <si>
    <t>1999-08-09</t>
  </si>
  <si>
    <t>Trakai ind.</t>
  </si>
  <si>
    <t>Trakų KKSC</t>
  </si>
  <si>
    <t>L.Sinkevičienė</t>
  </si>
  <si>
    <t>Arnoldas</t>
  </si>
  <si>
    <t>Gavlas</t>
  </si>
  <si>
    <t>1999-05-10</t>
  </si>
  <si>
    <t>Trakai</t>
  </si>
  <si>
    <t>Romualdas</t>
  </si>
  <si>
    <t>Laurinavičius</t>
  </si>
  <si>
    <t>1999-06-28</t>
  </si>
  <si>
    <t>D.Virbickas</t>
  </si>
  <si>
    <t>Ieva</t>
  </si>
  <si>
    <t>Rainytė</t>
  </si>
  <si>
    <t>1999-01-25</t>
  </si>
  <si>
    <t>Vilkaviškis</t>
  </si>
  <si>
    <t>Vilkaviškio raj. SM</t>
  </si>
  <si>
    <t>I. Dubickienė</t>
  </si>
  <si>
    <t>Jonas</t>
  </si>
  <si>
    <t>Sinkevičius</t>
  </si>
  <si>
    <t>1999-06-17</t>
  </si>
  <si>
    <t>Giedrė</t>
  </si>
  <si>
    <t>Sudeikytė</t>
  </si>
  <si>
    <t>2000-04-25</t>
  </si>
  <si>
    <t>Šilutė</t>
  </si>
  <si>
    <t>S. Oželis</t>
  </si>
  <si>
    <t>L. Leikuvienė</t>
  </si>
  <si>
    <t>Aleksas</t>
  </si>
  <si>
    <t>Vaitiekus</t>
  </si>
  <si>
    <t>2000-04-08</t>
  </si>
  <si>
    <t>M. Urmulevičus</t>
  </si>
  <si>
    <t>Kęstas</t>
  </si>
  <si>
    <t>Mickus</t>
  </si>
  <si>
    <t>1999-08-03</t>
  </si>
  <si>
    <t xml:space="preserve">Ignas  </t>
  </si>
  <si>
    <t>Malinauskas</t>
  </si>
  <si>
    <t>2000-06-30</t>
  </si>
  <si>
    <t>Radviliškis</t>
  </si>
  <si>
    <t>ŠSPC</t>
  </si>
  <si>
    <t>V.Novikovas</t>
  </si>
  <si>
    <t>2000-04-12</t>
  </si>
  <si>
    <t xml:space="preserve">Evaldas </t>
  </si>
  <si>
    <t>Tamutis</t>
  </si>
  <si>
    <t>1999-09-02</t>
  </si>
  <si>
    <t>T.Belko</t>
  </si>
  <si>
    <t xml:space="preserve">Adas </t>
  </si>
  <si>
    <t>Juška</t>
  </si>
  <si>
    <t>1999-06-06</t>
  </si>
  <si>
    <t>Radviliškis ind.</t>
  </si>
  <si>
    <t>Laurynas</t>
  </si>
  <si>
    <t>Pocius</t>
  </si>
  <si>
    <t>Skuodas</t>
  </si>
  <si>
    <t>Staškus</t>
  </si>
  <si>
    <t>A. Jasmontas</t>
  </si>
  <si>
    <t>Vilma</t>
  </si>
  <si>
    <t>Marcinkevičiūtė</t>
  </si>
  <si>
    <t>Pakruojo raj.</t>
  </si>
  <si>
    <t>Ramunė</t>
  </si>
  <si>
    <t>Klybaitė</t>
  </si>
  <si>
    <t>Reda</t>
  </si>
  <si>
    <t>Bertiškaitė</t>
  </si>
  <si>
    <t>2000-04-30</t>
  </si>
  <si>
    <t>Druskininkų   SC</t>
  </si>
  <si>
    <t>K.Jezepčikas</t>
  </si>
  <si>
    <t>Jonava</t>
  </si>
  <si>
    <t>JKKSC</t>
  </si>
  <si>
    <t>V.Lebeckienė</t>
  </si>
  <si>
    <t>2000-08-01</t>
  </si>
  <si>
    <t>Vaškevičius</t>
  </si>
  <si>
    <t>1999-11-11</t>
  </si>
  <si>
    <t>Alčauskas</t>
  </si>
  <si>
    <t>1999-04-10</t>
  </si>
  <si>
    <t>Plungės r.ind.</t>
  </si>
  <si>
    <t>Plungės SRC</t>
  </si>
  <si>
    <t>R.Šilenkienė</t>
  </si>
  <si>
    <t>Mitkus</t>
  </si>
  <si>
    <t>1999-03-21</t>
  </si>
  <si>
    <t>Pakalniškis</t>
  </si>
  <si>
    <t>1999-05-13</t>
  </si>
  <si>
    <t>2000-01-02</t>
  </si>
  <si>
    <t>V.Kazlauskas</t>
  </si>
  <si>
    <t>Mikšys</t>
  </si>
  <si>
    <t>1999-07-04</t>
  </si>
  <si>
    <t>Raseiniai</t>
  </si>
  <si>
    <t>Raseinių KKSC</t>
  </si>
  <si>
    <t>E. Petrokas</t>
  </si>
  <si>
    <t>Regimantas</t>
  </si>
  <si>
    <t>Tiškus</t>
  </si>
  <si>
    <t>2000-09-22</t>
  </si>
  <si>
    <t>Z.Rajunčius</t>
  </si>
  <si>
    <t>Viktroija</t>
  </si>
  <si>
    <t>Žalpytė</t>
  </si>
  <si>
    <t>Kelmės raj.</t>
  </si>
  <si>
    <t>Kelmės JVSM</t>
  </si>
  <si>
    <t>M. Norbutas</t>
  </si>
  <si>
    <t>Ambrulaitytė</t>
  </si>
  <si>
    <t>Karolis</t>
  </si>
  <si>
    <t>Danilovas</t>
  </si>
  <si>
    <t>G. Kasputis</t>
  </si>
  <si>
    <t>Dominykas</t>
  </si>
  <si>
    <t>Orlovas</t>
  </si>
  <si>
    <t>Kretinga</t>
  </si>
  <si>
    <t>Kretingos SM</t>
  </si>
  <si>
    <t>V. Lapinskas</t>
  </si>
  <si>
    <t>Domantas</t>
  </si>
  <si>
    <t>Akmenė</t>
  </si>
  <si>
    <t>Akmenės SC</t>
  </si>
  <si>
    <t>S. Rinkūnas</t>
  </si>
  <si>
    <t>Papirtis</t>
  </si>
  <si>
    <t>1999-02-09</t>
  </si>
  <si>
    <t>Urtė</t>
  </si>
  <si>
    <t>Bačianskaitė</t>
  </si>
  <si>
    <t>2000-09-17</t>
  </si>
  <si>
    <t>A.Dobregienė, J.Auga</t>
  </si>
  <si>
    <t xml:space="preserve">Gabrielė </t>
  </si>
  <si>
    <t>Kaminskaitė</t>
  </si>
  <si>
    <t>2000-05-11</t>
  </si>
  <si>
    <t>Panevėžys-Kėdainiai</t>
  </si>
  <si>
    <t xml:space="preserve">Panevėžio KKSC-Panevėžio R.Sargūno g </t>
  </si>
  <si>
    <t>R. Jakubauskas, K.Šaulys, R. Sakalauskienė</t>
  </si>
  <si>
    <t>Evelina</t>
  </si>
  <si>
    <t xml:space="preserve">Savickaitė </t>
  </si>
  <si>
    <t>2000-01-25</t>
  </si>
  <si>
    <t xml:space="preserve">A.Sniečkus </t>
  </si>
  <si>
    <t>Asta</t>
  </si>
  <si>
    <t>Strumbylaitė</t>
  </si>
  <si>
    <t>1999-09-14</t>
  </si>
  <si>
    <t>Z.Glevezkienė, A.Dobregienė, K.Šaulys</t>
  </si>
  <si>
    <t>Ubeikaitė</t>
  </si>
  <si>
    <t>2000-05-21</t>
  </si>
  <si>
    <t>Panevėžys-Utena ind.</t>
  </si>
  <si>
    <t>R. Jakubauskas, K.Šaulys, M.Saliamonas</t>
  </si>
  <si>
    <t>Strelčiūnaitė</t>
  </si>
  <si>
    <t>1999-05-22</t>
  </si>
  <si>
    <t>Z.Gleveckienė</t>
  </si>
  <si>
    <t xml:space="preserve">Karolina </t>
  </si>
  <si>
    <t xml:space="preserve">Rudytė </t>
  </si>
  <si>
    <t>2000-02-18</t>
  </si>
  <si>
    <t>Galvydytė</t>
  </si>
  <si>
    <t>2000-01-17</t>
  </si>
  <si>
    <t xml:space="preserve">Panevėžys-Jonava </t>
  </si>
  <si>
    <t>A.Sniečkus, V.Lebeckienė</t>
  </si>
  <si>
    <t>Diana</t>
  </si>
  <si>
    <t xml:space="preserve">Dabrišiūtė </t>
  </si>
  <si>
    <t xml:space="preserve">Deividas </t>
  </si>
  <si>
    <t xml:space="preserve">Jatužis </t>
  </si>
  <si>
    <t>1999-01-19</t>
  </si>
  <si>
    <t>A.Sniečkus, R.Jakubauskas</t>
  </si>
  <si>
    <t>R. Jakubauskas</t>
  </si>
  <si>
    <t>Dobrega</t>
  </si>
  <si>
    <t>1999-05-03</t>
  </si>
  <si>
    <t>Renaldas</t>
  </si>
  <si>
    <t>Balčiūnas</t>
  </si>
  <si>
    <t>2000-01-21</t>
  </si>
  <si>
    <t>Tomas</t>
  </si>
  <si>
    <t>Jasiūnas</t>
  </si>
  <si>
    <t>1999-05-09</t>
  </si>
  <si>
    <t xml:space="preserve">Domantas </t>
  </si>
  <si>
    <t xml:space="preserve">Jakimavičius </t>
  </si>
  <si>
    <t xml:space="preserve">Dovydas </t>
  </si>
  <si>
    <t xml:space="preserve">Kurtinaitis </t>
  </si>
  <si>
    <t>2000-04-26</t>
  </si>
  <si>
    <t>Semaška</t>
  </si>
  <si>
    <t>2000-02-12</t>
  </si>
  <si>
    <t>V.Ščevinskas, J.Auga</t>
  </si>
  <si>
    <t xml:space="preserve">Ignas </t>
  </si>
  <si>
    <t>Laimikis</t>
  </si>
  <si>
    <t>1999-05-04</t>
  </si>
  <si>
    <t>Livija</t>
  </si>
  <si>
    <t>Vilkaitė</t>
  </si>
  <si>
    <t>2000-02-27</t>
  </si>
  <si>
    <t>Prienų raj. ind.</t>
  </si>
  <si>
    <t>Prienų KKSC</t>
  </si>
  <si>
    <t>G.Goštautaitė</t>
  </si>
  <si>
    <t>2000-05-25</t>
  </si>
  <si>
    <t>Ineta</t>
  </si>
  <si>
    <t>Orliukaitė</t>
  </si>
  <si>
    <t>2000-07-26</t>
  </si>
  <si>
    <t>Miglė</t>
  </si>
  <si>
    <t>Damynaitė</t>
  </si>
  <si>
    <t>2002-08-20</t>
  </si>
  <si>
    <t>Zvankauskaitė</t>
  </si>
  <si>
    <t>1999-03-08</t>
  </si>
  <si>
    <t>Klaipėdos r. ind.</t>
  </si>
  <si>
    <t>Gargždų SM</t>
  </si>
  <si>
    <t>L.Gruzdienė</t>
  </si>
  <si>
    <t>Vytautė</t>
  </si>
  <si>
    <t>Ričerdas</t>
  </si>
  <si>
    <t>Puidokas</t>
  </si>
  <si>
    <t>1999-04-05</t>
  </si>
  <si>
    <t>Kenstavičius</t>
  </si>
  <si>
    <t>2000-07-11</t>
  </si>
  <si>
    <t>E.Norvilas</t>
  </si>
  <si>
    <t>2000-06-09</t>
  </si>
  <si>
    <t>Šilalės SM</t>
  </si>
  <si>
    <t>R.Bendžius</t>
  </si>
  <si>
    <t>Deimantė</t>
  </si>
  <si>
    <t>2000-10-12</t>
  </si>
  <si>
    <t>Šilalė ind.</t>
  </si>
  <si>
    <t>1999-03-22</t>
  </si>
  <si>
    <t>Pasvalys</t>
  </si>
  <si>
    <t>Pasvalio SM</t>
  </si>
  <si>
    <t>E.Žilys, Z.Balčiauskas</t>
  </si>
  <si>
    <t>Stankevičius</t>
  </si>
  <si>
    <t>2000-10-06</t>
  </si>
  <si>
    <t xml:space="preserve">Savko </t>
  </si>
  <si>
    <t>2000-01-01</t>
  </si>
  <si>
    <t xml:space="preserve">Vilniaus raj. </t>
  </si>
  <si>
    <t>Vilniaus r. SM</t>
  </si>
  <si>
    <t xml:space="preserve">V. Gražys </t>
  </si>
  <si>
    <t xml:space="preserve">Jaroslav </t>
  </si>
  <si>
    <t xml:space="preserve">Semaško </t>
  </si>
  <si>
    <t>2000-06-22</t>
  </si>
  <si>
    <t>Šakių raj. ind.</t>
  </si>
  <si>
    <t>A. Ulinskas</t>
  </si>
  <si>
    <t>Matijošaitis</t>
  </si>
  <si>
    <t>1999-01-27</t>
  </si>
  <si>
    <t>D. Šaučikovas</t>
  </si>
  <si>
    <t>Vėjūnė</t>
  </si>
  <si>
    <t>Maceikaitė</t>
  </si>
  <si>
    <t>2000-09-10</t>
  </si>
  <si>
    <t>D. Maceikienė</t>
  </si>
  <si>
    <t>Baikštytė</t>
  </si>
  <si>
    <t>1999-05-08</t>
  </si>
  <si>
    <t>J. Baikštienė</t>
  </si>
  <si>
    <t>1999-08-05</t>
  </si>
  <si>
    <t>J. Baikštienė, T. Skalikas</t>
  </si>
  <si>
    <t>Klimašauskaitė</t>
  </si>
  <si>
    <t>1999-03-24</t>
  </si>
  <si>
    <t>Izidorius</t>
  </si>
  <si>
    <t>Klevečka</t>
  </si>
  <si>
    <t>Kazbaras</t>
  </si>
  <si>
    <t>2000-03-05</t>
  </si>
  <si>
    <t>2000-03-10</t>
  </si>
  <si>
    <t>ŠSG, ŠLASC</t>
  </si>
  <si>
    <t>Justas</t>
  </si>
  <si>
    <t>Gofencas</t>
  </si>
  <si>
    <t>2000-05-12</t>
  </si>
  <si>
    <t>V. Žiedienė</t>
  </si>
  <si>
    <t>2000-05-03</t>
  </si>
  <si>
    <t>2000-09-29</t>
  </si>
  <si>
    <t>Gustas</t>
  </si>
  <si>
    <t>Nacickas</t>
  </si>
  <si>
    <t>2000-07-24</t>
  </si>
  <si>
    <t>R. Kergytė-Dauskurdienė</t>
  </si>
  <si>
    <t>Edita</t>
  </si>
  <si>
    <t>Balčiūnaitė</t>
  </si>
  <si>
    <t>Šiauliai ind.</t>
  </si>
  <si>
    <t>J. Spudis</t>
  </si>
  <si>
    <t>2000-08-04</t>
  </si>
  <si>
    <t>Feldmanas</t>
  </si>
  <si>
    <t>1999-02-08</t>
  </si>
  <si>
    <t>L. Maceika</t>
  </si>
  <si>
    <t>Kanapeckaitė</t>
  </si>
  <si>
    <t>2000-05-09</t>
  </si>
  <si>
    <t>Valantinavičiūtė</t>
  </si>
  <si>
    <t>2000-01-15</t>
  </si>
  <si>
    <t>Liakas</t>
  </si>
  <si>
    <t>2000-04-24</t>
  </si>
  <si>
    <t>M. Poškus, R. Kondratienė</t>
  </si>
  <si>
    <t>Daknys</t>
  </si>
  <si>
    <t>A. Kitanov, R. Razmaitė</t>
  </si>
  <si>
    <t>Vincas</t>
  </si>
  <si>
    <t>Jatulis</t>
  </si>
  <si>
    <t>1999-04-04</t>
  </si>
  <si>
    <t>Jakubaitis</t>
  </si>
  <si>
    <t>Denisas</t>
  </si>
  <si>
    <t>Belčenkov</t>
  </si>
  <si>
    <t>2002-01-21</t>
  </si>
  <si>
    <t>Judita</t>
  </si>
  <si>
    <t>Kazlauskaitė</t>
  </si>
  <si>
    <t>2001-01-23</t>
  </si>
  <si>
    <t>V. Žiedienė, J. Spudis</t>
  </si>
  <si>
    <t>Deimantas</t>
  </si>
  <si>
    <t>Damkus</t>
  </si>
  <si>
    <t>Šiaulių raj.</t>
  </si>
  <si>
    <t>P.Vaitkus</t>
  </si>
  <si>
    <t>Grigaliūnaitė</t>
  </si>
  <si>
    <t>Ervina</t>
  </si>
  <si>
    <t>Ladukaitė</t>
  </si>
  <si>
    <t>Roberta</t>
  </si>
  <si>
    <t>Veršinskaitė</t>
  </si>
  <si>
    <t>Marijamp., Kalv.</t>
  </si>
  <si>
    <t>SC "Sūduva"</t>
  </si>
  <si>
    <t>V.Komisaraitis, J.Kasputienė</t>
  </si>
  <si>
    <t>Vosyliūtė</t>
  </si>
  <si>
    <t>V.Komisaraitis, G.Janušauskas, J.Kasputienė</t>
  </si>
  <si>
    <t>Spevakovas</t>
  </si>
  <si>
    <t>V.Komisaraitis</t>
  </si>
  <si>
    <t>Giedrius</t>
  </si>
  <si>
    <t>Valinčius</t>
  </si>
  <si>
    <t>V.Komisaraitis,A.Šalčius</t>
  </si>
  <si>
    <t>Šaliakaitė</t>
  </si>
  <si>
    <t>R.Kaselis</t>
  </si>
  <si>
    <t>Murauskaitė</t>
  </si>
  <si>
    <t>Z.Peleckienė, I.Steponavičienė</t>
  </si>
  <si>
    <t>Emilija</t>
  </si>
  <si>
    <t>R.Sakalauskienė</t>
  </si>
  <si>
    <t>Rytis</t>
  </si>
  <si>
    <t>Grigoravičius</t>
  </si>
  <si>
    <t>2000-01-06</t>
  </si>
  <si>
    <t>Austėja</t>
  </si>
  <si>
    <t>Kavaliauskaitė</t>
  </si>
  <si>
    <t>Vilnius 1 -Kėdainiai</t>
  </si>
  <si>
    <t>LOSC - Kėdainių SC</t>
  </si>
  <si>
    <t>K.Pavilonis,J. Romankovas,R.Kaselis</t>
  </si>
  <si>
    <t>Daumantas</t>
  </si>
  <si>
    <t>Liutinskis</t>
  </si>
  <si>
    <t>1999-06-26</t>
  </si>
  <si>
    <t>K.Pavilonis, J. Romankovas,R.Kaselis</t>
  </si>
  <si>
    <t>Marija</t>
  </si>
  <si>
    <t>Utenos</t>
  </si>
  <si>
    <t>Vita Zarankienė</t>
  </si>
  <si>
    <t>Laura</t>
  </si>
  <si>
    <t>Pervenytė</t>
  </si>
  <si>
    <t>2000-10-05</t>
  </si>
  <si>
    <t>M.Saliamonas</t>
  </si>
  <si>
    <t>Mindaugas</t>
  </si>
  <si>
    <t>Vijeikis</t>
  </si>
  <si>
    <t>Katinaitė</t>
  </si>
  <si>
    <t>1999-09-06</t>
  </si>
  <si>
    <t xml:space="preserve">Jurgita Kirilovienė </t>
  </si>
  <si>
    <t>Modestas</t>
  </si>
  <si>
    <t>Katinas</t>
  </si>
  <si>
    <t>Bedalytė</t>
  </si>
  <si>
    <t>2000-06-17</t>
  </si>
  <si>
    <t>L.Juchnevičienė</t>
  </si>
  <si>
    <t>Šaltenytė</t>
  </si>
  <si>
    <t>2000-11-25</t>
  </si>
  <si>
    <t>Okulič-Kazarinaitė</t>
  </si>
  <si>
    <t>1999-11-08</t>
  </si>
  <si>
    <t>Rolandas</t>
  </si>
  <si>
    <t>Riškus</t>
  </si>
  <si>
    <t>1999-10-06</t>
  </si>
  <si>
    <t>1999-03-13</t>
  </si>
  <si>
    <t>Vilnius 1,Joniškis</t>
  </si>
  <si>
    <t xml:space="preserve">Ugnė </t>
  </si>
  <si>
    <t>T. Krasauskienė</t>
  </si>
  <si>
    <t>Eduardas Rimas</t>
  </si>
  <si>
    <t>Survilas</t>
  </si>
  <si>
    <t>2000-07-28</t>
  </si>
  <si>
    <t>H.Statkus</t>
  </si>
  <si>
    <t>Buldygerovas</t>
  </si>
  <si>
    <t>2000-06-03</t>
  </si>
  <si>
    <t xml:space="preserve">Valerija </t>
  </si>
  <si>
    <t>Olegas</t>
  </si>
  <si>
    <t>Ivanikovas</t>
  </si>
  <si>
    <t>1999-11-17</t>
  </si>
  <si>
    <t>P.Žukienė,V.Kozlov</t>
  </si>
  <si>
    <t>Nikas</t>
  </si>
  <si>
    <t>Katkevičius</t>
  </si>
  <si>
    <t>1999-11-12</t>
  </si>
  <si>
    <t>J.Strumskytė-Razgūnė</t>
  </si>
  <si>
    <t>Nojus</t>
  </si>
  <si>
    <t>Budavičius</t>
  </si>
  <si>
    <t>1999-05-14</t>
  </si>
  <si>
    <t>Karolina</t>
  </si>
  <si>
    <t>Syryca</t>
  </si>
  <si>
    <t>2000-03-31</t>
  </si>
  <si>
    <t>Kontrimavičius</t>
  </si>
  <si>
    <t>D.Matusevičienė</t>
  </si>
  <si>
    <t>1999-05-31</t>
  </si>
  <si>
    <t>A.Tolstiks,I.Krakoviak-Tolstika</t>
  </si>
  <si>
    <t>Violeta</t>
  </si>
  <si>
    <t>Šlempo</t>
  </si>
  <si>
    <t>2000-12-18</t>
  </si>
  <si>
    <t>Liubkevičiūtė</t>
  </si>
  <si>
    <t>1999-07-13</t>
  </si>
  <si>
    <t>P.Žukienė,Z.Tindžiulienė,V.Kozlov</t>
  </si>
  <si>
    <t>Geležiūtė</t>
  </si>
  <si>
    <t>2000-11-14</t>
  </si>
  <si>
    <t>Kornelija</t>
  </si>
  <si>
    <t>Okunevič</t>
  </si>
  <si>
    <t>1999-09-08</t>
  </si>
  <si>
    <t>Miroslav</t>
  </si>
  <si>
    <t>Znisčinskij</t>
  </si>
  <si>
    <t>2000-05-08</t>
  </si>
  <si>
    <t>Vakarė</t>
  </si>
  <si>
    <t>Klyvytė</t>
  </si>
  <si>
    <t>2000-11-28</t>
  </si>
  <si>
    <t>V.Kozlov P.Žukienė</t>
  </si>
  <si>
    <t>Kairys</t>
  </si>
  <si>
    <t>I.Jefimova</t>
  </si>
  <si>
    <t xml:space="preserve"> Forgeron</t>
  </si>
  <si>
    <t>S.Liepinaitis</t>
  </si>
  <si>
    <t>Paulina</t>
  </si>
  <si>
    <t>Paškevičiūtė</t>
  </si>
  <si>
    <t>D.Skirmantienė</t>
  </si>
  <si>
    <t>Bogdanas</t>
  </si>
  <si>
    <t>2000-03-16</t>
  </si>
  <si>
    <t>Danielius</t>
  </si>
  <si>
    <t>Staliūnas</t>
  </si>
  <si>
    <t>E.Žiupkienė</t>
  </si>
  <si>
    <t xml:space="preserve">Tomas </t>
  </si>
  <si>
    <t>Paškovski</t>
  </si>
  <si>
    <t>2000-03-12</t>
  </si>
  <si>
    <t>Rapolas</t>
  </si>
  <si>
    <t>Velička</t>
  </si>
  <si>
    <t>2000-11-15</t>
  </si>
  <si>
    <t>Eglė</t>
  </si>
  <si>
    <t>Kazakauskaitė</t>
  </si>
  <si>
    <t>1999-06-12</t>
  </si>
  <si>
    <t>Gintarė</t>
  </si>
  <si>
    <t>Rokas</t>
  </si>
  <si>
    <t>Morkūnas</t>
  </si>
  <si>
    <t>2000-02-02</t>
  </si>
  <si>
    <t>A.Izergin</t>
  </si>
  <si>
    <t>Algis</t>
  </si>
  <si>
    <t>Dopolskas</t>
  </si>
  <si>
    <t>2000-12-02</t>
  </si>
  <si>
    <t>Č.Kundrotas</t>
  </si>
  <si>
    <t>Mačionis</t>
  </si>
  <si>
    <t>1999-09-17</t>
  </si>
  <si>
    <t>Milena</t>
  </si>
  <si>
    <t>Kamskaitė</t>
  </si>
  <si>
    <t>1999-06-21</t>
  </si>
  <si>
    <t>Mantvydas</t>
  </si>
  <si>
    <t>Juršys</t>
  </si>
  <si>
    <t>Evita</t>
  </si>
  <si>
    <t>Mikšytė</t>
  </si>
  <si>
    <t>1999-06-05</t>
  </si>
  <si>
    <t>Vilnius ind.</t>
  </si>
  <si>
    <t>Z.Tindžiulienė,P.Žukienė</t>
  </si>
  <si>
    <t>Blaževičiūtė</t>
  </si>
  <si>
    <t>1999-07-07</t>
  </si>
  <si>
    <t>Adamavičius</t>
  </si>
  <si>
    <t>2002-02-28</t>
  </si>
  <si>
    <t>Trijonis</t>
  </si>
  <si>
    <t>2001-01-26</t>
  </si>
  <si>
    <t>D. Grigienė</t>
  </si>
  <si>
    <t>Olivija</t>
  </si>
  <si>
    <t>Vaitaitytė</t>
  </si>
  <si>
    <t>2002-03-10</t>
  </si>
  <si>
    <t>E. Žiupkienė</t>
  </si>
  <si>
    <t>Aistė</t>
  </si>
  <si>
    <t>Bartkutė</t>
  </si>
  <si>
    <t>2000-06 30</t>
  </si>
  <si>
    <t>Telšių</t>
  </si>
  <si>
    <t>SRC</t>
  </si>
  <si>
    <t>L.Kaveckienė</t>
  </si>
  <si>
    <t>Gintaras</t>
  </si>
  <si>
    <t>Šaulys</t>
  </si>
  <si>
    <t>1999-05-20</t>
  </si>
  <si>
    <t>Petravičius</t>
  </si>
  <si>
    <t>Šiauliai-Kelmė ind.</t>
  </si>
  <si>
    <t>ŠSG</t>
  </si>
  <si>
    <t>A.Kitanov, R.Razmaitė,L.Balsytė</t>
  </si>
  <si>
    <t>Babrauskas</t>
  </si>
  <si>
    <t>R.Razmaitė, A.Kitanov</t>
  </si>
  <si>
    <t>Arūnas</t>
  </si>
  <si>
    <t>Kavaliauskas</t>
  </si>
  <si>
    <t>Šiauliai ind.,Tauragė ind.</t>
  </si>
  <si>
    <t>A.Kitanov, R.Razmaitė,I.Lasauskienė</t>
  </si>
  <si>
    <t>Vidmantė</t>
  </si>
  <si>
    <t>Burbaitė</t>
  </si>
  <si>
    <t>Šiaulai ind.-Pakruojis</t>
  </si>
  <si>
    <t>R.Razmaitė,A.Kitanov,A.Mcevičius</t>
  </si>
  <si>
    <t>Abukevičiūtė</t>
  </si>
  <si>
    <t>Sendravičiūtė</t>
  </si>
  <si>
    <t>R.Razmaitė,A.Kitanov</t>
  </si>
  <si>
    <t>Meda</t>
  </si>
  <si>
    <t>Rpšytė</t>
  </si>
  <si>
    <t>2002-02-30</t>
  </si>
  <si>
    <t>Faustas</t>
  </si>
  <si>
    <t>Marcinkevičius</t>
  </si>
  <si>
    <t xml:space="preserve">2000-06-28  </t>
  </si>
  <si>
    <t>Šiauliai ind.-Pakruojis</t>
  </si>
  <si>
    <t>P. Šaučikovas, A. Macevičius</t>
  </si>
  <si>
    <t>Rosvaldas</t>
  </si>
  <si>
    <t>Povilionis</t>
  </si>
  <si>
    <t xml:space="preserve">1999-09-12 </t>
  </si>
  <si>
    <t>P.Šaučikovas, A. Macevičius</t>
  </si>
  <si>
    <t>Lapkauskaitė</t>
  </si>
  <si>
    <t xml:space="preserve">2000-01-04 </t>
  </si>
  <si>
    <t>Šiauliai ind.-Raseiniai</t>
  </si>
  <si>
    <t>P.Šaučikovas E. Petrokas</t>
  </si>
  <si>
    <t>Jankauskis</t>
  </si>
  <si>
    <t>2000-03-03</t>
  </si>
  <si>
    <t>P. Šaučikovas A.Macevičius</t>
  </si>
  <si>
    <t>Gvidas</t>
  </si>
  <si>
    <t>Tauroza</t>
  </si>
  <si>
    <t xml:space="preserve">2000-10-11 </t>
  </si>
  <si>
    <t>Šiauliai-Šilalė ind.</t>
  </si>
  <si>
    <t xml:space="preserve">P. Šaučikovas,S.Čėsna </t>
  </si>
  <si>
    <t>Prociukas</t>
  </si>
  <si>
    <t>2000-01-11</t>
  </si>
  <si>
    <t>Šiauliai-Pakruojis</t>
  </si>
  <si>
    <t>Švenčionių r.</t>
  </si>
  <si>
    <t>PUCSM</t>
  </si>
  <si>
    <t>Vaitkevičiūtė</t>
  </si>
  <si>
    <t>1999-09-30</t>
  </si>
  <si>
    <t>R.Turla</t>
  </si>
  <si>
    <t>Nalivaikaitė</t>
  </si>
  <si>
    <t>2000-05-27</t>
  </si>
  <si>
    <t>Erik</t>
  </si>
  <si>
    <t>Mickevič</t>
  </si>
  <si>
    <t>2000-01-05</t>
  </si>
  <si>
    <t>V. Meškauskas</t>
  </si>
  <si>
    <t>Kajus</t>
  </si>
  <si>
    <t>Andriuškevičius</t>
  </si>
  <si>
    <t>1999-07-16</t>
  </si>
  <si>
    <t>V. Šmidtas</t>
  </si>
  <si>
    <t>300</t>
  </si>
  <si>
    <t>Česynas</t>
  </si>
  <si>
    <t>1999-12-18</t>
  </si>
  <si>
    <t>36</t>
  </si>
  <si>
    <t>Deima</t>
  </si>
  <si>
    <t>Janušaitė</t>
  </si>
  <si>
    <t>2002-02-06</t>
  </si>
  <si>
    <t>37</t>
  </si>
  <si>
    <t>Petraškaitė</t>
  </si>
  <si>
    <t>2001-05-27</t>
  </si>
  <si>
    <t>Soraka</t>
  </si>
  <si>
    <t>R. Salickas</t>
  </si>
  <si>
    <t>Balionytė</t>
  </si>
  <si>
    <t>Ž.Leskauskas, R.Salickas</t>
  </si>
  <si>
    <t>K. Giedraitis</t>
  </si>
  <si>
    <t>38</t>
  </si>
  <si>
    <t>Kamilė</t>
  </si>
  <si>
    <t>Rakauskaitė</t>
  </si>
  <si>
    <t>2000-07-22</t>
  </si>
  <si>
    <t>V. Rasiukevičienė</t>
  </si>
  <si>
    <t>Vrubliauskas</t>
  </si>
  <si>
    <t>2000-12-12</t>
  </si>
  <si>
    <t>Bagdžiūtė</t>
  </si>
  <si>
    <t>2000-09-19</t>
  </si>
  <si>
    <t>39</t>
  </si>
  <si>
    <t>Daunoravičius</t>
  </si>
  <si>
    <t>1999-11-04</t>
  </si>
  <si>
    <t>A. Klebauskas</t>
  </si>
  <si>
    <t>40</t>
  </si>
  <si>
    <t>Klevinskas</t>
  </si>
  <si>
    <t>2000-11-05</t>
  </si>
  <si>
    <t>41</t>
  </si>
  <si>
    <t>Svinkūnaitė</t>
  </si>
  <si>
    <t>42</t>
  </si>
  <si>
    <t>Zapolskaitė</t>
  </si>
  <si>
    <t>Vaitkevičius</t>
  </si>
  <si>
    <t>1998-05-19</t>
  </si>
  <si>
    <t>Akvilė</t>
  </si>
  <si>
    <t>Andriukaitytė</t>
  </si>
  <si>
    <t>2000-03-09</t>
  </si>
  <si>
    <t>Šakių raj.</t>
  </si>
  <si>
    <t>V. Strokas</t>
  </si>
  <si>
    <t>Batulevičiūtė</t>
  </si>
  <si>
    <t>2000-01-07</t>
  </si>
  <si>
    <t>Sabaliauskaitė</t>
  </si>
  <si>
    <t>2001-04-27</t>
  </si>
  <si>
    <t xml:space="preserve"> Galdikaitė</t>
  </si>
  <si>
    <t>2000-11-13</t>
  </si>
  <si>
    <t>Jurbarko r.</t>
  </si>
  <si>
    <t>KKSC</t>
  </si>
  <si>
    <t>L. Stanienė</t>
  </si>
  <si>
    <t>Renata</t>
  </si>
  <si>
    <t>Jasevičiūtė</t>
  </si>
  <si>
    <t>1999-04-11</t>
  </si>
  <si>
    <t>V. Kokarskaja</t>
  </si>
  <si>
    <t>Naudėdaitė</t>
  </si>
  <si>
    <t>1999-07-01</t>
  </si>
  <si>
    <t>43</t>
  </si>
  <si>
    <t xml:space="preserve">Paulius </t>
  </si>
  <si>
    <t>2000-08-24</t>
  </si>
  <si>
    <t>Birštono SC</t>
  </si>
  <si>
    <t>J. ir P. Juozaičiai</t>
  </si>
  <si>
    <t>Klaipėda 1</t>
  </si>
  <si>
    <t>Vareika</t>
  </si>
  <si>
    <t>Lukaševič</t>
  </si>
  <si>
    <t>2000-11-26</t>
  </si>
  <si>
    <t>Enrikas</t>
  </si>
  <si>
    <t>Būta</t>
  </si>
  <si>
    <t>Karečkaitė</t>
  </si>
  <si>
    <t>1999-12-20</t>
  </si>
  <si>
    <t>Lukoševičius</t>
  </si>
  <si>
    <t>1999-08-18</t>
  </si>
  <si>
    <t>V.Baronienė</t>
  </si>
  <si>
    <t>A.Vilčinskienė, R.Adomaitienė</t>
  </si>
  <si>
    <t>Daugevičiūtė</t>
  </si>
  <si>
    <t>Tirevičiūtė</t>
  </si>
  <si>
    <t>2000-05-26</t>
  </si>
  <si>
    <t>A.Vilčinskienė, R.Adomaitienė,V.Lapinskas</t>
  </si>
  <si>
    <t>Jonauskytė</t>
  </si>
  <si>
    <t>M.Krakys</t>
  </si>
  <si>
    <t>Valda</t>
  </si>
  <si>
    <t>Bušmaitė</t>
  </si>
  <si>
    <t>R.J.Beržinskai</t>
  </si>
  <si>
    <t>Skaistė</t>
  </si>
  <si>
    <t>Daškevičiūtė</t>
  </si>
  <si>
    <t>1999-06-10</t>
  </si>
  <si>
    <t>Justina</t>
  </si>
  <si>
    <t>Petrutytė</t>
  </si>
  <si>
    <t>2000-12-01</t>
  </si>
  <si>
    <t>Kotryna</t>
  </si>
  <si>
    <t>Ugnius</t>
  </si>
  <si>
    <t>Petryla</t>
  </si>
  <si>
    <t>1999-07-10</t>
  </si>
  <si>
    <t>L.Bružas</t>
  </si>
  <si>
    <t>Toleikis</t>
  </si>
  <si>
    <t>1999-01-03</t>
  </si>
  <si>
    <t>Tinginys</t>
  </si>
  <si>
    <t>2000-02-28</t>
  </si>
  <si>
    <t>A.Pleskys, J.Martinkus</t>
  </si>
  <si>
    <t>Liudžius</t>
  </si>
  <si>
    <t>2000-01-09</t>
  </si>
  <si>
    <t>Klaipėda ind.</t>
  </si>
  <si>
    <t>Odeta</t>
  </si>
  <si>
    <t>Pralgauskaitė</t>
  </si>
  <si>
    <t>1999-07-23</t>
  </si>
  <si>
    <t>K.Kozlovienė</t>
  </si>
  <si>
    <t>Šertvytis</t>
  </si>
  <si>
    <t>Puškoriūtė</t>
  </si>
  <si>
    <t>2000-07-20</t>
  </si>
  <si>
    <t>Goda</t>
  </si>
  <si>
    <t>Gustytė</t>
  </si>
  <si>
    <t>Saveljeva</t>
  </si>
  <si>
    <t>2000-07-01</t>
  </si>
  <si>
    <t>Jonė</t>
  </si>
  <si>
    <t>Pociūtė</t>
  </si>
  <si>
    <t>2000-05-02</t>
  </si>
  <si>
    <t>Babuškina</t>
  </si>
  <si>
    <t>2000-05-23</t>
  </si>
  <si>
    <t>Žąsytytė</t>
  </si>
  <si>
    <t>2000-02-01</t>
  </si>
  <si>
    <t>Žiliūtė</t>
  </si>
  <si>
    <t>2000-12-04</t>
  </si>
  <si>
    <t>Kepiš</t>
  </si>
  <si>
    <t>2000-02-15</t>
  </si>
  <si>
    <t>A.Pleskys</t>
  </si>
  <si>
    <t>Pareigis</t>
  </si>
  <si>
    <t>2000-04-15</t>
  </si>
  <si>
    <t>Banytė</t>
  </si>
  <si>
    <t>1999-09-19</t>
  </si>
  <si>
    <t>Aurėja</t>
  </si>
  <si>
    <t>Vaičekauskaitė</t>
  </si>
  <si>
    <t>O.Grybauskienė</t>
  </si>
  <si>
    <t>Tamašauskas</t>
  </si>
  <si>
    <t>2002-03-01</t>
  </si>
  <si>
    <t>Augustė</t>
  </si>
  <si>
    <t>Endriukaitytė</t>
  </si>
  <si>
    <t>M.N.Krakiai</t>
  </si>
  <si>
    <t>Saunorytė</t>
  </si>
  <si>
    <t>Radvilė</t>
  </si>
  <si>
    <t>Nausėdaitė</t>
  </si>
  <si>
    <t>2001-10-27</t>
  </si>
  <si>
    <t>Ivanovas</t>
  </si>
  <si>
    <t>2001-10-16</t>
  </si>
  <si>
    <t>Barbšytė</t>
  </si>
  <si>
    <t>2001 03 20</t>
  </si>
  <si>
    <t>Paulauskaitė</t>
  </si>
  <si>
    <t>2002-03-25</t>
  </si>
  <si>
    <t>A.Šilauskas, B.Mulskis</t>
  </si>
  <si>
    <t>J.R.Beržinskai</t>
  </si>
  <si>
    <t>Ana</t>
  </si>
  <si>
    <t>Anisimovaitė</t>
  </si>
  <si>
    <t>1999-02-21</t>
  </si>
  <si>
    <t>Joniškio</t>
  </si>
  <si>
    <t>JSC</t>
  </si>
  <si>
    <t>V. Butautienė</t>
  </si>
  <si>
    <t>Žilinskas</t>
  </si>
  <si>
    <t>Paulavičius</t>
  </si>
  <si>
    <t>V. Butautienė, P.Veikalas</t>
  </si>
  <si>
    <t>Balsytė</t>
  </si>
  <si>
    <t>1999-06-30</t>
  </si>
  <si>
    <t>R. Prokopenko</t>
  </si>
  <si>
    <t>Juškevičiūtė</t>
  </si>
  <si>
    <t>Kaunas-1</t>
  </si>
  <si>
    <t>"Viltis"</t>
  </si>
  <si>
    <t>Vilkas</t>
  </si>
  <si>
    <t>A.Gavėnas</t>
  </si>
  <si>
    <t>Jasaitė</t>
  </si>
  <si>
    <t>R.Vasiliauskas</t>
  </si>
  <si>
    <t>Beleckaitė</t>
  </si>
  <si>
    <t>Sanajevaitė</t>
  </si>
  <si>
    <t>Vladas</t>
  </si>
  <si>
    <t>Baliukas</t>
  </si>
  <si>
    <t>2000-10-24</t>
  </si>
  <si>
    <t>R.Sadzevičienė, RVasiliauskas</t>
  </si>
  <si>
    <t>Beatriče</t>
  </si>
  <si>
    <t>1999-03-20</t>
  </si>
  <si>
    <t>O. Pavilionienė, N.Gedgaudienė</t>
  </si>
  <si>
    <t>I.Jakubaitytė,A.Skujytė</t>
  </si>
  <si>
    <t>Maškytė</t>
  </si>
  <si>
    <t>Berulis</t>
  </si>
  <si>
    <t>Čeponytė</t>
  </si>
  <si>
    <t>D.Jankauskaitė,N.Sabaliauskienė</t>
  </si>
  <si>
    <t>Juodžbalis</t>
  </si>
  <si>
    <t>1999-01-26</t>
  </si>
  <si>
    <t>D.Januševičius</t>
  </si>
  <si>
    <t>Kiudelytė</t>
  </si>
  <si>
    <t>Dubininkaitė</t>
  </si>
  <si>
    <t>S.Obelienienė</t>
  </si>
  <si>
    <t>Grigalaitis</t>
  </si>
  <si>
    <t>Kaunas-2</t>
  </si>
  <si>
    <t>Milita</t>
  </si>
  <si>
    <t>Vaitkutė-Vaitkevičiūtė</t>
  </si>
  <si>
    <t>R.Norkus</t>
  </si>
  <si>
    <t>Gabrielius</t>
  </si>
  <si>
    <t>Seniuta</t>
  </si>
  <si>
    <t>R.Kančys,I.Juoseškienė</t>
  </si>
  <si>
    <t>Bernackas</t>
  </si>
  <si>
    <t>Vytenis</t>
  </si>
  <si>
    <t>Andriušis</t>
  </si>
  <si>
    <t>Nerijus</t>
  </si>
  <si>
    <t>Bertalis</t>
  </si>
  <si>
    <t>I.Jakubaityte</t>
  </si>
  <si>
    <t>Ruseckytė</t>
  </si>
  <si>
    <t>Nauris</t>
  </si>
  <si>
    <t>Antanavičius</t>
  </si>
  <si>
    <t>Žilionytė</t>
  </si>
  <si>
    <t>R.Sadzevičienė</t>
  </si>
  <si>
    <t>Ramanauskaitė</t>
  </si>
  <si>
    <t>Matusevičius</t>
  </si>
  <si>
    <t>Garmus</t>
  </si>
  <si>
    <t>G.Šerėnienė</t>
  </si>
  <si>
    <t>Snieguolė</t>
  </si>
  <si>
    <t>Ščesnavičiūtė</t>
  </si>
  <si>
    <t>Kaunas-ind.</t>
  </si>
  <si>
    <t>R.Ančlauskas</t>
  </si>
  <si>
    <t>Majauskaitė</t>
  </si>
  <si>
    <t>Čėsnaitė</t>
  </si>
  <si>
    <t>Saida</t>
  </si>
  <si>
    <t>Šiušaitė</t>
  </si>
  <si>
    <t>Petras</t>
  </si>
  <si>
    <t>Lekšas</t>
  </si>
  <si>
    <t>Sporto kl</t>
  </si>
  <si>
    <t>Sp. kl.</t>
  </si>
  <si>
    <t>Klaipėda, 2016 m. vasario 13 d.</t>
  </si>
  <si>
    <t>S.k.</t>
  </si>
  <si>
    <t>Alanas</t>
  </si>
  <si>
    <t>Vyštartas</t>
  </si>
  <si>
    <t>Rimantas Bendžius</t>
  </si>
  <si>
    <t>Judiškis</t>
  </si>
  <si>
    <t xml:space="preserve"> Gargdždų SM</t>
  </si>
  <si>
    <t>Klaipėdos raj. ind</t>
  </si>
  <si>
    <t>Leviška</t>
  </si>
  <si>
    <t>ŠRPCSS</t>
  </si>
  <si>
    <t>J.Tribienė</t>
  </si>
  <si>
    <t>Prienų raj.</t>
  </si>
  <si>
    <t>&lt;&lt;&lt;</t>
  </si>
  <si>
    <t>~&lt;&lt;</t>
  </si>
  <si>
    <t>x</t>
  </si>
  <si>
    <t>13.95</t>
  </si>
  <si>
    <t>Kaltinėnai ind.</t>
  </si>
  <si>
    <t>1,40</t>
  </si>
  <si>
    <t>1,45</t>
  </si>
  <si>
    <t>1,50</t>
  </si>
  <si>
    <t>1,55</t>
  </si>
  <si>
    <t>1,60</t>
  </si>
  <si>
    <t>1,65</t>
  </si>
  <si>
    <t>1,70</t>
  </si>
  <si>
    <t>1,73</t>
  </si>
  <si>
    <t>o</t>
  </si>
  <si>
    <t>x</t>
  </si>
  <si>
    <t>x</t>
  </si>
  <si>
    <t>NM</t>
  </si>
  <si>
    <t>8,5</t>
  </si>
  <si>
    <t>Alytus ind.</t>
  </si>
  <si>
    <t>Bulauskaitė</t>
  </si>
  <si>
    <t>1,75</t>
  </si>
  <si>
    <t>1,80</t>
  </si>
  <si>
    <t>1,85</t>
  </si>
  <si>
    <t>1,90</t>
  </si>
  <si>
    <t>1,95</t>
  </si>
  <si>
    <t>-</t>
  </si>
  <si>
    <t>FinalasA</t>
  </si>
  <si>
    <t>R.f</t>
  </si>
  <si>
    <t>FinalasB</t>
  </si>
  <si>
    <t>DNS( gyd. paž.)</t>
  </si>
  <si>
    <t>200</t>
  </si>
  <si>
    <t>220</t>
  </si>
  <si>
    <t>240</t>
  </si>
  <si>
    <t>260</t>
  </si>
  <si>
    <t>280</t>
  </si>
  <si>
    <t>290</t>
  </si>
  <si>
    <t>310</t>
  </si>
  <si>
    <t>325</t>
  </si>
  <si>
    <t>335</t>
  </si>
  <si>
    <t>o</t>
  </si>
  <si>
    <t>xxx</t>
  </si>
  <si>
    <t>Vilnius 1-Marijampolė</t>
  </si>
  <si>
    <t>320</t>
  </si>
  <si>
    <t>340</t>
  </si>
  <si>
    <t>360</t>
  </si>
  <si>
    <t>370</t>
  </si>
  <si>
    <t>380</t>
  </si>
  <si>
    <t>390</t>
  </si>
  <si>
    <t>400</t>
  </si>
  <si>
    <t>410</t>
  </si>
  <si>
    <t>421</t>
  </si>
  <si>
    <t>426</t>
  </si>
  <si>
    <t>_</t>
  </si>
  <si>
    <t>4v</t>
  </si>
  <si>
    <t>3v</t>
  </si>
  <si>
    <t>R.Šilenskienė</t>
  </si>
  <si>
    <t>x</t>
  </si>
  <si>
    <t>1:46.4</t>
  </si>
  <si>
    <t>1:48.8</t>
  </si>
  <si>
    <t>1:53.0</t>
  </si>
  <si>
    <t>1:55.4</t>
  </si>
  <si>
    <t>1:38.4</t>
  </si>
  <si>
    <t>1:46.7</t>
  </si>
  <si>
    <t>1:36.2</t>
  </si>
  <si>
    <t>1:34.6</t>
  </si>
  <si>
    <t>1;42.5</t>
  </si>
  <si>
    <t>2016 m. vasario 12-13 d.</t>
  </si>
  <si>
    <t>Klaipėda, maniežas</t>
  </si>
  <si>
    <t>Edmundas NORVILAS</t>
  </si>
  <si>
    <t>Raimonda MURAŠOVIENĖ</t>
  </si>
  <si>
    <t>/Pirma kategorija/</t>
  </si>
  <si>
    <t>-</t>
  </si>
  <si>
    <t>L.Juchnevičienė,R.Bindokienė</t>
  </si>
  <si>
    <t>Alytus b/k</t>
  </si>
  <si>
    <t xml:space="preserve">KKSC-Panev. R.Sargūno g </t>
  </si>
  <si>
    <t>LR (15m.)</t>
  </si>
  <si>
    <t>S.kl.</t>
  </si>
  <si>
    <t>Vita</t>
  </si>
  <si>
    <t>Akelaitytė</t>
  </si>
  <si>
    <t xml:space="preserve">Rygilė </t>
  </si>
  <si>
    <t>Petrauskaitė</t>
  </si>
  <si>
    <t>Strumylaitė</t>
  </si>
  <si>
    <t>1999-03-01</t>
  </si>
  <si>
    <t>Atkocevičiūtė</t>
  </si>
  <si>
    <t>1999-07-14</t>
  </si>
  <si>
    <t>Žvinklytė</t>
  </si>
  <si>
    <t>2001-04-12</t>
  </si>
  <si>
    <t>R.J.Beržinskai, M.Krakys</t>
  </si>
  <si>
    <t>Martinaitis</t>
  </si>
  <si>
    <t>2001-08-03</t>
  </si>
  <si>
    <t>Šiauliai ind.-Panevėžys ind.</t>
  </si>
  <si>
    <t>P. Šaučikovas, K. Sabalytė</t>
  </si>
  <si>
    <t>Brundza</t>
  </si>
  <si>
    <t>Marijampolė ind.</t>
  </si>
  <si>
    <t>R.Bindokienė</t>
  </si>
  <si>
    <t>Jankauskas</t>
  </si>
  <si>
    <t>Kelmės raj. ind.</t>
  </si>
  <si>
    <t>L. Balsytė</t>
  </si>
  <si>
    <t>DNS (gyd. paž.)</t>
  </si>
  <si>
    <t>A</t>
  </si>
  <si>
    <t>finalas</t>
  </si>
  <si>
    <t>B</t>
  </si>
  <si>
    <t xml:space="preserve">Alytus </t>
  </si>
  <si>
    <t>Egita</t>
  </si>
  <si>
    <t>Banevičiūtė</t>
  </si>
  <si>
    <t>Naujokaitė</t>
  </si>
  <si>
    <t>2001-09-05</t>
  </si>
  <si>
    <t>Bitinaitė</t>
  </si>
  <si>
    <t>G.Michniova</t>
  </si>
  <si>
    <t>Lukrecija</t>
  </si>
  <si>
    <t>Sabaitytė</t>
  </si>
  <si>
    <t>2002-04-08</t>
  </si>
  <si>
    <t>Zeleniūtė</t>
  </si>
  <si>
    <t>2000-07-03</t>
  </si>
  <si>
    <t>34</t>
  </si>
  <si>
    <t>35</t>
  </si>
  <si>
    <t>Simokaitis</t>
  </si>
  <si>
    <t>2000-07-05</t>
  </si>
  <si>
    <t xml:space="preserve">Trakai </t>
  </si>
  <si>
    <t>Ganusauskas</t>
  </si>
  <si>
    <t>Pušinskas</t>
  </si>
  <si>
    <t>2000-03-08</t>
  </si>
  <si>
    <t>Jonava ind.</t>
  </si>
  <si>
    <t>Augustas</t>
  </si>
  <si>
    <t>Rūškys</t>
  </si>
  <si>
    <t>2000-07-29</t>
  </si>
  <si>
    <t>Maliuševskis</t>
  </si>
  <si>
    <t>Klaipėda, 2016 m. vasario 12-13 d.</t>
  </si>
  <si>
    <t>DNS( gyd.paž.)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</si>
</sst>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yyyy\-mm\-dd;@"/>
    <numFmt numFmtId="174" formatCode="m:ss.00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_(* #,##0.00_);_(* \(#,##0.00\);_(* &quot;-&quot;??_);_(@_)"/>
    <numFmt numFmtId="182" formatCode="_-* #,##0_-;\-* #,##0_-;_-* &quot;-&quot;_-;_-@_-"/>
    <numFmt numFmtId="183" formatCode="_-* #,##0.00_-;\-* #,##0.00_-;_-* &quot;-&quot;??_-;_-@_-"/>
    <numFmt numFmtId="184" formatCode="[Red]0%;[Red]\(0%\)"/>
    <numFmt numFmtId="185" formatCode="[$-FC27]yyyy\ &quot;m.&quot;\ mmmm\ d\ &quot;d.&quot;;@"/>
    <numFmt numFmtId="186" formatCode="[m]:ss.00"/>
    <numFmt numFmtId="187" formatCode="hh:mm;@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[$€-2]\ ###,000_);[Red]\([$€-2]\ ###,000\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LT"/>
      <family val="0"/>
    </font>
    <font>
      <sz val="8"/>
      <name val="TimesLT"/>
      <family val="0"/>
    </font>
    <font>
      <sz val="12"/>
      <name val="Calibri"/>
      <family val="2"/>
    </font>
    <font>
      <b/>
      <sz val="16"/>
      <name val="Calibri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rgb="FFFF0000"/>
      <name val="Arial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medium"/>
      <bottom/>
    </border>
  </borders>
  <cellStyleXfs count="8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175" fontId="18" fillId="0" borderId="0" applyFill="0" applyBorder="0" applyAlignment="0">
      <protection/>
    </xf>
    <xf numFmtId="176" fontId="18" fillId="0" borderId="0" applyFill="0" applyBorder="0" applyAlignment="0">
      <protection/>
    </xf>
    <xf numFmtId="177" fontId="18" fillId="0" borderId="0" applyFill="0" applyBorder="0" applyAlignment="0">
      <protection/>
    </xf>
    <xf numFmtId="178" fontId="18" fillId="0" borderId="0" applyFill="0" applyBorder="0" applyAlignment="0">
      <protection/>
    </xf>
    <xf numFmtId="179" fontId="18" fillId="0" borderId="0" applyFill="0" applyBorder="0" applyAlignment="0">
      <protection/>
    </xf>
    <xf numFmtId="175" fontId="18" fillId="0" borderId="0" applyFill="0" applyBorder="0" applyAlignment="0">
      <protection/>
    </xf>
    <xf numFmtId="180" fontId="18" fillId="0" borderId="0" applyFill="0" applyBorder="0" applyAlignment="0">
      <protection/>
    </xf>
    <xf numFmtId="176" fontId="18" fillId="0" borderId="0" applyFill="0" applyBorder="0" applyAlignment="0">
      <protection/>
    </xf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18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19" fillId="0" borderId="0" applyFill="0" applyBorder="0" applyAlignment="0">
      <protection/>
    </xf>
    <xf numFmtId="176" fontId="19" fillId="0" borderId="0" applyFill="0" applyBorder="0" applyAlignment="0">
      <protection/>
    </xf>
    <xf numFmtId="175" fontId="19" fillId="0" borderId="0" applyFill="0" applyBorder="0" applyAlignment="0">
      <protection/>
    </xf>
    <xf numFmtId="180" fontId="19" fillId="0" borderId="0" applyFill="0" applyBorder="0" applyAlignment="0">
      <protection/>
    </xf>
    <xf numFmtId="176" fontId="19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38" fontId="20" fillId="30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31" borderId="1" applyNumberFormat="0" applyAlignment="0" applyProtection="0"/>
    <xf numFmtId="10" fontId="20" fillId="32" borderId="8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175" fontId="23" fillId="0" borderId="0" applyFill="0" applyBorder="0" applyAlignment="0">
      <protection/>
    </xf>
    <xf numFmtId="176" fontId="23" fillId="0" borderId="0" applyFill="0" applyBorder="0" applyAlignment="0">
      <protection/>
    </xf>
    <xf numFmtId="175" fontId="23" fillId="0" borderId="0" applyFill="0" applyBorder="0" applyAlignment="0">
      <protection/>
    </xf>
    <xf numFmtId="180" fontId="23" fillId="0" borderId="0" applyFill="0" applyBorder="0" applyAlignment="0">
      <protection/>
    </xf>
    <xf numFmtId="176" fontId="23" fillId="0" borderId="0" applyFill="0" applyBorder="0" applyAlignment="0">
      <protection/>
    </xf>
    <xf numFmtId="0" fontId="73" fillId="0" borderId="9" applyNumberFormat="0" applyFill="0" applyAlignment="0" applyProtection="0"/>
    <xf numFmtId="0" fontId="74" fillId="33" borderId="0" applyNumberFormat="0" applyBorder="0" applyAlignment="0" applyProtection="0"/>
    <xf numFmtId="184" fontId="24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85" fontId="0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4" borderId="10" applyNumberFormat="0" applyFont="0" applyAlignment="0" applyProtection="0"/>
    <xf numFmtId="0" fontId="76" fillId="27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25" fillId="0" borderId="0" applyFill="0" applyBorder="0" applyAlignment="0">
      <protection/>
    </xf>
    <xf numFmtId="176" fontId="25" fillId="0" borderId="0" applyFill="0" applyBorder="0" applyAlignment="0">
      <protection/>
    </xf>
    <xf numFmtId="175" fontId="25" fillId="0" borderId="0" applyFill="0" applyBorder="0" applyAlignment="0">
      <protection/>
    </xf>
    <xf numFmtId="180" fontId="25" fillId="0" borderId="0" applyFill="0" applyBorder="0" applyAlignment="0">
      <protection/>
    </xf>
    <xf numFmtId="176" fontId="25" fillId="0" borderId="0" applyFill="0" applyBorder="0" applyAlignment="0">
      <protection/>
    </xf>
    <xf numFmtId="49" fontId="1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>
      <alignment/>
      <protection/>
    </xf>
  </cellStyleXfs>
  <cellXfs count="7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" fontId="4" fillId="0" borderId="22" xfId="0" applyNumberFormat="1" applyFont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4" fillId="0" borderId="28" xfId="310" applyFont="1" applyBorder="1" applyAlignment="1">
      <alignment horizontal="right" vertical="center"/>
      <protection/>
    </xf>
    <xf numFmtId="0" fontId="4" fillId="0" borderId="29" xfId="310" applyFont="1" applyBorder="1" applyAlignment="1">
      <alignment horizontal="left" vertical="center"/>
      <protection/>
    </xf>
    <xf numFmtId="49" fontId="4" fillId="0" borderId="30" xfId="310" applyNumberFormat="1" applyFont="1" applyBorder="1" applyAlignment="1">
      <alignment horizontal="center" vertical="center"/>
      <protection/>
    </xf>
    <xf numFmtId="0" fontId="4" fillId="0" borderId="30" xfId="310" applyFont="1" applyBorder="1" applyAlignment="1">
      <alignment horizontal="center" vertical="center"/>
      <protection/>
    </xf>
    <xf numFmtId="49" fontId="4" fillId="0" borderId="29" xfId="310" applyNumberFormat="1" applyFont="1" applyBorder="1" applyAlignment="1">
      <alignment horizontal="center" vertical="center"/>
      <protection/>
    </xf>
    <xf numFmtId="49" fontId="4" fillId="0" borderId="28" xfId="310" applyNumberFormat="1" applyFont="1" applyBorder="1" applyAlignment="1">
      <alignment horizontal="center" vertical="center"/>
      <protection/>
    </xf>
    <xf numFmtId="0" fontId="4" fillId="0" borderId="31" xfId="310" applyFont="1" applyBorder="1" applyAlignment="1">
      <alignment horizontal="left" vertical="center"/>
      <protection/>
    </xf>
    <xf numFmtId="0" fontId="4" fillId="0" borderId="0" xfId="310" applyFont="1" applyAlignment="1">
      <alignment vertical="center"/>
      <protection/>
    </xf>
    <xf numFmtId="0" fontId="5" fillId="0" borderId="22" xfId="310" applyFont="1" applyBorder="1" applyAlignment="1">
      <alignment horizontal="center" vertical="center"/>
      <protection/>
    </xf>
    <xf numFmtId="49" fontId="3" fillId="0" borderId="24" xfId="310" applyNumberFormat="1" applyFont="1" applyBorder="1" applyAlignment="1">
      <alignment horizontal="center" vertical="center"/>
      <protection/>
    </xf>
    <xf numFmtId="49" fontId="3" fillId="0" borderId="3" xfId="310" applyNumberFormat="1" applyFont="1" applyBorder="1" applyAlignment="1">
      <alignment horizontal="center" vertical="center"/>
      <protection/>
    </xf>
    <xf numFmtId="49" fontId="3" fillId="0" borderId="23" xfId="310" applyNumberFormat="1" applyFont="1" applyBorder="1" applyAlignment="1">
      <alignment horizontal="center" vertical="center"/>
      <protection/>
    </xf>
    <xf numFmtId="0" fontId="5" fillId="0" borderId="0" xfId="310" applyFont="1" applyAlignment="1">
      <alignment vertical="center"/>
      <protection/>
    </xf>
    <xf numFmtId="1" fontId="4" fillId="0" borderId="22" xfId="310" applyNumberFormat="1" applyFont="1" applyBorder="1" applyAlignment="1">
      <alignment horizontal="center" vertical="center"/>
      <protection/>
    </xf>
    <xf numFmtId="0" fontId="4" fillId="0" borderId="16" xfId="310" applyFont="1" applyBorder="1" applyAlignment="1">
      <alignment horizontal="right" vertical="center"/>
      <protection/>
    </xf>
    <xf numFmtId="0" fontId="4" fillId="0" borderId="17" xfId="310" applyFont="1" applyBorder="1" applyAlignment="1">
      <alignment horizontal="left" vertical="center"/>
      <protection/>
    </xf>
    <xf numFmtId="49" fontId="4" fillId="0" borderId="18" xfId="310" applyNumberFormat="1" applyFont="1" applyBorder="1" applyAlignment="1">
      <alignment horizontal="center" vertical="center"/>
      <protection/>
    </xf>
    <xf numFmtId="0" fontId="4" fillId="0" borderId="18" xfId="310" applyFont="1" applyBorder="1" applyAlignment="1">
      <alignment horizontal="center" vertical="center"/>
      <protection/>
    </xf>
    <xf numFmtId="0" fontId="4" fillId="0" borderId="21" xfId="310" applyFont="1" applyBorder="1" applyAlignment="1">
      <alignment horizontal="left" vertical="center"/>
      <protection/>
    </xf>
    <xf numFmtId="0" fontId="4" fillId="0" borderId="0" xfId="310" applyFont="1" applyAlignment="1">
      <alignment vertical="center"/>
      <protection/>
    </xf>
    <xf numFmtId="0" fontId="5" fillId="0" borderId="0" xfId="310" applyFont="1" applyAlignment="1">
      <alignment vertical="center"/>
      <protection/>
    </xf>
    <xf numFmtId="0" fontId="3" fillId="0" borderId="23" xfId="0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74" fontId="2" fillId="0" borderId="8" xfId="821" applyNumberFormat="1" applyFont="1" applyFill="1" applyBorder="1" applyAlignment="1">
      <alignment horizontal="center" vertical="center"/>
      <protection/>
    </xf>
    <xf numFmtId="172" fontId="2" fillId="0" borderId="8" xfId="0" applyNumberFormat="1" applyFont="1" applyBorder="1" applyAlignment="1">
      <alignment horizontal="center" vertical="center"/>
    </xf>
    <xf numFmtId="174" fontId="2" fillId="0" borderId="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173" fontId="5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4" fillId="0" borderId="3" xfId="310" applyNumberFormat="1" applyFont="1" applyBorder="1" applyAlignment="1">
      <alignment horizontal="center" vertical="center"/>
      <protection/>
    </xf>
    <xf numFmtId="1" fontId="4" fillId="0" borderId="18" xfId="310" applyNumberFormat="1" applyFont="1" applyBorder="1" applyAlignment="1">
      <alignment horizontal="center" vertical="center"/>
      <protection/>
    </xf>
    <xf numFmtId="2" fontId="2" fillId="0" borderId="3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7" fillId="35" borderId="8" xfId="146" applyNumberFormat="1" applyFont="1" applyFill="1" applyBorder="1" applyAlignment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4" fillId="0" borderId="35" xfId="310" applyNumberFormat="1" applyFont="1" applyBorder="1" applyAlignment="1">
      <alignment horizontal="center" vertical="center"/>
      <protection/>
    </xf>
    <xf numFmtId="0" fontId="5" fillId="0" borderId="3" xfId="31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10" fillId="0" borderId="8" xfId="818" applyFont="1" applyBorder="1" applyAlignment="1">
      <alignment horizontal="center" vertical="center"/>
      <protection/>
    </xf>
    <xf numFmtId="0" fontId="27" fillId="0" borderId="0" xfId="818" applyFont="1" applyAlignment="1">
      <alignment horizontal="center" vertical="center"/>
      <protection/>
    </xf>
    <xf numFmtId="0" fontId="27" fillId="0" borderId="0" xfId="818" applyFont="1" applyAlignment="1">
      <alignment vertical="center"/>
      <protection/>
    </xf>
    <xf numFmtId="0" fontId="27" fillId="0" borderId="0" xfId="818" applyFont="1" applyAlignment="1">
      <alignment horizontal="right" vertical="center"/>
      <protection/>
    </xf>
    <xf numFmtId="0" fontId="28" fillId="0" borderId="8" xfId="818" applyFont="1" applyBorder="1" applyAlignment="1">
      <alignment horizontal="center" vertical="center"/>
      <protection/>
    </xf>
    <xf numFmtId="0" fontId="28" fillId="0" borderId="8" xfId="818" applyNumberFormat="1" applyFont="1" applyBorder="1" applyAlignment="1">
      <alignment horizontal="center" vertical="center"/>
      <protection/>
    </xf>
    <xf numFmtId="0" fontId="29" fillId="0" borderId="36" xfId="818" applyFont="1" applyBorder="1" applyAlignment="1">
      <alignment horizontal="center" vertical="center"/>
      <protection/>
    </xf>
    <xf numFmtId="0" fontId="31" fillId="0" borderId="0" xfId="818" applyFont="1" applyAlignment="1">
      <alignment vertical="center"/>
      <protection/>
    </xf>
    <xf numFmtId="173" fontId="5" fillId="0" borderId="8" xfId="0" applyNumberFormat="1" applyFont="1" applyFill="1" applyBorder="1" applyAlignment="1">
      <alignment horizontal="center" vertical="center"/>
    </xf>
    <xf numFmtId="0" fontId="5" fillId="35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5" borderId="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35" borderId="8" xfId="0" applyFont="1" applyFill="1" applyBorder="1" applyAlignment="1">
      <alignment horizontal="center" vertical="center"/>
    </xf>
    <xf numFmtId="1" fontId="4" fillId="0" borderId="37" xfId="310" applyNumberFormat="1" applyFont="1" applyBorder="1" applyAlignment="1">
      <alignment horizontal="center" vertical="center"/>
      <protection/>
    </xf>
    <xf numFmtId="1" fontId="4" fillId="0" borderId="38" xfId="310" applyNumberFormat="1" applyFont="1" applyBorder="1" applyAlignment="1">
      <alignment horizontal="center" vertical="center"/>
      <protection/>
    </xf>
    <xf numFmtId="1" fontId="4" fillId="0" borderId="39" xfId="310" applyNumberFormat="1" applyFont="1" applyBorder="1" applyAlignment="1">
      <alignment horizontal="center" vertical="center"/>
      <protection/>
    </xf>
    <xf numFmtId="1" fontId="4" fillId="0" borderId="40" xfId="310" applyNumberFormat="1" applyFont="1" applyBorder="1" applyAlignment="1">
      <alignment horizontal="center" vertical="center"/>
      <protection/>
    </xf>
    <xf numFmtId="186" fontId="17" fillId="0" borderId="8" xfId="0" applyNumberFormat="1" applyFont="1" applyBorder="1" applyAlignment="1">
      <alignment horizontal="center" vertical="center"/>
    </xf>
    <xf numFmtId="0" fontId="4" fillId="0" borderId="28" xfId="31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11" fillId="35" borderId="41" xfId="146" applyFont="1" applyFill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left" vertical="center"/>
    </xf>
    <xf numFmtId="173" fontId="5" fillId="0" borderId="42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35" borderId="42" xfId="146" applyNumberFormat="1" applyFont="1" applyFill="1" applyBorder="1" applyAlignment="1">
      <alignment horizontal="center" vertical="center"/>
      <protection/>
    </xf>
    <xf numFmtId="186" fontId="2" fillId="0" borderId="42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16" fillId="0" borderId="46" xfId="146" applyFont="1" applyBorder="1" applyAlignment="1">
      <alignment horizontal="center" vertical="center"/>
      <protection/>
    </xf>
    <xf numFmtId="0" fontId="3" fillId="0" borderId="47" xfId="0" applyFont="1" applyBorder="1" applyAlignment="1">
      <alignment horizontal="left" vertical="center"/>
    </xf>
    <xf numFmtId="0" fontId="16" fillId="0" borderId="37" xfId="146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left" vertical="center"/>
    </xf>
    <xf numFmtId="173" fontId="5" fillId="0" borderId="48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7" fillId="35" borderId="48" xfId="146" applyNumberFormat="1" applyFont="1" applyFill="1" applyBorder="1" applyAlignment="1">
      <alignment horizontal="center" vertical="center"/>
      <protection/>
    </xf>
    <xf numFmtId="186" fontId="17" fillId="0" borderId="48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49" fontId="6" fillId="0" borderId="0" xfId="146" applyNumberFormat="1" applyFont="1" applyAlignment="1">
      <alignment horizontal="center" vertical="center"/>
      <protection/>
    </xf>
    <xf numFmtId="0" fontId="5" fillId="0" borderId="0" xfId="146" applyFont="1" applyAlignment="1">
      <alignment vertical="center"/>
      <protection/>
    </xf>
    <xf numFmtId="0" fontId="2" fillId="0" borderId="0" xfId="146" applyFont="1" applyAlignment="1">
      <alignment vertical="center"/>
      <protection/>
    </xf>
    <xf numFmtId="49" fontId="4" fillId="0" borderId="0" xfId="146" applyNumberFormat="1" applyFont="1" applyAlignment="1">
      <alignment horizontal="left" vertical="center"/>
      <protection/>
    </xf>
    <xf numFmtId="0" fontId="9" fillId="0" borderId="0" xfId="146" applyFont="1" applyAlignment="1">
      <alignment horizontal="left" vertical="center"/>
      <protection/>
    </xf>
    <xf numFmtId="0" fontId="7" fillId="0" borderId="0" xfId="146" applyFont="1" applyAlignment="1">
      <alignment horizontal="center" vertical="center"/>
      <protection/>
    </xf>
    <xf numFmtId="2" fontId="2" fillId="0" borderId="0" xfId="146" applyNumberFormat="1" applyFont="1" applyAlignment="1">
      <alignment horizontal="left" vertical="center"/>
      <protection/>
    </xf>
    <xf numFmtId="2" fontId="2" fillId="0" borderId="0" xfId="146" applyNumberFormat="1" applyFont="1" applyAlignment="1">
      <alignment horizontal="center" vertical="center"/>
      <protection/>
    </xf>
    <xf numFmtId="49" fontId="2" fillId="0" borderId="0" xfId="146" applyNumberFormat="1" applyFont="1" applyAlignment="1">
      <alignment horizontal="center" vertical="center"/>
      <protection/>
    </xf>
    <xf numFmtId="0" fontId="3" fillId="0" borderId="0" xfId="146" applyFont="1" applyAlignment="1">
      <alignment vertical="center"/>
      <protection/>
    </xf>
    <xf numFmtId="0" fontId="10" fillId="0" borderId="0" xfId="146" applyFont="1" applyAlignment="1">
      <alignment vertical="center"/>
      <protection/>
    </xf>
    <xf numFmtId="0" fontId="6" fillId="0" borderId="0" xfId="146" applyFont="1" applyAlignment="1">
      <alignment vertical="center"/>
      <protection/>
    </xf>
    <xf numFmtId="49" fontId="10" fillId="0" borderId="0" xfId="146" applyNumberFormat="1" applyFont="1" applyAlignment="1">
      <alignment horizontal="left" vertical="center"/>
      <protection/>
    </xf>
    <xf numFmtId="0" fontId="10" fillId="0" borderId="0" xfId="146" applyFont="1" applyAlignment="1">
      <alignment horizontal="left" vertical="center"/>
      <protection/>
    </xf>
    <xf numFmtId="0" fontId="10" fillId="0" borderId="0" xfId="146" applyFont="1" applyAlignment="1">
      <alignment horizontal="center" vertical="center"/>
      <protection/>
    </xf>
    <xf numFmtId="2" fontId="10" fillId="0" borderId="0" xfId="146" applyNumberFormat="1" applyFont="1" applyAlignment="1">
      <alignment horizontal="left" vertical="center"/>
      <protection/>
    </xf>
    <xf numFmtId="2" fontId="6" fillId="0" borderId="0" xfId="146" applyNumberFormat="1" applyFont="1" applyAlignment="1">
      <alignment horizontal="center" vertical="center"/>
      <protection/>
    </xf>
    <xf numFmtId="49" fontId="3" fillId="0" borderId="0" xfId="146" applyNumberFormat="1" applyFont="1" applyAlignment="1">
      <alignment horizontal="left" vertical="center"/>
      <protection/>
    </xf>
    <xf numFmtId="2" fontId="4" fillId="0" borderId="0" xfId="146" applyNumberFormat="1" applyFont="1" applyAlignment="1">
      <alignment vertical="center"/>
      <protection/>
    </xf>
    <xf numFmtId="49" fontId="4" fillId="0" borderId="0" xfId="146" applyNumberFormat="1" applyFont="1" applyAlignment="1">
      <alignment vertical="center"/>
      <protection/>
    </xf>
    <xf numFmtId="0" fontId="4" fillId="0" borderId="16" xfId="146" applyFont="1" applyBorder="1" applyAlignment="1">
      <alignment horizontal="right" vertical="center"/>
      <protection/>
    </xf>
    <xf numFmtId="0" fontId="4" fillId="0" borderId="17" xfId="146" applyFont="1" applyBorder="1" applyAlignment="1">
      <alignment horizontal="left" vertical="center"/>
      <protection/>
    </xf>
    <xf numFmtId="49" fontId="4" fillId="0" borderId="18" xfId="146" applyNumberFormat="1" applyFont="1" applyBorder="1" applyAlignment="1">
      <alignment horizontal="center" vertical="center"/>
      <protection/>
    </xf>
    <xf numFmtId="0" fontId="4" fillId="0" borderId="18" xfId="146" applyFont="1" applyBorder="1" applyAlignment="1">
      <alignment horizontal="center" vertical="center"/>
      <protection/>
    </xf>
    <xf numFmtId="0" fontId="4" fillId="0" borderId="18" xfId="146" applyFont="1" applyBorder="1" applyAlignment="1">
      <alignment horizontal="center" vertical="center"/>
      <protection/>
    </xf>
    <xf numFmtId="1" fontId="4" fillId="0" borderId="37" xfId="146" applyNumberFormat="1" applyFont="1" applyBorder="1" applyAlignment="1">
      <alignment horizontal="center" vertical="center"/>
      <protection/>
    </xf>
    <xf numFmtId="1" fontId="4" fillId="0" borderId="38" xfId="146" applyNumberFormat="1" applyFont="1" applyBorder="1" applyAlignment="1">
      <alignment horizontal="center" vertical="center"/>
      <protection/>
    </xf>
    <xf numFmtId="1" fontId="4" fillId="0" borderId="39" xfId="146" applyNumberFormat="1" applyFont="1" applyBorder="1" applyAlignment="1">
      <alignment horizontal="center" vertical="center"/>
      <protection/>
    </xf>
    <xf numFmtId="1" fontId="4" fillId="0" borderId="40" xfId="146" applyNumberFormat="1" applyFont="1" applyBorder="1" applyAlignment="1">
      <alignment horizontal="center" vertical="center"/>
      <protection/>
    </xf>
    <xf numFmtId="2" fontId="4" fillId="0" borderId="17" xfId="146" applyNumberFormat="1" applyFont="1" applyBorder="1" applyAlignment="1">
      <alignment horizontal="center" vertical="center"/>
      <protection/>
    </xf>
    <xf numFmtId="49" fontId="4" fillId="0" borderId="16" xfId="146" applyNumberFormat="1" applyFont="1" applyBorder="1" applyAlignment="1">
      <alignment horizontal="center" vertical="center"/>
      <protection/>
    </xf>
    <xf numFmtId="0" fontId="4" fillId="0" borderId="21" xfId="146" applyFont="1" applyBorder="1" applyAlignment="1">
      <alignment horizontal="left" vertical="center"/>
      <protection/>
    </xf>
    <xf numFmtId="0" fontId="4" fillId="0" borderId="0" xfId="146" applyFont="1" applyAlignment="1">
      <alignment vertical="center"/>
      <protection/>
    </xf>
    <xf numFmtId="0" fontId="5" fillId="0" borderId="15" xfId="146" applyFont="1" applyBorder="1" applyAlignment="1">
      <alignment horizontal="center" vertical="center"/>
      <protection/>
    </xf>
    <xf numFmtId="0" fontId="5" fillId="0" borderId="34" xfId="146" applyFont="1" applyBorder="1" applyAlignment="1">
      <alignment horizontal="center" vertical="center"/>
      <protection/>
    </xf>
    <xf numFmtId="2" fontId="12" fillId="0" borderId="8" xfId="146" applyNumberFormat="1" applyFont="1" applyBorder="1" applyAlignment="1">
      <alignment horizontal="center" vertical="center"/>
      <protection/>
    </xf>
    <xf numFmtId="2" fontId="5" fillId="0" borderId="0" xfId="146" applyNumberFormat="1" applyFont="1" applyAlignment="1">
      <alignment horizontal="left" vertical="center"/>
      <protection/>
    </xf>
    <xf numFmtId="0" fontId="7" fillId="0" borderId="0" xfId="146" applyFont="1" applyAlignment="1">
      <alignment horizontal="left" vertical="center"/>
      <protection/>
    </xf>
    <xf numFmtId="0" fontId="28" fillId="0" borderId="8" xfId="818" applyFont="1" applyBorder="1" applyAlignment="1">
      <alignment vertical="center"/>
      <protection/>
    </xf>
    <xf numFmtId="0" fontId="5" fillId="0" borderId="3" xfId="0" applyFont="1" applyBorder="1" applyAlignment="1">
      <alignment horizontal="center" vertical="center"/>
    </xf>
    <xf numFmtId="49" fontId="33" fillId="0" borderId="0" xfId="304" applyNumberFormat="1" applyFont="1" applyBorder="1" applyAlignment="1">
      <alignment horizontal="center"/>
      <protection/>
    </xf>
    <xf numFmtId="49" fontId="33" fillId="0" borderId="0" xfId="304" applyNumberFormat="1" applyFont="1" applyBorder="1" applyAlignment="1">
      <alignment horizontal="left"/>
      <protection/>
    </xf>
    <xf numFmtId="49" fontId="33" fillId="0" borderId="0" xfId="304" applyNumberFormat="1" applyFont="1" applyBorder="1" applyAlignment="1">
      <alignment/>
      <protection/>
    </xf>
    <xf numFmtId="49" fontId="33" fillId="0" borderId="0" xfId="130" applyNumberFormat="1" applyFont="1" applyBorder="1" applyAlignment="1">
      <alignment horizontal="center" vertical="center"/>
      <protection/>
    </xf>
    <xf numFmtId="0" fontId="33" fillId="0" borderId="0" xfId="130" applyFont="1" applyBorder="1" applyAlignment="1">
      <alignment horizontal="left" vertical="center"/>
      <protection/>
    </xf>
    <xf numFmtId="173" fontId="33" fillId="0" borderId="0" xfId="130" applyNumberFormat="1" applyFont="1" applyBorder="1" applyAlignment="1">
      <alignment horizontal="left" vertical="center"/>
      <protection/>
    </xf>
    <xf numFmtId="49" fontId="33" fillId="0" borderId="0" xfId="130" applyNumberFormat="1" applyFont="1" applyBorder="1" applyAlignment="1">
      <alignment horizontal="center"/>
      <protection/>
    </xf>
    <xf numFmtId="49" fontId="33" fillId="0" borderId="0" xfId="130" applyNumberFormat="1" applyFont="1" applyBorder="1" applyAlignment="1">
      <alignment/>
      <protection/>
    </xf>
    <xf numFmtId="49" fontId="33" fillId="0" borderId="0" xfId="130" applyNumberFormat="1" applyFont="1" applyBorder="1" applyAlignment="1">
      <alignment horizontal="left"/>
      <protection/>
    </xf>
    <xf numFmtId="49" fontId="33" fillId="0" borderId="0" xfId="304" applyNumberFormat="1" applyFont="1" applyAlignment="1">
      <alignment horizontal="center"/>
      <protection/>
    </xf>
    <xf numFmtId="49" fontId="33" fillId="0" borderId="0" xfId="304" applyNumberFormat="1" applyFont="1" applyAlignment="1">
      <alignment horizontal="left"/>
      <protection/>
    </xf>
    <xf numFmtId="49" fontId="33" fillId="0" borderId="0" xfId="304" applyNumberFormat="1" applyFont="1" applyAlignment="1">
      <alignment/>
      <protection/>
    </xf>
    <xf numFmtId="49" fontId="33" fillId="0" borderId="0" xfId="304" applyNumberFormat="1" applyFont="1">
      <alignment/>
      <protection/>
    </xf>
    <xf numFmtId="49" fontId="33" fillId="0" borderId="0" xfId="310" applyNumberFormat="1" applyFont="1" applyAlignment="1">
      <alignment horizontal="left"/>
      <protection/>
    </xf>
    <xf numFmtId="49" fontId="33" fillId="0" borderId="0" xfId="310" applyNumberFormat="1" applyFont="1" applyBorder="1" applyAlignment="1">
      <alignment horizontal="left"/>
      <protection/>
    </xf>
    <xf numFmtId="49" fontId="33" fillId="0" borderId="0" xfId="310" applyNumberFormat="1" applyFont="1" applyBorder="1">
      <alignment/>
      <protection/>
    </xf>
    <xf numFmtId="173" fontId="5" fillId="0" borderId="0" xfId="0" applyNumberFormat="1" applyFont="1" applyFill="1" applyBorder="1" applyAlignment="1">
      <alignment horizontal="center" vertical="center"/>
    </xf>
    <xf numFmtId="49" fontId="33" fillId="0" borderId="0" xfId="310" applyNumberFormat="1" applyFont="1" applyBorder="1" applyAlignment="1">
      <alignment/>
      <protection/>
    </xf>
    <xf numFmtId="49" fontId="33" fillId="0" borderId="0" xfId="304" applyNumberFormat="1" applyFont="1" applyBorder="1">
      <alignment/>
      <protection/>
    </xf>
    <xf numFmtId="49" fontId="33" fillId="0" borderId="0" xfId="304" applyNumberFormat="1" applyFont="1" applyBorder="1" applyAlignment="1">
      <alignment horizontal="center" vertical="center"/>
      <protection/>
    </xf>
    <xf numFmtId="49" fontId="33" fillId="0" borderId="0" xfId="817" applyNumberFormat="1" applyFont="1" applyBorder="1" applyAlignment="1">
      <alignment horizontal="left"/>
      <protection/>
    </xf>
    <xf numFmtId="49" fontId="33" fillId="0" borderId="0" xfId="817" applyNumberFormat="1" applyFont="1" applyBorder="1">
      <alignment/>
      <protection/>
    </xf>
    <xf numFmtId="0" fontId="33" fillId="0" borderId="0" xfId="304" applyFont="1" applyBorder="1" applyAlignment="1">
      <alignment horizontal="left"/>
      <protection/>
    </xf>
    <xf numFmtId="0" fontId="33" fillId="0" borderId="0" xfId="304" applyFont="1" applyBorder="1" applyAlignment="1">
      <alignment/>
      <protection/>
    </xf>
    <xf numFmtId="0" fontId="5" fillId="35" borderId="0" xfId="0" applyFont="1" applyFill="1" applyAlignment="1">
      <alignment vertical="center"/>
    </xf>
    <xf numFmtId="49" fontId="33" fillId="0" borderId="0" xfId="817" applyNumberFormat="1" applyFont="1" applyBorder="1" applyAlignment="1">
      <alignment horizontal="center"/>
      <protection/>
    </xf>
    <xf numFmtId="174" fontId="2" fillId="35" borderId="8" xfId="0" applyNumberFormat="1" applyFont="1" applyFill="1" applyBorder="1" applyAlignment="1">
      <alignment horizontal="center" vertical="center"/>
    </xf>
    <xf numFmtId="173" fontId="33" fillId="0" borderId="0" xfId="130" applyNumberFormat="1" applyFont="1" applyBorder="1" applyAlignment="1">
      <alignment horizontal="left"/>
      <protection/>
    </xf>
    <xf numFmtId="49" fontId="33" fillId="0" borderId="0" xfId="130" applyNumberFormat="1" applyFont="1" applyBorder="1">
      <alignment/>
      <protection/>
    </xf>
    <xf numFmtId="49" fontId="34" fillId="0" borderId="0" xfId="130" applyNumberFormat="1" applyFont="1" applyBorder="1" applyAlignment="1">
      <alignment horizontal="center"/>
      <protection/>
    </xf>
    <xf numFmtId="49" fontId="34" fillId="0" borderId="0" xfId="130" applyNumberFormat="1" applyFont="1" applyBorder="1" applyAlignment="1">
      <alignment horizontal="left"/>
      <protection/>
    </xf>
    <xf numFmtId="49" fontId="34" fillId="0" borderId="0" xfId="130" applyNumberFormat="1" applyFont="1" applyBorder="1" applyAlignment="1">
      <alignment/>
      <protection/>
    </xf>
    <xf numFmtId="0" fontId="2" fillId="0" borderId="48" xfId="0" applyFont="1" applyBorder="1" applyAlignment="1">
      <alignment horizontal="center" vertical="center"/>
    </xf>
    <xf numFmtId="0" fontId="16" fillId="0" borderId="0" xfId="146" applyFont="1" applyBorder="1" applyAlignment="1">
      <alignment horizontal="center" vertical="center"/>
      <protection/>
    </xf>
    <xf numFmtId="186" fontId="17" fillId="0" borderId="0" xfId="0" applyNumberFormat="1" applyFont="1" applyBorder="1" applyAlignment="1">
      <alignment horizontal="center" vertical="center"/>
    </xf>
    <xf numFmtId="0" fontId="29" fillId="0" borderId="8" xfId="818" applyFont="1" applyBorder="1" applyAlignment="1">
      <alignment horizontal="center" vertical="center"/>
      <protection/>
    </xf>
    <xf numFmtId="0" fontId="28" fillId="35" borderId="8" xfId="818" applyFont="1" applyFill="1" applyBorder="1" applyAlignment="1">
      <alignment horizontal="center" vertical="center"/>
      <protection/>
    </xf>
    <xf numFmtId="0" fontId="10" fillId="35" borderId="8" xfId="818" applyFont="1" applyFill="1" applyBorder="1" applyAlignment="1">
      <alignment horizontal="center" vertical="center"/>
      <protection/>
    </xf>
    <xf numFmtId="49" fontId="33" fillId="0" borderId="0" xfId="306" applyNumberFormat="1" applyFont="1" applyAlignment="1">
      <alignment horizontal="center"/>
      <protection/>
    </xf>
    <xf numFmtId="49" fontId="33" fillId="0" borderId="0" xfId="306" applyNumberFormat="1" applyFont="1" applyAlignment="1">
      <alignment horizontal="left"/>
      <protection/>
    </xf>
    <xf numFmtId="49" fontId="33" fillId="0" borderId="0" xfId="306" applyNumberFormat="1" applyFont="1" applyBorder="1" applyAlignment="1">
      <alignment horizontal="center"/>
      <protection/>
    </xf>
    <xf numFmtId="49" fontId="33" fillId="0" borderId="0" xfId="306" applyNumberFormat="1" applyFont="1" applyBorder="1" applyAlignment="1">
      <alignment horizontal="left"/>
      <protection/>
    </xf>
    <xf numFmtId="49" fontId="33" fillId="0" borderId="0" xfId="306" applyNumberFormat="1" applyFont="1" applyBorder="1" applyAlignment="1">
      <alignment/>
      <protection/>
    </xf>
    <xf numFmtId="49" fontId="33" fillId="0" borderId="0" xfId="310" applyNumberFormat="1" applyFont="1" applyBorder="1" applyAlignment="1">
      <alignment horizontal="center"/>
      <protection/>
    </xf>
    <xf numFmtId="49" fontId="0" fillId="0" borderId="0" xfId="306" applyNumberFormat="1" applyFont="1" applyAlignment="1">
      <alignment horizontal="center"/>
      <protection/>
    </xf>
    <xf numFmtId="49" fontId="0" fillId="0" borderId="0" xfId="130" applyNumberFormat="1" applyFont="1" applyBorder="1" applyAlignment="1">
      <alignment horizontal="center" vertical="center"/>
      <protection/>
    </xf>
    <xf numFmtId="49" fontId="0" fillId="0" borderId="0" xfId="310" applyNumberFormat="1" applyFont="1" applyBorder="1" applyAlignment="1">
      <alignment horizontal="center"/>
      <protection/>
    </xf>
    <xf numFmtId="49" fontId="0" fillId="0" borderId="0" xfId="130" applyNumberFormat="1" applyFont="1" applyBorder="1" applyAlignment="1">
      <alignment horizontal="center"/>
      <protection/>
    </xf>
    <xf numFmtId="0" fontId="33" fillId="0" borderId="0" xfId="306" applyFont="1" applyFill="1" applyBorder="1" applyAlignment="1">
      <alignment horizontal="left" vertical="center"/>
      <protection/>
    </xf>
    <xf numFmtId="49" fontId="33" fillId="0" borderId="0" xfId="310" applyNumberFormat="1" applyFont="1" applyAlignment="1">
      <alignment/>
      <protection/>
    </xf>
    <xf numFmtId="0" fontId="35" fillId="0" borderId="8" xfId="0" applyFont="1" applyBorder="1" applyAlignment="1">
      <alignment horizontal="left" vertical="center"/>
    </xf>
    <xf numFmtId="0" fontId="10" fillId="0" borderId="8" xfId="818" applyFont="1" applyBorder="1" applyAlignment="1">
      <alignment vertical="center"/>
      <protection/>
    </xf>
    <xf numFmtId="0" fontId="10" fillId="35" borderId="8" xfId="818" applyFont="1" applyFill="1" applyBorder="1" applyAlignment="1">
      <alignment vertical="center"/>
      <protection/>
    </xf>
    <xf numFmtId="0" fontId="28" fillId="0" borderId="20" xfId="818" applyFont="1" applyBorder="1" applyAlignment="1">
      <alignment horizontal="center" vertical="center"/>
      <protection/>
    </xf>
    <xf numFmtId="0" fontId="29" fillId="0" borderId="13" xfId="818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vertical="center" wrapText="1"/>
    </xf>
    <xf numFmtId="0" fontId="29" fillId="35" borderId="13" xfId="818" applyFont="1" applyFill="1" applyBorder="1" applyAlignment="1">
      <alignment horizontal="center" vertical="center"/>
      <protection/>
    </xf>
    <xf numFmtId="0" fontId="28" fillId="35" borderId="8" xfId="818" applyFont="1" applyFill="1" applyBorder="1" applyAlignment="1">
      <alignment horizontal="center" vertical="center"/>
      <protection/>
    </xf>
    <xf numFmtId="0" fontId="28" fillId="35" borderId="8" xfId="818" applyFont="1" applyFill="1" applyBorder="1" applyAlignment="1">
      <alignment horizontal="center" vertical="center"/>
      <protection/>
    </xf>
    <xf numFmtId="0" fontId="28" fillId="0" borderId="8" xfId="818" applyFont="1" applyBorder="1" applyAlignment="1">
      <alignment horizontal="center" vertical="center"/>
      <protection/>
    </xf>
    <xf numFmtId="0" fontId="5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8" xfId="0" applyFont="1" applyBorder="1" applyAlignment="1">
      <alignment horizontal="left" vertical="center"/>
    </xf>
    <xf numFmtId="0" fontId="36" fillId="0" borderId="8" xfId="0" applyFont="1" applyBorder="1" applyAlignment="1">
      <alignment/>
    </xf>
    <xf numFmtId="0" fontId="27" fillId="0" borderId="8" xfId="0" applyFont="1" applyBorder="1" applyAlignment="1">
      <alignment/>
    </xf>
    <xf numFmtId="173" fontId="5" fillId="0" borderId="20" xfId="0" applyNumberFormat="1" applyFont="1" applyBorder="1" applyAlignment="1">
      <alignment horizontal="center"/>
    </xf>
    <xf numFmtId="0" fontId="27" fillId="0" borderId="19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2" fillId="0" borderId="52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38" fillId="0" borderId="15" xfId="0" applyFont="1" applyBorder="1" applyAlignment="1">
      <alignment horizontal="left"/>
    </xf>
    <xf numFmtId="0" fontId="3" fillId="0" borderId="8" xfId="0" applyFont="1" applyBorder="1" applyAlignment="1">
      <alignment vertical="center" wrapText="1"/>
    </xf>
    <xf numFmtId="0" fontId="5" fillId="0" borderId="8" xfId="119" applyFont="1" applyBorder="1" applyAlignment="1">
      <alignment horizontal="left"/>
      <protection/>
    </xf>
    <xf numFmtId="0" fontId="2" fillId="0" borderId="8" xfId="119" applyFont="1" applyBorder="1" applyAlignment="1">
      <alignment horizontal="center"/>
      <protection/>
    </xf>
    <xf numFmtId="0" fontId="5" fillId="0" borderId="19" xfId="119" applyFont="1" applyBorder="1" applyAlignment="1">
      <alignment horizontal="right"/>
      <protection/>
    </xf>
    <xf numFmtId="0" fontId="2" fillId="0" borderId="20" xfId="119" applyFont="1" applyBorder="1" applyAlignment="1">
      <alignment horizontal="left"/>
      <protection/>
    </xf>
    <xf numFmtId="49" fontId="5" fillId="0" borderId="8" xfId="119" applyNumberFormat="1" applyFont="1" applyBorder="1" applyAlignment="1">
      <alignment horizontal="center"/>
      <protection/>
    </xf>
    <xf numFmtId="0" fontId="3" fillId="0" borderId="8" xfId="119" applyFont="1" applyBorder="1" applyAlignment="1">
      <alignment horizontal="left"/>
      <protection/>
    </xf>
    <xf numFmtId="0" fontId="39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left"/>
    </xf>
    <xf numFmtId="0" fontId="36" fillId="0" borderId="19" xfId="0" applyFont="1" applyBorder="1" applyAlignment="1">
      <alignment horizontal="right"/>
    </xf>
    <xf numFmtId="0" fontId="37" fillId="0" borderId="20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/>
    </xf>
    <xf numFmtId="49" fontId="36" fillId="0" borderId="19" xfId="638" applyNumberFormat="1" applyFont="1" applyBorder="1" applyAlignment="1">
      <alignment horizontal="right"/>
      <protection/>
    </xf>
    <xf numFmtId="49" fontId="37" fillId="0" borderId="20" xfId="638" applyNumberFormat="1" applyFont="1" applyBorder="1">
      <alignment/>
      <protection/>
    </xf>
    <xf numFmtId="49" fontId="5" fillId="0" borderId="20" xfId="638" applyNumberFormat="1" applyFont="1" applyBorder="1" applyAlignment="1">
      <alignment horizontal="center"/>
      <protection/>
    </xf>
    <xf numFmtId="49" fontId="36" fillId="0" borderId="8" xfId="491" applyNumberFormat="1" applyFont="1" applyBorder="1">
      <alignment/>
      <protection/>
    </xf>
    <xf numFmtId="49" fontId="36" fillId="0" borderId="8" xfId="638" applyNumberFormat="1" applyFont="1" applyBorder="1">
      <alignment/>
      <protection/>
    </xf>
    <xf numFmtId="49" fontId="37" fillId="0" borderId="20" xfId="638" applyNumberFormat="1" applyFont="1" applyBorder="1" applyAlignment="1">
      <alignment horizontal="left"/>
      <protection/>
    </xf>
    <xf numFmtId="49" fontId="5" fillId="0" borderId="8" xfId="638" applyNumberFormat="1" applyFont="1" applyBorder="1" applyAlignment="1">
      <alignment horizontal="center"/>
      <protection/>
    </xf>
    <xf numFmtId="0" fontId="36" fillId="0" borderId="20" xfId="0" applyFont="1" applyBorder="1" applyAlignment="1">
      <alignment/>
    </xf>
    <xf numFmtId="49" fontId="5" fillId="0" borderId="8" xfId="638" applyNumberFormat="1" applyFont="1" applyBorder="1">
      <alignment/>
      <protection/>
    </xf>
    <xf numFmtId="0" fontId="5" fillId="0" borderId="8" xfId="0" applyFont="1" applyBorder="1" applyAlignment="1">
      <alignment horizontal="right" vertical="center"/>
    </xf>
    <xf numFmtId="173" fontId="5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49" fontId="31" fillId="0" borderId="20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/>
    </xf>
    <xf numFmtId="0" fontId="27" fillId="0" borderId="8" xfId="0" applyFont="1" applyBorder="1" applyAlignment="1">
      <alignment/>
    </xf>
    <xf numFmtId="0" fontId="31" fillId="0" borderId="20" xfId="0" applyFont="1" applyBorder="1" applyAlignment="1">
      <alignment horizontal="left"/>
    </xf>
    <xf numFmtId="173" fontId="11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4" fillId="0" borderId="16" xfId="310" applyFont="1" applyBorder="1" applyAlignment="1">
      <alignment horizontal="center" vertical="center"/>
      <protection/>
    </xf>
    <xf numFmtId="1" fontId="4" fillId="0" borderId="22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174" fontId="6" fillId="0" borderId="8" xfId="821" applyNumberFormat="1" applyFont="1" applyFill="1" applyBorder="1" applyAlignment="1">
      <alignment horizontal="center" vertical="center"/>
      <protection/>
    </xf>
    <xf numFmtId="174" fontId="40" fillId="0" borderId="8" xfId="821" applyNumberFormat="1" applyFont="1" applyFill="1" applyBorder="1" applyAlignment="1">
      <alignment horizontal="center" vertical="center"/>
      <protection/>
    </xf>
    <xf numFmtId="49" fontId="41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30" xfId="310" applyNumberFormat="1" applyFont="1" applyBorder="1" applyAlignment="1">
      <alignment horizontal="center" vertical="center"/>
      <protection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35" borderId="46" xfId="146" applyFont="1" applyFill="1" applyBorder="1" applyAlignment="1">
      <alignment horizontal="center" vertical="center"/>
      <protection/>
    </xf>
    <xf numFmtId="0" fontId="2" fillId="0" borderId="52" xfId="0" applyFont="1" applyBorder="1" applyAlignment="1">
      <alignment horizontal="left" vertical="center"/>
    </xf>
    <xf numFmtId="173" fontId="5" fillId="0" borderId="15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14" fillId="0" borderId="42" xfId="0" applyFont="1" applyBorder="1" applyAlignment="1">
      <alignment horizontal="left" vertical="center"/>
    </xf>
    <xf numFmtId="173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0" fontId="14" fillId="0" borderId="48" xfId="0" applyFont="1" applyBorder="1" applyAlignment="1">
      <alignment horizontal="left" vertical="center"/>
    </xf>
    <xf numFmtId="173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4" fillId="0" borderId="22" xfId="310" applyNumberFormat="1" applyFont="1" applyBorder="1" applyAlignment="1">
      <alignment horizontal="center" vertical="center"/>
      <protection/>
    </xf>
    <xf numFmtId="1" fontId="4" fillId="0" borderId="3" xfId="310" applyNumberFormat="1" applyFont="1" applyBorder="1" applyAlignment="1">
      <alignment horizontal="center" vertical="center"/>
      <protection/>
    </xf>
    <xf numFmtId="0" fontId="4" fillId="0" borderId="28" xfId="310" applyFont="1" applyBorder="1" applyAlignment="1">
      <alignment horizontal="center" vertical="center"/>
      <protection/>
    </xf>
    <xf numFmtId="2" fontId="4" fillId="0" borderId="1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173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1" fontId="4" fillId="0" borderId="35" xfId="310" applyNumberFormat="1" applyFont="1" applyBorder="1" applyAlignment="1">
      <alignment horizontal="center" vertical="center"/>
      <protection/>
    </xf>
    <xf numFmtId="0" fontId="4" fillId="0" borderId="28" xfId="310" applyFont="1" applyBorder="1" applyAlignment="1">
      <alignment horizontal="right" vertical="center"/>
      <protection/>
    </xf>
    <xf numFmtId="0" fontId="4" fillId="0" borderId="29" xfId="310" applyFont="1" applyBorder="1" applyAlignment="1">
      <alignment horizontal="left" vertical="center"/>
      <protection/>
    </xf>
    <xf numFmtId="49" fontId="4" fillId="0" borderId="30" xfId="310" applyNumberFormat="1" applyFont="1" applyBorder="1" applyAlignment="1">
      <alignment horizontal="center" vertical="center"/>
      <protection/>
    </xf>
    <xf numFmtId="0" fontId="4" fillId="0" borderId="30" xfId="310" applyFont="1" applyBorder="1" applyAlignment="1">
      <alignment horizontal="center" vertical="center"/>
      <protection/>
    </xf>
    <xf numFmtId="49" fontId="4" fillId="0" borderId="35" xfId="310" applyNumberFormat="1" applyFont="1" applyBorder="1" applyAlignment="1">
      <alignment horizontal="center" vertical="center"/>
      <protection/>
    </xf>
    <xf numFmtId="49" fontId="4" fillId="0" borderId="32" xfId="310" applyNumberFormat="1" applyFont="1" applyBorder="1" applyAlignment="1">
      <alignment horizontal="center" vertical="center"/>
      <protection/>
    </xf>
    <xf numFmtId="0" fontId="4" fillId="0" borderId="55" xfId="310" applyFont="1" applyBorder="1" applyAlignment="1">
      <alignment horizontal="left" vertical="center"/>
      <protection/>
    </xf>
    <xf numFmtId="0" fontId="5" fillId="0" borderId="22" xfId="310" applyFont="1" applyBorder="1" applyAlignment="1">
      <alignment horizontal="center" vertical="center"/>
      <protection/>
    </xf>
    <xf numFmtId="0" fontId="5" fillId="0" borderId="3" xfId="310" applyFont="1" applyBorder="1" applyAlignment="1">
      <alignment horizontal="center" vertical="center"/>
      <protection/>
    </xf>
    <xf numFmtId="49" fontId="3" fillId="0" borderId="24" xfId="310" applyNumberFormat="1" applyFont="1" applyBorder="1" applyAlignment="1">
      <alignment horizontal="center" vertical="center"/>
      <protection/>
    </xf>
    <xf numFmtId="49" fontId="3" fillId="0" borderId="3" xfId="310" applyNumberFormat="1" applyFont="1" applyBorder="1" applyAlignment="1">
      <alignment horizontal="center" vertical="center"/>
      <protection/>
    </xf>
    <xf numFmtId="49" fontId="3" fillId="0" borderId="23" xfId="310" applyNumberFormat="1" applyFont="1" applyBorder="1" applyAlignment="1">
      <alignment horizontal="center" vertical="center"/>
      <protection/>
    </xf>
    <xf numFmtId="2" fontId="2" fillId="35" borderId="32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74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6" borderId="8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173" fontId="5" fillId="0" borderId="3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72" fontId="2" fillId="0" borderId="59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2" fontId="2" fillId="0" borderId="60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16" xfId="310" applyFont="1" applyBorder="1" applyAlignment="1">
      <alignment horizontal="center" vertical="center"/>
      <protection/>
    </xf>
    <xf numFmtId="2" fontId="4" fillId="0" borderId="17" xfId="310" applyNumberFormat="1" applyFont="1" applyBorder="1" applyAlignment="1">
      <alignment horizontal="center" vertical="center"/>
      <protection/>
    </xf>
    <xf numFmtId="49" fontId="4" fillId="0" borderId="16" xfId="310" applyNumberFormat="1" applyFont="1" applyBorder="1" applyAlignment="1">
      <alignment horizontal="center" vertical="center"/>
      <protection/>
    </xf>
    <xf numFmtId="0" fontId="11" fillId="0" borderId="15" xfId="310" applyFont="1" applyBorder="1" applyAlignment="1">
      <alignment horizontal="center" vertical="center"/>
      <protection/>
    </xf>
    <xf numFmtId="0" fontId="11" fillId="0" borderId="34" xfId="310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/>
    </xf>
    <xf numFmtId="173" fontId="11" fillId="0" borderId="8" xfId="0" applyNumberFormat="1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" fontId="45" fillId="0" borderId="8" xfId="310" applyNumberFormat="1" applyFont="1" applyBorder="1" applyAlignment="1">
      <alignment horizontal="center" vertical="center"/>
      <protection/>
    </xf>
    <xf numFmtId="2" fontId="14" fillId="35" borderId="8" xfId="0" applyNumberFormat="1" applyFont="1" applyFill="1" applyBorder="1" applyAlignment="1">
      <alignment horizontal="center" vertical="center"/>
    </xf>
    <xf numFmtId="0" fontId="11" fillId="35" borderId="8" xfId="0" applyFont="1" applyFill="1" applyBorder="1" applyAlignment="1">
      <alignment horizontal="center" vertical="center"/>
    </xf>
    <xf numFmtId="0" fontId="11" fillId="0" borderId="19" xfId="310" applyFont="1" applyBorder="1" applyAlignment="1">
      <alignment horizontal="center" vertical="center"/>
      <protection/>
    </xf>
    <xf numFmtId="2" fontId="2" fillId="35" borderId="15" xfId="146" applyNumberFormat="1" applyFont="1" applyFill="1" applyBorder="1" applyAlignment="1">
      <alignment horizontal="center" vertical="center"/>
      <protection/>
    </xf>
    <xf numFmtId="0" fontId="5" fillId="35" borderId="15" xfId="0" applyFont="1" applyFill="1" applyBorder="1" applyAlignment="1">
      <alignment horizontal="center" vertical="center"/>
    </xf>
    <xf numFmtId="2" fontId="2" fillId="35" borderId="8" xfId="146" applyNumberFormat="1" applyFont="1" applyFill="1" applyBorder="1" applyAlignment="1">
      <alignment horizontal="center" vertical="center"/>
      <protection/>
    </xf>
    <xf numFmtId="2" fontId="2" fillId="35" borderId="8" xfId="146" applyNumberFormat="1" applyFont="1" applyFill="1" applyBorder="1" applyAlignment="1">
      <alignment horizontal="center" vertical="center"/>
      <protection/>
    </xf>
    <xf numFmtId="0" fontId="11" fillId="35" borderId="8" xfId="146" applyFont="1" applyFill="1" applyBorder="1" applyAlignment="1">
      <alignment horizontal="center" vertical="center"/>
      <protection/>
    </xf>
    <xf numFmtId="0" fontId="36" fillId="0" borderId="43" xfId="0" applyFont="1" applyBorder="1" applyAlignment="1">
      <alignment horizontal="right"/>
    </xf>
    <xf numFmtId="0" fontId="37" fillId="0" borderId="44" xfId="0" applyFont="1" applyBorder="1" applyAlignment="1">
      <alignment horizontal="left"/>
    </xf>
    <xf numFmtId="49" fontId="5" fillId="0" borderId="42" xfId="0" applyNumberFormat="1" applyFont="1" applyBorder="1" applyAlignment="1">
      <alignment horizontal="center"/>
    </xf>
    <xf numFmtId="0" fontId="36" fillId="0" borderId="42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49" fontId="5" fillId="0" borderId="47" xfId="638" applyNumberFormat="1" applyFont="1" applyBorder="1">
      <alignment/>
      <protection/>
    </xf>
    <xf numFmtId="0" fontId="37" fillId="0" borderId="48" xfId="0" applyFont="1" applyBorder="1" applyAlignment="1">
      <alignment horizontal="center"/>
    </xf>
    <xf numFmtId="0" fontId="36" fillId="0" borderId="49" xfId="0" applyFont="1" applyBorder="1" applyAlignment="1">
      <alignment horizontal="right"/>
    </xf>
    <xf numFmtId="0" fontId="37" fillId="0" borderId="50" xfId="0" applyFont="1" applyBorder="1" applyAlignment="1">
      <alignment horizontal="left"/>
    </xf>
    <xf numFmtId="49" fontId="5" fillId="0" borderId="48" xfId="0" applyNumberFormat="1" applyFont="1" applyBorder="1" applyAlignment="1">
      <alignment horizontal="center"/>
    </xf>
    <xf numFmtId="0" fontId="36" fillId="0" borderId="48" xfId="0" applyFont="1" applyBorder="1" applyAlignment="1">
      <alignment horizontal="left"/>
    </xf>
    <xf numFmtId="0" fontId="36" fillId="0" borderId="51" xfId="0" applyFont="1" applyBorder="1" applyAlignment="1">
      <alignment horizontal="left"/>
    </xf>
    <xf numFmtId="49" fontId="36" fillId="0" borderId="43" xfId="638" applyNumberFormat="1" applyFont="1" applyBorder="1" applyAlignment="1">
      <alignment horizontal="right"/>
      <protection/>
    </xf>
    <xf numFmtId="49" fontId="37" fillId="0" borderId="44" xfId="638" applyNumberFormat="1" applyFont="1" applyBorder="1" applyAlignment="1">
      <alignment horizontal="left"/>
      <protection/>
    </xf>
    <xf numFmtId="49" fontId="5" fillId="0" borderId="42" xfId="638" applyNumberFormat="1" applyFont="1" applyBorder="1" applyAlignment="1">
      <alignment horizontal="center"/>
      <protection/>
    </xf>
    <xf numFmtId="49" fontId="36" fillId="0" borderId="42" xfId="491" applyNumberFormat="1" applyFont="1" applyBorder="1">
      <alignment/>
      <protection/>
    </xf>
    <xf numFmtId="49" fontId="36" fillId="0" borderId="42" xfId="638" applyNumberFormat="1" applyFont="1" applyBorder="1">
      <alignment/>
      <protection/>
    </xf>
    <xf numFmtId="49" fontId="36" fillId="0" borderId="45" xfId="638" applyNumberFormat="1" applyFont="1" applyBorder="1">
      <alignment/>
      <protection/>
    </xf>
    <xf numFmtId="0" fontId="36" fillId="0" borderId="61" xfId="0" applyFont="1" applyBorder="1" applyAlignment="1">
      <alignment/>
    </xf>
    <xf numFmtId="49" fontId="36" fillId="0" borderId="49" xfId="638" applyNumberFormat="1" applyFont="1" applyBorder="1" applyAlignment="1">
      <alignment horizontal="right"/>
      <protection/>
    </xf>
    <xf numFmtId="49" fontId="37" fillId="0" borderId="50" xfId="638" applyNumberFormat="1" applyFont="1" applyBorder="1" applyAlignment="1">
      <alignment horizontal="left"/>
      <protection/>
    </xf>
    <xf numFmtId="49" fontId="5" fillId="0" borderId="48" xfId="638" applyNumberFormat="1" applyFont="1" applyBorder="1" applyAlignment="1">
      <alignment horizontal="center"/>
      <protection/>
    </xf>
    <xf numFmtId="49" fontId="36" fillId="0" borderId="48" xfId="491" applyNumberFormat="1" applyFont="1" applyBorder="1">
      <alignment/>
      <protection/>
    </xf>
    <xf numFmtId="0" fontId="5" fillId="0" borderId="62" xfId="0" applyFont="1" applyBorder="1" applyAlignment="1">
      <alignment vertical="center"/>
    </xf>
    <xf numFmtId="0" fontId="36" fillId="0" borderId="51" xfId="0" applyFont="1" applyBorder="1" applyAlignment="1">
      <alignment/>
    </xf>
    <xf numFmtId="0" fontId="5" fillId="0" borderId="63" xfId="0" applyFont="1" applyBorder="1" applyAlignment="1">
      <alignment horizontal="left" vertical="center"/>
    </xf>
    <xf numFmtId="0" fontId="36" fillId="0" borderId="64" xfId="0" applyFont="1" applyBorder="1" applyAlignment="1">
      <alignment horizontal="left"/>
    </xf>
    <xf numFmtId="0" fontId="16" fillId="0" borderId="65" xfId="146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right" vertical="center"/>
    </xf>
    <xf numFmtId="0" fontId="14" fillId="0" borderId="36" xfId="0" applyFont="1" applyBorder="1" applyAlignment="1">
      <alignment horizontal="left" vertical="center"/>
    </xf>
    <xf numFmtId="173" fontId="5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6" fontId="17" fillId="0" borderId="36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7" fillId="0" borderId="42" xfId="0" applyFont="1" applyBorder="1" applyAlignment="1">
      <alignment horizontal="center"/>
    </xf>
    <xf numFmtId="49" fontId="36" fillId="0" borderId="61" xfId="638" applyNumberFormat="1" applyFont="1" applyBorder="1">
      <alignment/>
      <protection/>
    </xf>
    <xf numFmtId="49" fontId="5" fillId="0" borderId="50" xfId="638" applyNumberFormat="1" applyFont="1" applyBorder="1" applyAlignment="1">
      <alignment horizontal="center"/>
      <protection/>
    </xf>
    <xf numFmtId="0" fontId="5" fillId="0" borderId="48" xfId="0" applyFont="1" applyBorder="1" applyAlignment="1">
      <alignment vertical="center"/>
    </xf>
    <xf numFmtId="0" fontId="36" fillId="0" borderId="51" xfId="0" applyFont="1" applyBorder="1" applyAlignment="1">
      <alignment/>
    </xf>
    <xf numFmtId="0" fontId="5" fillId="0" borderId="43" xfId="0" applyFont="1" applyBorder="1" applyAlignment="1">
      <alignment horizontal="right"/>
    </xf>
    <xf numFmtId="0" fontId="2" fillId="0" borderId="44" xfId="0" applyFont="1" applyBorder="1" applyAlignment="1">
      <alignment horizontal="left"/>
    </xf>
    <xf numFmtId="173" fontId="5" fillId="0" borderId="44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right"/>
    </xf>
    <xf numFmtId="0" fontId="2" fillId="0" borderId="50" xfId="0" applyFont="1" applyBorder="1" applyAlignment="1">
      <alignment horizontal="left"/>
    </xf>
    <xf numFmtId="173" fontId="5" fillId="0" borderId="50" xfId="0" applyNumberFormat="1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36" fillId="0" borderId="47" xfId="0" applyFont="1" applyBorder="1" applyAlignment="1">
      <alignment/>
    </xf>
    <xf numFmtId="49" fontId="36" fillId="0" borderId="48" xfId="638" applyNumberFormat="1" applyFont="1" applyBorder="1">
      <alignment/>
      <protection/>
    </xf>
    <xf numFmtId="49" fontId="36" fillId="0" borderId="51" xfId="638" applyNumberFormat="1" applyFont="1" applyBorder="1">
      <alignment/>
      <protection/>
    </xf>
    <xf numFmtId="0" fontId="5" fillId="0" borderId="43" xfId="0" applyFont="1" applyBorder="1" applyAlignment="1">
      <alignment horizontal="right"/>
    </xf>
    <xf numFmtId="0" fontId="5" fillId="0" borderId="42" xfId="0" applyFont="1" applyBorder="1" applyAlignment="1">
      <alignment/>
    </xf>
    <xf numFmtId="0" fontId="38" fillId="0" borderId="42" xfId="0" applyFont="1" applyBorder="1" applyAlignment="1">
      <alignment horizontal="left"/>
    </xf>
    <xf numFmtId="0" fontId="38" fillId="0" borderId="45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47" xfId="119" applyFont="1" applyBorder="1" applyAlignment="1">
      <alignment horizontal="left"/>
      <protection/>
    </xf>
    <xf numFmtId="0" fontId="2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right"/>
    </xf>
    <xf numFmtId="0" fontId="5" fillId="0" borderId="48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42" xfId="0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31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right"/>
    </xf>
    <xf numFmtId="49" fontId="31" fillId="0" borderId="44" xfId="0" applyNumberFormat="1" applyFont="1" applyBorder="1" applyAlignment="1">
      <alignment/>
    </xf>
    <xf numFmtId="49" fontId="11" fillId="0" borderId="42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7" fillId="0" borderId="42" xfId="0" applyFont="1" applyBorder="1" applyAlignment="1">
      <alignment/>
    </xf>
    <xf numFmtId="0" fontId="31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right"/>
    </xf>
    <xf numFmtId="49" fontId="31" fillId="0" borderId="50" xfId="0" applyNumberFormat="1" applyFont="1" applyBorder="1" applyAlignment="1">
      <alignment/>
    </xf>
    <xf numFmtId="49" fontId="11" fillId="0" borderId="48" xfId="0" applyNumberFormat="1" applyFont="1" applyBorder="1" applyAlignment="1">
      <alignment horizontal="center"/>
    </xf>
    <xf numFmtId="0" fontId="27" fillId="0" borderId="48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5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66" xfId="0" applyFont="1" applyBorder="1" applyAlignment="1">
      <alignment horizontal="right"/>
    </xf>
    <xf numFmtId="0" fontId="2" fillId="0" borderId="67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36" xfId="0" applyFont="1" applyBorder="1" applyAlignment="1">
      <alignment vertical="center" wrapText="1"/>
    </xf>
    <xf numFmtId="0" fontId="38" fillId="0" borderId="13" xfId="0" applyFont="1" applyBorder="1" applyAlignment="1">
      <alignment horizontal="left"/>
    </xf>
    <xf numFmtId="0" fontId="80" fillId="35" borderId="8" xfId="146" applyNumberFormat="1" applyFont="1" applyFill="1" applyBorder="1" applyAlignment="1">
      <alignment horizontal="center" vertical="center"/>
      <protection/>
    </xf>
    <xf numFmtId="0" fontId="80" fillId="35" borderId="48" xfId="146" applyNumberFormat="1" applyFont="1" applyFill="1" applyBorder="1" applyAlignment="1">
      <alignment horizontal="center" vertical="center"/>
      <protection/>
    </xf>
    <xf numFmtId="186" fontId="2" fillId="0" borderId="15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3" fontId="5" fillId="0" borderId="52" xfId="0" applyNumberFormat="1" applyFont="1" applyBorder="1" applyAlignment="1">
      <alignment horizontal="center"/>
    </xf>
    <xf numFmtId="0" fontId="2" fillId="35" borderId="15" xfId="146" applyNumberFormat="1" applyFont="1" applyFill="1" applyBorder="1" applyAlignment="1">
      <alignment horizontal="center" vertical="center"/>
      <protection/>
    </xf>
    <xf numFmtId="0" fontId="11" fillId="0" borderId="43" xfId="0" applyFont="1" applyBorder="1" applyAlignment="1">
      <alignment horizontal="right"/>
    </xf>
    <xf numFmtId="49" fontId="14" fillId="0" borderId="44" xfId="0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left"/>
    </xf>
    <xf numFmtId="0" fontId="11" fillId="0" borderId="49" xfId="0" applyFont="1" applyBorder="1" applyAlignment="1">
      <alignment horizontal="right"/>
    </xf>
    <xf numFmtId="49" fontId="14" fillId="0" borderId="50" xfId="0" applyNumberFormat="1" applyFont="1" applyBorder="1" applyAlignment="1">
      <alignment/>
    </xf>
    <xf numFmtId="0" fontId="2" fillId="0" borderId="5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5" fillId="0" borderId="19" xfId="638" applyNumberFormat="1" applyFont="1" applyBorder="1" applyAlignment="1">
      <alignment horizontal="right"/>
      <protection/>
    </xf>
    <xf numFmtId="49" fontId="2" fillId="0" borderId="20" xfId="638" applyNumberFormat="1" applyFont="1" applyBorder="1" applyAlignment="1">
      <alignment horizontal="left"/>
      <protection/>
    </xf>
    <xf numFmtId="49" fontId="2" fillId="0" borderId="20" xfId="638" applyNumberFormat="1" applyFont="1" applyBorder="1">
      <alignment/>
      <protection/>
    </xf>
    <xf numFmtId="0" fontId="2" fillId="0" borderId="50" xfId="0" applyFont="1" applyBorder="1" applyAlignment="1">
      <alignment horizontal="left"/>
    </xf>
    <xf numFmtId="49" fontId="5" fillId="0" borderId="43" xfId="638" applyNumberFormat="1" applyFont="1" applyBorder="1" applyAlignment="1">
      <alignment horizontal="right"/>
      <protection/>
    </xf>
    <xf numFmtId="49" fontId="2" fillId="0" borderId="44" xfId="638" applyNumberFormat="1" applyFont="1" applyBorder="1" applyAlignment="1">
      <alignment horizontal="left"/>
      <protection/>
    </xf>
    <xf numFmtId="49" fontId="5" fillId="0" borderId="49" xfId="638" applyNumberFormat="1" applyFont="1" applyBorder="1" applyAlignment="1">
      <alignment horizontal="right"/>
      <protection/>
    </xf>
    <xf numFmtId="49" fontId="2" fillId="0" borderId="50" xfId="638" applyNumberFormat="1" applyFont="1" applyBorder="1" applyAlignment="1">
      <alignment horizontal="left"/>
      <protection/>
    </xf>
    <xf numFmtId="49" fontId="5" fillId="0" borderId="49" xfId="638" applyNumberFormat="1" applyFont="1" applyBorder="1" applyAlignment="1">
      <alignment horizontal="right"/>
      <protection/>
    </xf>
    <xf numFmtId="49" fontId="2" fillId="0" borderId="50" xfId="638" applyNumberFormat="1" applyFont="1" applyBorder="1" applyAlignment="1">
      <alignment horizontal="left"/>
      <protection/>
    </xf>
    <xf numFmtId="0" fontId="11" fillId="0" borderId="19" xfId="0" applyFont="1" applyBorder="1" applyAlignment="1">
      <alignment horizontal="right"/>
    </xf>
    <xf numFmtId="49" fontId="14" fillId="0" borderId="20" xfId="0" applyNumberFormat="1" applyFont="1" applyBorder="1" applyAlignment="1">
      <alignment/>
    </xf>
    <xf numFmtId="0" fontId="11" fillId="0" borderId="49" xfId="0" applyFont="1" applyBorder="1" applyAlignment="1">
      <alignment horizontal="right"/>
    </xf>
    <xf numFmtId="49" fontId="14" fillId="0" borderId="50" xfId="0" applyNumberFormat="1" applyFont="1" applyBorder="1" applyAlignment="1">
      <alignment/>
    </xf>
    <xf numFmtId="49" fontId="5" fillId="0" borderId="19" xfId="638" applyNumberFormat="1" applyFont="1" applyBorder="1" applyAlignment="1">
      <alignment horizontal="right"/>
      <protection/>
    </xf>
    <xf numFmtId="49" fontId="2" fillId="0" borderId="20" xfId="638" applyNumberFormat="1" applyFont="1" applyBorder="1" applyAlignment="1">
      <alignment horizontal="left"/>
      <protection/>
    </xf>
    <xf numFmtId="2" fontId="12" fillId="0" borderId="8" xfId="146" applyNumberFormat="1" applyFont="1" applyBorder="1" applyAlignment="1" quotePrefix="1">
      <alignment horizontal="center" vertical="center"/>
      <protection/>
    </xf>
    <xf numFmtId="49" fontId="5" fillId="0" borderId="42" xfId="491" applyNumberFormat="1" applyFont="1" applyBorder="1">
      <alignment/>
      <protection/>
    </xf>
    <xf numFmtId="0" fontId="5" fillId="37" borderId="8" xfId="0" applyFont="1" applyFill="1" applyBorder="1" applyAlignment="1">
      <alignment horizontal="center" vertical="center"/>
    </xf>
    <xf numFmtId="173" fontId="5" fillId="37" borderId="8" xfId="0" applyNumberFormat="1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45" fillId="0" borderId="45" xfId="0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51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49" fontId="12" fillId="0" borderId="47" xfId="638" applyNumberFormat="1" applyFont="1" applyBorder="1">
      <alignment/>
      <protection/>
    </xf>
    <xf numFmtId="0" fontId="12" fillId="0" borderId="51" xfId="0" applyFont="1" applyBorder="1" applyAlignment="1">
      <alignment horizontal="left"/>
    </xf>
    <xf numFmtId="49" fontId="12" fillId="0" borderId="45" xfId="638" applyNumberFormat="1" applyFont="1" applyBorder="1">
      <alignment/>
      <protection/>
    </xf>
    <xf numFmtId="0" fontId="12" fillId="0" borderId="64" xfId="0" applyFont="1" applyBorder="1" applyAlignment="1">
      <alignment horizontal="left"/>
    </xf>
    <xf numFmtId="0" fontId="12" fillId="0" borderId="61" xfId="0" applyFont="1" applyBorder="1" applyAlignment="1">
      <alignment/>
    </xf>
    <xf numFmtId="0" fontId="12" fillId="0" borderId="51" xfId="0" applyFont="1" applyBorder="1" applyAlignment="1">
      <alignment/>
    </xf>
    <xf numFmtId="0" fontId="3" fillId="0" borderId="51" xfId="0" applyFont="1" applyBorder="1" applyAlignment="1">
      <alignment/>
    </xf>
    <xf numFmtId="2" fontId="81" fillId="0" borderId="8" xfId="0" applyNumberFormat="1" applyFont="1" applyBorder="1" applyAlignment="1">
      <alignment horizontal="center" vertical="center"/>
    </xf>
    <xf numFmtId="2" fontId="80" fillId="35" borderId="8" xfId="0" applyNumberFormat="1" applyFont="1" applyFill="1" applyBorder="1" applyAlignment="1">
      <alignment horizontal="center" vertical="center"/>
    </xf>
    <xf numFmtId="2" fontId="75" fillId="0" borderId="8" xfId="0" applyNumberFormat="1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49" fontId="82" fillId="0" borderId="0" xfId="306" applyNumberFormat="1" applyFont="1" applyAlignment="1">
      <alignment horizontal="center"/>
      <protection/>
    </xf>
    <xf numFmtId="49" fontId="82" fillId="0" borderId="0" xfId="306" applyNumberFormat="1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0" fontId="2" fillId="37" borderId="8" xfId="0" applyFont="1" applyFill="1" applyBorder="1" applyAlignment="1">
      <alignment horizontal="center" vertical="center"/>
    </xf>
    <xf numFmtId="2" fontId="81" fillId="0" borderId="8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right"/>
    </xf>
    <xf numFmtId="49" fontId="14" fillId="0" borderId="52" xfId="0" applyNumberFormat="1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173" fontId="5" fillId="0" borderId="5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right"/>
    </xf>
    <xf numFmtId="0" fontId="2" fillId="0" borderId="57" xfId="0" applyFont="1" applyBorder="1" applyAlignment="1">
      <alignment horizontal="left"/>
    </xf>
    <xf numFmtId="0" fontId="14" fillId="0" borderId="20" xfId="0" applyFont="1" applyBorder="1" applyAlignment="1">
      <alignment horizontal="left" vertical="center"/>
    </xf>
    <xf numFmtId="173" fontId="5" fillId="0" borderId="57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17" fillId="35" borderId="36" xfId="146" applyNumberFormat="1" applyFont="1" applyFill="1" applyBorder="1" applyAlignment="1">
      <alignment horizontal="center" vertical="center"/>
      <protection/>
    </xf>
    <xf numFmtId="0" fontId="5" fillId="0" borderId="63" xfId="0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64" xfId="0" applyFont="1" applyBorder="1" applyAlignment="1">
      <alignment/>
    </xf>
    <xf numFmtId="0" fontId="14" fillId="0" borderId="44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49" fontId="5" fillId="0" borderId="18" xfId="491" applyNumberFormat="1" applyFont="1" applyBorder="1">
      <alignment/>
      <protection/>
    </xf>
    <xf numFmtId="0" fontId="28" fillId="35" borderId="8" xfId="818" applyFont="1" applyFill="1" applyBorder="1" applyAlignment="1">
      <alignment vertical="center"/>
      <protection/>
    </xf>
    <xf numFmtId="0" fontId="83" fillId="35" borderId="8" xfId="818" applyFont="1" applyFill="1" applyBorder="1" applyAlignment="1">
      <alignment vertical="center"/>
      <protection/>
    </xf>
    <xf numFmtId="0" fontId="83" fillId="0" borderId="8" xfId="818" applyFont="1" applyBorder="1" applyAlignment="1">
      <alignment vertical="center"/>
      <protection/>
    </xf>
    <xf numFmtId="2" fontId="2" fillId="37" borderId="8" xfId="0" applyNumberFormat="1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2" fontId="2" fillId="38" borderId="8" xfId="0" applyNumberFormat="1" applyFont="1" applyFill="1" applyBorder="1" applyAlignment="1">
      <alignment horizontal="center" vertical="center"/>
    </xf>
    <xf numFmtId="0" fontId="29" fillId="35" borderId="66" xfId="818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49" fontId="4" fillId="0" borderId="68" xfId="310" applyNumberFormat="1" applyFont="1" applyBorder="1" applyAlignment="1">
      <alignment horizontal="center" vertical="center"/>
      <protection/>
    </xf>
    <xf numFmtId="0" fontId="5" fillId="0" borderId="35" xfId="310" applyFont="1" applyBorder="1" applyAlignment="1">
      <alignment horizontal="center" vertical="center"/>
      <protection/>
    </xf>
    <xf numFmtId="0" fontId="5" fillId="0" borderId="55" xfId="310" applyFont="1" applyBorder="1" applyAlignment="1">
      <alignment horizontal="center" vertical="center"/>
      <protection/>
    </xf>
    <xf numFmtId="0" fontId="4" fillId="0" borderId="24" xfId="310" applyFont="1" applyBorder="1" applyAlignment="1">
      <alignment horizontal="center" vertical="center"/>
      <protection/>
    </xf>
    <xf numFmtId="0" fontId="44" fillId="0" borderId="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310" applyNumberFormat="1" applyFont="1" applyBorder="1" applyAlignment="1">
      <alignment horizontal="center" vertical="center"/>
      <protection/>
    </xf>
    <xf numFmtId="49" fontId="4" fillId="0" borderId="3" xfId="310" applyNumberFormat="1" applyFont="1" applyBorder="1" applyAlignment="1">
      <alignment horizontal="center" vertical="center"/>
      <protection/>
    </xf>
    <xf numFmtId="49" fontId="4" fillId="0" borderId="23" xfId="310" applyNumberFormat="1" applyFont="1" applyBorder="1" applyAlignment="1">
      <alignment horizontal="center" vertical="center"/>
      <protection/>
    </xf>
    <xf numFmtId="49" fontId="4" fillId="0" borderId="68" xfId="310" applyNumberFormat="1" applyFont="1" applyBorder="1" applyAlignment="1">
      <alignment horizontal="center" vertical="center"/>
      <protection/>
    </xf>
    <xf numFmtId="0" fontId="5" fillId="0" borderId="35" xfId="310" applyFont="1" applyBorder="1" applyAlignment="1">
      <alignment horizontal="center" vertical="center"/>
      <protection/>
    </xf>
    <xf numFmtId="0" fontId="5" fillId="0" borderId="55" xfId="310" applyFont="1" applyBorder="1" applyAlignment="1">
      <alignment horizontal="center" vertical="center"/>
      <protection/>
    </xf>
    <xf numFmtId="2" fontId="3" fillId="0" borderId="2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146" applyNumberFormat="1" applyFont="1" applyBorder="1" applyAlignment="1">
      <alignment horizontal="center" vertical="center"/>
      <protection/>
    </xf>
    <xf numFmtId="2" fontId="3" fillId="0" borderId="3" xfId="146" applyNumberFormat="1" applyFont="1" applyBorder="1" applyAlignment="1">
      <alignment horizontal="center" vertical="center"/>
      <protection/>
    </xf>
    <xf numFmtId="2" fontId="3" fillId="0" borderId="23" xfId="146" applyNumberFormat="1" applyFont="1" applyBorder="1" applyAlignment="1">
      <alignment horizontal="center" vertical="center"/>
      <protection/>
    </xf>
    <xf numFmtId="0" fontId="29" fillId="0" borderId="20" xfId="818" applyFont="1" applyBorder="1" applyAlignment="1">
      <alignment horizontal="center" vertical="center"/>
      <protection/>
    </xf>
    <xf numFmtId="0" fontId="21" fillId="0" borderId="20" xfId="0" applyFont="1" applyBorder="1" applyAlignment="1">
      <alignment vertical="center"/>
    </xf>
    <xf numFmtId="0" fontId="29" fillId="0" borderId="8" xfId="818" applyFont="1" applyBorder="1" applyAlignment="1">
      <alignment vertical="center"/>
      <protection/>
    </xf>
    <xf numFmtId="0" fontId="21" fillId="0" borderId="8" xfId="0" applyFont="1" applyBorder="1" applyAlignment="1">
      <alignment vertical="center"/>
    </xf>
    <xf numFmtId="0" fontId="29" fillId="0" borderId="19" xfId="818" applyFont="1" applyBorder="1" applyAlignment="1">
      <alignment horizontal="center" vertical="center"/>
      <protection/>
    </xf>
    <xf numFmtId="0" fontId="29" fillId="0" borderId="4" xfId="818" applyFont="1" applyBorder="1" applyAlignment="1">
      <alignment horizontal="center" vertical="center"/>
      <protection/>
    </xf>
    <xf numFmtId="0" fontId="29" fillId="0" borderId="36" xfId="818" applyFont="1" applyBorder="1" applyAlignment="1">
      <alignment horizontal="center" vertical="center" wrapText="1"/>
      <protection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9" fillId="0" borderId="53" xfId="818" applyFont="1" applyBorder="1" applyAlignment="1">
      <alignment horizontal="center" vertical="center" wrapText="1"/>
      <protection/>
    </xf>
    <xf numFmtId="0" fontId="21" fillId="0" borderId="34" xfId="0" applyFont="1" applyBorder="1" applyAlignment="1">
      <alignment vertical="center" wrapText="1"/>
    </xf>
    <xf numFmtId="0" fontId="30" fillId="0" borderId="14" xfId="818" applyFont="1" applyBorder="1" applyAlignment="1">
      <alignment horizontal="center" vertical="center"/>
      <protection/>
    </xf>
    <xf numFmtId="0" fontId="29" fillId="0" borderId="8" xfId="818" applyFont="1" applyBorder="1" applyAlignment="1">
      <alignment horizontal="center" vertical="center"/>
      <protection/>
    </xf>
  </cellXfs>
  <cellStyles count="8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Currency 2 2" xfId="96"/>
    <cellStyle name="Date Short" xfId="97"/>
    <cellStyle name="Dziesiętny [0]_PLDT" xfId="98"/>
    <cellStyle name="Dziesiętny_PLDT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Įprastas 2" xfId="117"/>
    <cellStyle name="Įprastas 2 2" xfId="118"/>
    <cellStyle name="Įprastas 2 3" xfId="119"/>
    <cellStyle name="Įprastas 3" xfId="120"/>
    <cellStyle name="Įprastas 3 2" xfId="121"/>
    <cellStyle name="Link Currency (0)" xfId="122"/>
    <cellStyle name="Link Currency (2)" xfId="123"/>
    <cellStyle name="Link Units (0)" xfId="124"/>
    <cellStyle name="Link Units (1)" xfId="125"/>
    <cellStyle name="Link Units (2)" xfId="126"/>
    <cellStyle name="Linked Cell" xfId="127"/>
    <cellStyle name="Neutral" xfId="128"/>
    <cellStyle name="Normal - Style1" xfId="129"/>
    <cellStyle name="Normal 10" xfId="130"/>
    <cellStyle name="Normal 10 2" xfId="131"/>
    <cellStyle name="Normal 10 2 2" xfId="132"/>
    <cellStyle name="Normal 10 2 2 2" xfId="133"/>
    <cellStyle name="Normal 10 2 2 3" xfId="134"/>
    <cellStyle name="Normal 10 2 2 4" xfId="135"/>
    <cellStyle name="Normal 10 2 2_DALYVIAI" xfId="136"/>
    <cellStyle name="Normal 10 2 3" xfId="137"/>
    <cellStyle name="Normal 10 2 4" xfId="138"/>
    <cellStyle name="Normal 10 2 5" xfId="139"/>
    <cellStyle name="Normal 10 2_DALYVIAI" xfId="140"/>
    <cellStyle name="Normal 10 3" xfId="141"/>
    <cellStyle name="Normal 10 3 2" xfId="142"/>
    <cellStyle name="Normal 10 3 3" xfId="143"/>
    <cellStyle name="Normal 10 3 4" xfId="144"/>
    <cellStyle name="Normal 10 3_DALYVIAI" xfId="145"/>
    <cellStyle name="Normal 10 4" xfId="146"/>
    <cellStyle name="Normal 10 5" xfId="147"/>
    <cellStyle name="Normal 10 5 2" xfId="148"/>
    <cellStyle name="Normal 10 5 3" xfId="149"/>
    <cellStyle name="Normal 10 5 4" xfId="150"/>
    <cellStyle name="Normal 10 5_DALYVIAI" xfId="151"/>
    <cellStyle name="Normal 10 6" xfId="152"/>
    <cellStyle name="Normal 10 7" xfId="153"/>
    <cellStyle name="Normal 10_DALYVIAI" xfId="154"/>
    <cellStyle name="Normal 11" xfId="155"/>
    <cellStyle name="Normal 11 2" xfId="156"/>
    <cellStyle name="Normal 11 2 2" xfId="157"/>
    <cellStyle name="Normal 11 2 3" xfId="158"/>
    <cellStyle name="Normal 11 2 4" xfId="159"/>
    <cellStyle name="Normal 11 2_DALYVIAI" xfId="160"/>
    <cellStyle name="Normal 11 3" xfId="161"/>
    <cellStyle name="Normal 11 3 2" xfId="162"/>
    <cellStyle name="Normal 11 3 3" xfId="163"/>
    <cellStyle name="Normal 11 3 4" xfId="164"/>
    <cellStyle name="Normal 11 3_DALYVIAI" xfId="165"/>
    <cellStyle name="Normal 11 4" xfId="166"/>
    <cellStyle name="Normal 11 5" xfId="167"/>
    <cellStyle name="Normal 11 5 2" xfId="168"/>
    <cellStyle name="Normal 11 5 3" xfId="169"/>
    <cellStyle name="Normal 11 5 4" xfId="170"/>
    <cellStyle name="Normal 11 5_DALYVIAI" xfId="171"/>
    <cellStyle name="Normal 11 6" xfId="172"/>
    <cellStyle name="Normal 11 7" xfId="173"/>
    <cellStyle name="Normal 11_DALYVIAI" xfId="174"/>
    <cellStyle name="Normal 12" xfId="175"/>
    <cellStyle name="Normal 12 2" xfId="176"/>
    <cellStyle name="Normal 12 2 2" xfId="177"/>
    <cellStyle name="Normal 12 2 3" xfId="178"/>
    <cellStyle name="Normal 12 2 4" xfId="179"/>
    <cellStyle name="Normal 12 2_DALYVIAI" xfId="180"/>
    <cellStyle name="Normal 12 3" xfId="181"/>
    <cellStyle name="Normal 12 4" xfId="182"/>
    <cellStyle name="Normal 12 4 2" xfId="183"/>
    <cellStyle name="Normal 12 4 3" xfId="184"/>
    <cellStyle name="Normal 12 4 4" xfId="185"/>
    <cellStyle name="Normal 12 4_DALYVIAI" xfId="186"/>
    <cellStyle name="Normal 12 5" xfId="187"/>
    <cellStyle name="Normal 12 6" xfId="188"/>
    <cellStyle name="Normal 12_DALYVIAI" xfId="189"/>
    <cellStyle name="Normal 13" xfId="190"/>
    <cellStyle name="Normal 13 2" xfId="191"/>
    <cellStyle name="Normal 13 2 2" xfId="192"/>
    <cellStyle name="Normal 13 2 2 2" xfId="193"/>
    <cellStyle name="Normal 13 2 2 3" xfId="194"/>
    <cellStyle name="Normal 13 2 2 4" xfId="195"/>
    <cellStyle name="Normal 13 2 2_DALYVIAI" xfId="196"/>
    <cellStyle name="Normal 13 2 3" xfId="197"/>
    <cellStyle name="Normal 13 2 4" xfId="198"/>
    <cellStyle name="Normal 13 2 5" xfId="199"/>
    <cellStyle name="Normal 13 2_DALYVIAI" xfId="200"/>
    <cellStyle name="Normal 13 3" xfId="201"/>
    <cellStyle name="Normal 13 3 2" xfId="202"/>
    <cellStyle name="Normal 13 3 3" xfId="203"/>
    <cellStyle name="Normal 13 3 4" xfId="204"/>
    <cellStyle name="Normal 13 3_DALYVIAI" xfId="205"/>
    <cellStyle name="Normal 13 4" xfId="206"/>
    <cellStyle name="Normal 13 5" xfId="207"/>
    <cellStyle name="Normal 13_1500 V" xfId="208"/>
    <cellStyle name="Normal 14" xfId="209"/>
    <cellStyle name="Normal 14 2" xfId="210"/>
    <cellStyle name="Normal 14 2 2" xfId="211"/>
    <cellStyle name="Normal 14 2 2 2" xfId="212"/>
    <cellStyle name="Normal 14 2 2 3" xfId="213"/>
    <cellStyle name="Normal 14 2 2 4" xfId="214"/>
    <cellStyle name="Normal 14 2 2_DALYVIAI" xfId="215"/>
    <cellStyle name="Normal 14 2 3" xfId="216"/>
    <cellStyle name="Normal 14 2 4" xfId="217"/>
    <cellStyle name="Normal 14 2 5" xfId="218"/>
    <cellStyle name="Normal 14 2_DALYVIAI" xfId="219"/>
    <cellStyle name="Normal 14 3" xfId="220"/>
    <cellStyle name="Normal 14 3 2" xfId="221"/>
    <cellStyle name="Normal 14 3 3" xfId="222"/>
    <cellStyle name="Normal 14 3 4" xfId="223"/>
    <cellStyle name="Normal 14 3_DALYVIAI" xfId="224"/>
    <cellStyle name="Normal 14 4" xfId="225"/>
    <cellStyle name="Normal 14 5" xfId="226"/>
    <cellStyle name="Normal 14_DALYVIAI" xfId="227"/>
    <cellStyle name="Normal 15" xfId="228"/>
    <cellStyle name="Normal 15 2" xfId="229"/>
    <cellStyle name="Normal 15 2 2" xfId="230"/>
    <cellStyle name="Normal 15 2 3" xfId="231"/>
    <cellStyle name="Normal 15 2 4" xfId="232"/>
    <cellStyle name="Normal 15 2_DALYVIAI" xfId="233"/>
    <cellStyle name="Normal 15 3" xfId="234"/>
    <cellStyle name="Normal 15 4" xfId="235"/>
    <cellStyle name="Normal 15 4 2" xfId="236"/>
    <cellStyle name="Normal 15 4 3" xfId="237"/>
    <cellStyle name="Normal 15 4 4" xfId="238"/>
    <cellStyle name="Normal 15 4_DALYVIAI" xfId="239"/>
    <cellStyle name="Normal 15 5" xfId="240"/>
    <cellStyle name="Normal 15 6" xfId="241"/>
    <cellStyle name="Normal 15_DALYVIAI" xfId="242"/>
    <cellStyle name="Normal 16" xfId="243"/>
    <cellStyle name="Normal 16 2" xfId="244"/>
    <cellStyle name="Normal 16 2 2" xfId="245"/>
    <cellStyle name="Normal 16 2 3" xfId="246"/>
    <cellStyle name="Normal 16 2 4" xfId="247"/>
    <cellStyle name="Normal 16 2_DALYVIAI" xfId="248"/>
    <cellStyle name="Normal 16 3" xfId="249"/>
    <cellStyle name="Normal 16_DALYVIAI" xfId="250"/>
    <cellStyle name="Normal 17" xfId="251"/>
    <cellStyle name="Normal 17 2" xfId="252"/>
    <cellStyle name="Normal 17 2 2" xfId="253"/>
    <cellStyle name="Normal 17 2 3" xfId="254"/>
    <cellStyle name="Normal 17 2 4" xfId="255"/>
    <cellStyle name="Normal 17 2_DALYVIAI" xfId="256"/>
    <cellStyle name="Normal 17 3" xfId="257"/>
    <cellStyle name="Normal 17 4" xfId="258"/>
    <cellStyle name="Normal 17 4 2" xfId="259"/>
    <cellStyle name="Normal 17 4 3" xfId="260"/>
    <cellStyle name="Normal 17 4 4" xfId="261"/>
    <cellStyle name="Normal 17 4_DALYVIAI" xfId="262"/>
    <cellStyle name="Normal 17 5" xfId="263"/>
    <cellStyle name="Normal 17 6" xfId="264"/>
    <cellStyle name="Normal 17_DALYVIAI" xfId="265"/>
    <cellStyle name="Normal 18" xfId="266"/>
    <cellStyle name="Normal 18 2" xfId="267"/>
    <cellStyle name="Normal 18 2 2" xfId="268"/>
    <cellStyle name="Normal 18 2 2 2" xfId="269"/>
    <cellStyle name="Normal 18 2 2 3" xfId="270"/>
    <cellStyle name="Normal 18 2 2 4" xfId="271"/>
    <cellStyle name="Normal 18 2 2_DALYVIAI" xfId="272"/>
    <cellStyle name="Normal 18 2 3" xfId="273"/>
    <cellStyle name="Normal 18 2 4" xfId="274"/>
    <cellStyle name="Normal 18 2 5" xfId="275"/>
    <cellStyle name="Normal 18 2_DALYVIAI" xfId="276"/>
    <cellStyle name="Normal 18 3" xfId="277"/>
    <cellStyle name="Normal 18 3 2" xfId="278"/>
    <cellStyle name="Normal 18 3 3" xfId="279"/>
    <cellStyle name="Normal 18 3 4" xfId="280"/>
    <cellStyle name="Normal 18 3_DALYVIAI" xfId="281"/>
    <cellStyle name="Normal 18 4" xfId="282"/>
    <cellStyle name="Normal 18 5" xfId="283"/>
    <cellStyle name="Normal 18_DALYVIAI" xfId="284"/>
    <cellStyle name="Normal 19" xfId="285"/>
    <cellStyle name="Normal 19 2" xfId="286"/>
    <cellStyle name="Normal 19 2 2" xfId="287"/>
    <cellStyle name="Normal 19 2 2 2" xfId="288"/>
    <cellStyle name="Normal 19 2 2 3" xfId="289"/>
    <cellStyle name="Normal 19 2 2 4" xfId="290"/>
    <cellStyle name="Normal 19 2 2_DALYVIAI" xfId="291"/>
    <cellStyle name="Normal 19 2 3" xfId="292"/>
    <cellStyle name="Normal 19 2 4" xfId="293"/>
    <cellStyle name="Normal 19 2 5" xfId="294"/>
    <cellStyle name="Normal 19 2_DALYVIAI" xfId="295"/>
    <cellStyle name="Normal 19 3" xfId="296"/>
    <cellStyle name="Normal 19 3 2" xfId="297"/>
    <cellStyle name="Normal 19 3 3" xfId="298"/>
    <cellStyle name="Normal 19 3 4" xfId="299"/>
    <cellStyle name="Normal 19 3_DALYVIAI" xfId="300"/>
    <cellStyle name="Normal 19 4" xfId="301"/>
    <cellStyle name="Normal 19 5" xfId="302"/>
    <cellStyle name="Normal 19_DALYVIAI" xfId="303"/>
    <cellStyle name="Normal 2" xfId="304"/>
    <cellStyle name="Normal 2 2" xfId="305"/>
    <cellStyle name="Normal 2 2 10" xfId="306"/>
    <cellStyle name="Normal 2 2 10 2" xfId="307"/>
    <cellStyle name="Normal 2 2 10 3" xfId="308"/>
    <cellStyle name="Normal 2 2 10 4" xfId="309"/>
    <cellStyle name="Normal 2 2 10_aukstis" xfId="310"/>
    <cellStyle name="Normal 2 2 11" xfId="311"/>
    <cellStyle name="Normal 2 2 12" xfId="312"/>
    <cellStyle name="Normal 2 2 2" xfId="313"/>
    <cellStyle name="Normal 2 2 2 2" xfId="314"/>
    <cellStyle name="Normal 2 2 2 2 2" xfId="315"/>
    <cellStyle name="Normal 2 2 2 2 3" xfId="316"/>
    <cellStyle name="Normal 2 2 2 2 4" xfId="317"/>
    <cellStyle name="Normal 2 2 2 2 5" xfId="318"/>
    <cellStyle name="Normal 2 2 2 2 5 2" xfId="319"/>
    <cellStyle name="Normal 2 2 2 2 5 3" xfId="320"/>
    <cellStyle name="Normal 2 2 2 3" xfId="321"/>
    <cellStyle name="Normal 2 2 2 4" xfId="322"/>
    <cellStyle name="Normal 2 2 2 4 2" xfId="323"/>
    <cellStyle name="Normal 2 2 2 4 3" xfId="324"/>
    <cellStyle name="Normal 2 2 2 4 4" xfId="325"/>
    <cellStyle name="Normal 2 2 2 4_DALYVIAI" xfId="326"/>
    <cellStyle name="Normal 2 2 2 5" xfId="327"/>
    <cellStyle name="Normal 2 2 2 6" xfId="328"/>
    <cellStyle name="Normal 2 2 2_DALYVIAI" xfId="329"/>
    <cellStyle name="Normal 2 2 3" xfId="330"/>
    <cellStyle name="Normal 2 2 3 10" xfId="331"/>
    <cellStyle name="Normal 2 2 3 2" xfId="332"/>
    <cellStyle name="Normal 2 2 3 2 2" xfId="333"/>
    <cellStyle name="Normal 2 2 3 2 2 2" xfId="334"/>
    <cellStyle name="Normal 2 2 3 2 2 2 2" xfId="335"/>
    <cellStyle name="Normal 2 2 3 2 2 2 3" xfId="336"/>
    <cellStyle name="Normal 2 2 3 2 2 2 4" xfId="337"/>
    <cellStyle name="Normal 2 2 3 2 2 2_DALYVIAI" xfId="338"/>
    <cellStyle name="Normal 2 2 3 2 2 3" xfId="339"/>
    <cellStyle name="Normal 2 2 3 2 2 3 2" xfId="340"/>
    <cellStyle name="Normal 2 2 3 2 2 3 3" xfId="341"/>
    <cellStyle name="Normal 2 2 3 2 2 3 4" xfId="342"/>
    <cellStyle name="Normal 2 2 3 2 2 3_DALYVIAI" xfId="343"/>
    <cellStyle name="Normal 2 2 3 2 2 4" xfId="344"/>
    <cellStyle name="Normal 2 2 3 2 2 4 2" xfId="345"/>
    <cellStyle name="Normal 2 2 3 2 2 4 3" xfId="346"/>
    <cellStyle name="Normal 2 2 3 2 2 4 4" xfId="347"/>
    <cellStyle name="Normal 2 2 3 2 2 4_DALYVIAI" xfId="348"/>
    <cellStyle name="Normal 2 2 3 2 2 5" xfId="349"/>
    <cellStyle name="Normal 2 2 3 2 2 5 2" xfId="350"/>
    <cellStyle name="Normal 2 2 3 2 2 5 3" xfId="351"/>
    <cellStyle name="Normal 2 2 3 2 2 5 4" xfId="352"/>
    <cellStyle name="Normal 2 2 3 2 2 5_DALYVIAI" xfId="353"/>
    <cellStyle name="Normal 2 2 3 2 2 6" xfId="354"/>
    <cellStyle name="Normal 2 2 3 2 2 7" xfId="355"/>
    <cellStyle name="Normal 2 2 3 2 2 8" xfId="356"/>
    <cellStyle name="Normal 2 2 3 2 2_DALYVIAI" xfId="357"/>
    <cellStyle name="Normal 2 2 3 2 3" xfId="358"/>
    <cellStyle name="Normal 2 2 3 2 4" xfId="359"/>
    <cellStyle name="Normal 2 2 3 2 5" xfId="360"/>
    <cellStyle name="Normal 2 2 3 2_DALYVIAI" xfId="361"/>
    <cellStyle name="Normal 2 2 3 3" xfId="362"/>
    <cellStyle name="Normal 2 2 3 3 2" xfId="363"/>
    <cellStyle name="Normal 2 2 3 3 2 2" xfId="364"/>
    <cellStyle name="Normal 2 2 3 3 2 3" xfId="365"/>
    <cellStyle name="Normal 2 2 3 3 2 4" xfId="366"/>
    <cellStyle name="Normal 2 2 3 3 2_DALYVIAI" xfId="367"/>
    <cellStyle name="Normal 2 2 3 3 3" xfId="368"/>
    <cellStyle name="Normal 2 2 3 3 3 2" xfId="369"/>
    <cellStyle name="Normal 2 2 3 3 3 3" xfId="370"/>
    <cellStyle name="Normal 2 2 3 3 3 4" xfId="371"/>
    <cellStyle name="Normal 2 2 3 3 3_DALYVIAI" xfId="372"/>
    <cellStyle name="Normal 2 2 3 3 4" xfId="373"/>
    <cellStyle name="Normal 2 2 3 3 5" xfId="374"/>
    <cellStyle name="Normal 2 2 3 3 6" xfId="375"/>
    <cellStyle name="Normal 2 2 3 3 7" xfId="376"/>
    <cellStyle name="Normal 2 2 3 3_DALYVIAI" xfId="377"/>
    <cellStyle name="Normal 2 2 3 4" xfId="378"/>
    <cellStyle name="Normal 2 2 3 4 2" xfId="379"/>
    <cellStyle name="Normal 2 2 3 4 2 2" xfId="380"/>
    <cellStyle name="Normal 2 2 3 4 2 2 2" xfId="381"/>
    <cellStyle name="Normal 2 2 3 4 2 2 3" xfId="382"/>
    <cellStyle name="Normal 2 2 3 4 2 2 4" xfId="383"/>
    <cellStyle name="Normal 2 2 3 4 2 2_DALYVIAI" xfId="384"/>
    <cellStyle name="Normal 2 2 3 4 2 3" xfId="385"/>
    <cellStyle name="Normal 2 2 3 4 2 3 2" xfId="386"/>
    <cellStyle name="Normal 2 2 3 4 2 3 3" xfId="387"/>
    <cellStyle name="Normal 2 2 3 4 2 3 4" xfId="388"/>
    <cellStyle name="Normal 2 2 3 4 2 3_DALYVIAI" xfId="389"/>
    <cellStyle name="Normal 2 2 3 4 2 4" xfId="390"/>
    <cellStyle name="Normal 2 2 3 4 2 5" xfId="391"/>
    <cellStyle name="Normal 2 2 3 4 2 6" xfId="392"/>
    <cellStyle name="Normal 2 2 3 4 2_DALYVIAI" xfId="393"/>
    <cellStyle name="Normal 2 2 3 4 3" xfId="394"/>
    <cellStyle name="Normal 2 2 3 4 4" xfId="395"/>
    <cellStyle name="Normal 2 2 3 4 5" xfId="396"/>
    <cellStyle name="Normal 2 2 3 4_DALYVIAI" xfId="397"/>
    <cellStyle name="Normal 2 2 3 5" xfId="398"/>
    <cellStyle name="Normal 2 2 3 5 2" xfId="399"/>
    <cellStyle name="Normal 2 2 3 5 2 2" xfId="400"/>
    <cellStyle name="Normal 2 2 3 5 2 3" xfId="401"/>
    <cellStyle name="Normal 2 2 3 5 2 4" xfId="402"/>
    <cellStyle name="Normal 2 2 3 5 2_DALYVIAI" xfId="403"/>
    <cellStyle name="Normal 2 2 3 5 3" xfId="404"/>
    <cellStyle name="Normal 2 2 3 5 3 2" xfId="405"/>
    <cellStyle name="Normal 2 2 3 5 3 3" xfId="406"/>
    <cellStyle name="Normal 2 2 3 5 3 4" xfId="407"/>
    <cellStyle name="Normal 2 2 3 5 3_DALYVIAI" xfId="408"/>
    <cellStyle name="Normal 2 2 3 5 4" xfId="409"/>
    <cellStyle name="Normal 2 2 3 5 4 2" xfId="410"/>
    <cellStyle name="Normal 2 2 3 5 4 3" xfId="411"/>
    <cellStyle name="Normal 2 2 3 5 4 4" xfId="412"/>
    <cellStyle name="Normal 2 2 3 5 4_DALYVIAI" xfId="413"/>
    <cellStyle name="Normal 2 2 3 5 5" xfId="414"/>
    <cellStyle name="Normal 2 2 3 5 5 2" xfId="415"/>
    <cellStyle name="Normal 2 2 3 5 5 3" xfId="416"/>
    <cellStyle name="Normal 2 2 3 5 5 4" xfId="417"/>
    <cellStyle name="Normal 2 2 3 5 5_DALYVIAI" xfId="418"/>
    <cellStyle name="Normal 2 2 3 5 6" xfId="419"/>
    <cellStyle name="Normal 2 2 3 5 7" xfId="420"/>
    <cellStyle name="Normal 2 2 3 5 8" xfId="421"/>
    <cellStyle name="Normal 2 2 3 5_DALYVIAI" xfId="422"/>
    <cellStyle name="Normal 2 2 3 6" xfId="423"/>
    <cellStyle name="Normal 2 2 3 6 10" xfId="424"/>
    <cellStyle name="Normal 2 2 3 6 11" xfId="425"/>
    <cellStyle name="Normal 2 2 3 6 12" xfId="426"/>
    <cellStyle name="Normal 2 2 3 6 2" xfId="427"/>
    <cellStyle name="Normal 2 2 3 6 2 2" xfId="428"/>
    <cellStyle name="Normal 2 2 3 6 2_DALYVIAI" xfId="429"/>
    <cellStyle name="Normal 2 2 3 6 3" xfId="430"/>
    <cellStyle name="Normal 2 2 3 6 3 2" xfId="431"/>
    <cellStyle name="Normal 2 2 3 6 3_LJnP0207" xfId="432"/>
    <cellStyle name="Normal 2 2 3 6 4" xfId="433"/>
    <cellStyle name="Normal 2 2 3 6 5" xfId="434"/>
    <cellStyle name="Normal 2 2 3 6 6" xfId="435"/>
    <cellStyle name="Normal 2 2 3 6 7" xfId="436"/>
    <cellStyle name="Normal 2 2 3 6 8" xfId="437"/>
    <cellStyle name="Normal 2 2 3 6 9" xfId="438"/>
    <cellStyle name="Normal 2 2 3 6_DALYVIAI" xfId="439"/>
    <cellStyle name="Normal 2 2 3 7" xfId="440"/>
    <cellStyle name="Normal 2 2 3 8" xfId="441"/>
    <cellStyle name="Normal 2 2 3 9" xfId="442"/>
    <cellStyle name="Normal 2 2 3_DALYVIAI" xfId="443"/>
    <cellStyle name="Normal 2 2 4" xfId="444"/>
    <cellStyle name="Normal 2 2 4 2" xfId="445"/>
    <cellStyle name="Normal 2 2 4 2 2" xfId="446"/>
    <cellStyle name="Normal 2 2 4 2 3" xfId="447"/>
    <cellStyle name="Normal 2 2 4 2 4" xfId="448"/>
    <cellStyle name="Normal 2 2 4 2_DALYVIAI" xfId="449"/>
    <cellStyle name="Normal 2 2 4 3" xfId="450"/>
    <cellStyle name="Normal 2 2 4 4" xfId="451"/>
    <cellStyle name="Normal 2 2 4 5" xfId="452"/>
    <cellStyle name="Normal 2 2 4_DALYVIAI" xfId="453"/>
    <cellStyle name="Normal 2 2 5" xfId="454"/>
    <cellStyle name="Normal 2 2 5 2" xfId="455"/>
    <cellStyle name="Normal 2 2 5 2 2" xfId="456"/>
    <cellStyle name="Normal 2 2 5 2 2 2" xfId="457"/>
    <cellStyle name="Normal 2 2 5 2 2 3" xfId="458"/>
    <cellStyle name="Normal 2 2 5 2 2 4" xfId="459"/>
    <cellStyle name="Normal 2 2 5 2 2_DALYVIAI" xfId="460"/>
    <cellStyle name="Normal 2 2 5 2 3" xfId="461"/>
    <cellStyle name="Normal 2 2 5 2 3 2" xfId="462"/>
    <cellStyle name="Normal 2 2 5 2 3 3" xfId="463"/>
    <cellStyle name="Normal 2 2 5 2 3 4" xfId="464"/>
    <cellStyle name="Normal 2 2 5 2 3_DALYVIAI" xfId="465"/>
    <cellStyle name="Normal 2 2 5 2 4" xfId="466"/>
    <cellStyle name="Normal 2 2 5 2 5" xfId="467"/>
    <cellStyle name="Normal 2 2 5 2 6" xfId="468"/>
    <cellStyle name="Normal 2 2 5 2_DALYVIAI" xfId="469"/>
    <cellStyle name="Normal 2 2 5 3" xfId="470"/>
    <cellStyle name="Normal 2 2 5 4" xfId="471"/>
    <cellStyle name="Normal 2 2 5 5" xfId="472"/>
    <cellStyle name="Normal 2 2 5_DALYVIAI" xfId="473"/>
    <cellStyle name="Normal 2 2 6" xfId="474"/>
    <cellStyle name="Normal 2 2 6 2" xfId="475"/>
    <cellStyle name="Normal 2 2 6 3" xfId="476"/>
    <cellStyle name="Normal 2 2 6 4" xfId="477"/>
    <cellStyle name="Normal 2 2 6_DALYVIAI" xfId="478"/>
    <cellStyle name="Normal 2 2 7" xfId="479"/>
    <cellStyle name="Normal 2 2 7 2" xfId="480"/>
    <cellStyle name="Normal 2 2 7 3" xfId="481"/>
    <cellStyle name="Normal 2 2 7 4" xfId="482"/>
    <cellStyle name="Normal 2 2 7_DALYVIAI" xfId="483"/>
    <cellStyle name="Normal 2 2 8" xfId="484"/>
    <cellStyle name="Normal 2 2 8 2" xfId="485"/>
    <cellStyle name="Normal 2 2 8 3" xfId="486"/>
    <cellStyle name="Normal 2 2 8 4" xfId="487"/>
    <cellStyle name="Normal 2 2 8_DALYVIAI" xfId="488"/>
    <cellStyle name="Normal 2 2 9" xfId="489"/>
    <cellStyle name="Normal 2 2_DALYVIAI" xfId="490"/>
    <cellStyle name="Normal 2 3" xfId="491"/>
    <cellStyle name="Normal 2 4" xfId="492"/>
    <cellStyle name="Normal 2 4 2" xfId="493"/>
    <cellStyle name="Normal 2 4 3" xfId="494"/>
    <cellStyle name="Normal 2 4 3 2" xfId="495"/>
    <cellStyle name="Normal 2 4 3 3" xfId="496"/>
    <cellStyle name="Normal 2 4 3 4" xfId="497"/>
    <cellStyle name="Normal 2 5" xfId="498"/>
    <cellStyle name="Normal 2 6" xfId="499"/>
    <cellStyle name="Normal 2 6 2" xfId="500"/>
    <cellStyle name="Normal 2 7" xfId="501"/>
    <cellStyle name="Normal 2 7 2" xfId="502"/>
    <cellStyle name="Normal 2 7 3" xfId="503"/>
    <cellStyle name="Normal 2 7 4" xfId="504"/>
    <cellStyle name="Normal 2 7_DALYVIAI" xfId="505"/>
    <cellStyle name="Normal 2 8" xfId="506"/>
    <cellStyle name="Normal 2 9" xfId="507"/>
    <cellStyle name="Normal 2_DALYVIAI" xfId="508"/>
    <cellStyle name="Normal 20" xfId="509"/>
    <cellStyle name="Normal 20 2" xfId="510"/>
    <cellStyle name="Normal 20 2 2" xfId="511"/>
    <cellStyle name="Normal 20 2 2 2" xfId="512"/>
    <cellStyle name="Normal 20 2 2 3" xfId="513"/>
    <cellStyle name="Normal 20 2 2 4" xfId="514"/>
    <cellStyle name="Normal 20 2 2_DALYVIAI" xfId="515"/>
    <cellStyle name="Normal 20 2 3" xfId="516"/>
    <cellStyle name="Normal 20 2 4" xfId="517"/>
    <cellStyle name="Normal 20 2 5" xfId="518"/>
    <cellStyle name="Normal 20 2_DALYVIAI" xfId="519"/>
    <cellStyle name="Normal 20 3" xfId="520"/>
    <cellStyle name="Normal 20 3 2" xfId="521"/>
    <cellStyle name="Normal 20 3 3" xfId="522"/>
    <cellStyle name="Normal 20 3 4" xfId="523"/>
    <cellStyle name="Normal 20 3_DALYVIAI" xfId="524"/>
    <cellStyle name="Normal 20 4" xfId="525"/>
    <cellStyle name="Normal 20 5" xfId="526"/>
    <cellStyle name="Normal 20_DALYVIAI" xfId="527"/>
    <cellStyle name="Normal 21" xfId="528"/>
    <cellStyle name="Normal 21 2" xfId="529"/>
    <cellStyle name="Normal 21 2 2" xfId="530"/>
    <cellStyle name="Normal 21 2 2 2" xfId="531"/>
    <cellStyle name="Normal 21 2 2 3" xfId="532"/>
    <cellStyle name="Normal 21 2 2 4" xfId="533"/>
    <cellStyle name="Normal 21 2 2_DALYVIAI" xfId="534"/>
    <cellStyle name="Normal 21 2 3" xfId="535"/>
    <cellStyle name="Normal 21 2 4" xfId="536"/>
    <cellStyle name="Normal 21 2 5" xfId="537"/>
    <cellStyle name="Normal 21 2_DALYVIAI" xfId="538"/>
    <cellStyle name="Normal 21 3" xfId="539"/>
    <cellStyle name="Normal 21 3 2" xfId="540"/>
    <cellStyle name="Normal 21 3 3" xfId="541"/>
    <cellStyle name="Normal 21 3 4" xfId="542"/>
    <cellStyle name="Normal 21 3_DALYVIAI" xfId="543"/>
    <cellStyle name="Normal 21 4" xfId="544"/>
    <cellStyle name="Normal 21 5" xfId="545"/>
    <cellStyle name="Normal 21_DALYVIAI" xfId="546"/>
    <cellStyle name="Normal 22" xfId="547"/>
    <cellStyle name="Normal 22 2" xfId="548"/>
    <cellStyle name="Normal 22 2 2" xfId="549"/>
    <cellStyle name="Normal 22 2 2 2" xfId="550"/>
    <cellStyle name="Normal 22 2 2 3" xfId="551"/>
    <cellStyle name="Normal 22 2 2 4" xfId="552"/>
    <cellStyle name="Normal 22 2 2_DALYVIAI" xfId="553"/>
    <cellStyle name="Normal 22 2 3" xfId="554"/>
    <cellStyle name="Normal 22 2 4" xfId="555"/>
    <cellStyle name="Normal 22 2 5" xfId="556"/>
    <cellStyle name="Normal 22 2_DALYVIAI" xfId="557"/>
    <cellStyle name="Normal 22 3" xfId="558"/>
    <cellStyle name="Normal 22 3 2" xfId="559"/>
    <cellStyle name="Normal 22 3 3" xfId="560"/>
    <cellStyle name="Normal 22 3 4" xfId="561"/>
    <cellStyle name="Normal 22 3_DALYVIAI" xfId="562"/>
    <cellStyle name="Normal 22 4" xfId="563"/>
    <cellStyle name="Normal 22 5" xfId="564"/>
    <cellStyle name="Normal 22_DALYVIAI" xfId="565"/>
    <cellStyle name="Normal 23" xfId="566"/>
    <cellStyle name="Normal 23 2" xfId="567"/>
    <cellStyle name="Normal 23 3" xfId="568"/>
    <cellStyle name="Normal 24" xfId="569"/>
    <cellStyle name="Normal 24 2" xfId="570"/>
    <cellStyle name="Normal 24 3" xfId="571"/>
    <cellStyle name="Normal 24 4" xfId="572"/>
    <cellStyle name="Normal 24 5" xfId="573"/>
    <cellStyle name="Normal 24_DALYVIAI" xfId="574"/>
    <cellStyle name="Normal 25" xfId="575"/>
    <cellStyle name="Normal 25 2" xfId="576"/>
    <cellStyle name="Normal 25 3" xfId="577"/>
    <cellStyle name="Normal 25_DALYVIAI" xfId="578"/>
    <cellStyle name="Normal 26" xfId="579"/>
    <cellStyle name="Normal 26 2" xfId="580"/>
    <cellStyle name="Normal 26 3" xfId="581"/>
    <cellStyle name="Normal 26 4" xfId="582"/>
    <cellStyle name="Normal 26_DALYVIAI" xfId="583"/>
    <cellStyle name="Normal 27" xfId="584"/>
    <cellStyle name="Normal 28" xfId="585"/>
    <cellStyle name="Normal 29" xfId="586"/>
    <cellStyle name="Normal 3" xfId="587"/>
    <cellStyle name="Normal 3 10" xfId="588"/>
    <cellStyle name="Normal 3 11" xfId="589"/>
    <cellStyle name="Normal 3 12" xfId="590"/>
    <cellStyle name="Normal 3 12 2" xfId="591"/>
    <cellStyle name="Normal 3 12 3" xfId="592"/>
    <cellStyle name="Normal 3 12 4" xfId="593"/>
    <cellStyle name="Normal 3 12_DALYVIAI" xfId="594"/>
    <cellStyle name="Normal 3 13" xfId="595"/>
    <cellStyle name="Normal 3 14" xfId="596"/>
    <cellStyle name="Normal 3 2" xfId="597"/>
    <cellStyle name="Normal 3 3" xfId="598"/>
    <cellStyle name="Normal 3 3 2" xfId="599"/>
    <cellStyle name="Normal 3 3 3" xfId="600"/>
    <cellStyle name="Normal 3 4" xfId="601"/>
    <cellStyle name="Normal 3 4 2" xfId="602"/>
    <cellStyle name="Normal 3 4 3" xfId="603"/>
    <cellStyle name="Normal 3 5" xfId="604"/>
    <cellStyle name="Normal 3 5 2" xfId="605"/>
    <cellStyle name="Normal 3 6" xfId="606"/>
    <cellStyle name="Normal 3 7" xfId="607"/>
    <cellStyle name="Normal 3 8" xfId="608"/>
    <cellStyle name="Normal 3 8 2" xfId="609"/>
    <cellStyle name="Normal 3 9" xfId="610"/>
    <cellStyle name="Normal 3 9 2" xfId="611"/>
    <cellStyle name="Normal 3_1500 V" xfId="612"/>
    <cellStyle name="Normal 30" xfId="613"/>
    <cellStyle name="Normal 31" xfId="614"/>
    <cellStyle name="Normal 4" xfId="615"/>
    <cellStyle name="Normal 4 10" xfId="616"/>
    <cellStyle name="Normal 4 11" xfId="617"/>
    <cellStyle name="Normal 4 11 2" xfId="618"/>
    <cellStyle name="Normal 4 11 3" xfId="619"/>
    <cellStyle name="Normal 4 11 4" xfId="620"/>
    <cellStyle name="Normal 4 11_DALYVIAI" xfId="621"/>
    <cellStyle name="Normal 4 12" xfId="622"/>
    <cellStyle name="Normal 4 13" xfId="623"/>
    <cellStyle name="Normal 4 2" xfId="624"/>
    <cellStyle name="Normal 4 2 2" xfId="625"/>
    <cellStyle name="Normal 4 2 2 2" xfId="626"/>
    <cellStyle name="Normal 4 2 2 3" xfId="627"/>
    <cellStyle name="Normal 4 2 2 4" xfId="628"/>
    <cellStyle name="Normal 4 2 2_DALYVIAI" xfId="629"/>
    <cellStyle name="Normal 4 2 3" xfId="630"/>
    <cellStyle name="Normal 4 2 3 2" xfId="631"/>
    <cellStyle name="Normal 4 2 3 3" xfId="632"/>
    <cellStyle name="Normal 4 2 3 4" xfId="633"/>
    <cellStyle name="Normal 4 2 3_DALYVIAI" xfId="634"/>
    <cellStyle name="Normal 4 2 4" xfId="635"/>
    <cellStyle name="Normal 4 2 5" xfId="636"/>
    <cellStyle name="Normal 4 2 6" xfId="637"/>
    <cellStyle name="Normal 4 2 7" xfId="638"/>
    <cellStyle name="Normal 4 2_DALYVIAI" xfId="639"/>
    <cellStyle name="Normal 4 3" xfId="640"/>
    <cellStyle name="Normal 4 3 2" xfId="641"/>
    <cellStyle name="Normal 4 3 3" xfId="642"/>
    <cellStyle name="Normal 4 3 4" xfId="643"/>
    <cellStyle name="Normal 4 3_DALYVIAI" xfId="644"/>
    <cellStyle name="Normal 4 4" xfId="645"/>
    <cellStyle name="Normal 4 4 2" xfId="646"/>
    <cellStyle name="Normal 4 4 3" xfId="647"/>
    <cellStyle name="Normal 4 4 4" xfId="648"/>
    <cellStyle name="Normal 4 4_DALYVIAI" xfId="649"/>
    <cellStyle name="Normal 4 5" xfId="650"/>
    <cellStyle name="Normal 4 5 2" xfId="651"/>
    <cellStyle name="Normal 4 5 3" xfId="652"/>
    <cellStyle name="Normal 4 5 4" xfId="653"/>
    <cellStyle name="Normal 4 5_DALYVIAI" xfId="654"/>
    <cellStyle name="Normal 4 6" xfId="655"/>
    <cellStyle name="Normal 4 6 2" xfId="656"/>
    <cellStyle name="Normal 4 6 3" xfId="657"/>
    <cellStyle name="Normal 4 6 4" xfId="658"/>
    <cellStyle name="Normal 4 6_DALYVIAI" xfId="659"/>
    <cellStyle name="Normal 4 7" xfId="660"/>
    <cellStyle name="Normal 4 7 2" xfId="661"/>
    <cellStyle name="Normal 4 7 3" xfId="662"/>
    <cellStyle name="Normal 4 7 4" xfId="663"/>
    <cellStyle name="Normal 4 7_DALYVIAI" xfId="664"/>
    <cellStyle name="Normal 4 8" xfId="665"/>
    <cellStyle name="Normal 4 8 2" xfId="666"/>
    <cellStyle name="Normal 4 8 3" xfId="667"/>
    <cellStyle name="Normal 4 8 4" xfId="668"/>
    <cellStyle name="Normal 4 8_DALYVIAI" xfId="669"/>
    <cellStyle name="Normal 4 9" xfId="670"/>
    <cellStyle name="Normal 4 9 2" xfId="671"/>
    <cellStyle name="Normal 4 9 2 2" xfId="672"/>
    <cellStyle name="Normal 4 9 2 3" xfId="673"/>
    <cellStyle name="Normal 4 9 2 4" xfId="674"/>
    <cellStyle name="Normal 4 9 2_DALYVIAI" xfId="675"/>
    <cellStyle name="Normal 4 9 3" xfId="676"/>
    <cellStyle name="Normal 4 9 3 2" xfId="677"/>
    <cellStyle name="Normal 4 9 3 3" xfId="678"/>
    <cellStyle name="Normal 4 9 3 4" xfId="679"/>
    <cellStyle name="Normal 4 9 3_DALYVIAI" xfId="680"/>
    <cellStyle name="Normal 4 9 4" xfId="681"/>
    <cellStyle name="Normal 4 9 4 2" xfId="682"/>
    <cellStyle name="Normal 4 9 4 3" xfId="683"/>
    <cellStyle name="Normal 4 9 4 4" xfId="684"/>
    <cellStyle name="Normal 4 9 4_DALYVIAI" xfId="685"/>
    <cellStyle name="Normal 4 9 5" xfId="686"/>
    <cellStyle name="Normal 4 9 5 2" xfId="687"/>
    <cellStyle name="Normal 4 9 5 3" xfId="688"/>
    <cellStyle name="Normal 4 9 5 4" xfId="689"/>
    <cellStyle name="Normal 4 9 5_DALYVIAI" xfId="690"/>
    <cellStyle name="Normal 4 9 6" xfId="691"/>
    <cellStyle name="Normal 4 9 6 2" xfId="692"/>
    <cellStyle name="Normal 4 9 6 3" xfId="693"/>
    <cellStyle name="Normal 4 9 6 4" xfId="694"/>
    <cellStyle name="Normal 4 9 6_DALYVIAI" xfId="695"/>
    <cellStyle name="Normal 4 9 7" xfId="696"/>
    <cellStyle name="Normal 4 9 8" xfId="697"/>
    <cellStyle name="Normal 4 9 9" xfId="698"/>
    <cellStyle name="Normal 4 9_DALYVIAI" xfId="699"/>
    <cellStyle name="Normal 4_DALYVIAI" xfId="700"/>
    <cellStyle name="Normal 5" xfId="701"/>
    <cellStyle name="Normal 5 2" xfId="702"/>
    <cellStyle name="Normal 5 2 2" xfId="703"/>
    <cellStyle name="Normal 5 2 2 2" xfId="704"/>
    <cellStyle name="Normal 5 2 2 3" xfId="705"/>
    <cellStyle name="Normal 5 2 2 4" xfId="706"/>
    <cellStyle name="Normal 5 2 2_DALYVIAI" xfId="707"/>
    <cellStyle name="Normal 5 2 3" xfId="708"/>
    <cellStyle name="Normal 5 2 4" xfId="709"/>
    <cellStyle name="Normal 5 2 5" xfId="710"/>
    <cellStyle name="Normal 5 2_DALYVIAI" xfId="711"/>
    <cellStyle name="Normal 5 3" xfId="712"/>
    <cellStyle name="Normal 5 3 2" xfId="713"/>
    <cellStyle name="Normal 5 3 3" xfId="714"/>
    <cellStyle name="Normal 5 3 4" xfId="715"/>
    <cellStyle name="Normal 5 3_DALYVIAI" xfId="716"/>
    <cellStyle name="Normal 5 4" xfId="717"/>
    <cellStyle name="Normal 5 5" xfId="718"/>
    <cellStyle name="Normal 5_DALYVIAI" xfId="719"/>
    <cellStyle name="Normal 6" xfId="720"/>
    <cellStyle name="Normal 6 2" xfId="721"/>
    <cellStyle name="Normal 6 2 2" xfId="722"/>
    <cellStyle name="Normal 6 2 3" xfId="723"/>
    <cellStyle name="Normal 6 2 4" xfId="724"/>
    <cellStyle name="Normal 6 2_DALYVIAI" xfId="725"/>
    <cellStyle name="Normal 6 3" xfId="726"/>
    <cellStyle name="Normal 6 3 2" xfId="727"/>
    <cellStyle name="Normal 6 3 3" xfId="728"/>
    <cellStyle name="Normal 6 3 4" xfId="729"/>
    <cellStyle name="Normal 6 3_DALYVIAI" xfId="730"/>
    <cellStyle name="Normal 6 4" xfId="731"/>
    <cellStyle name="Normal 6 4 2" xfId="732"/>
    <cellStyle name="Normal 6 4 3" xfId="733"/>
    <cellStyle name="Normal 6 4 4" xfId="734"/>
    <cellStyle name="Normal 6 4_DALYVIAI" xfId="735"/>
    <cellStyle name="Normal 6 5" xfId="736"/>
    <cellStyle name="Normal 6 6" xfId="737"/>
    <cellStyle name="Normal 6 6 2" xfId="738"/>
    <cellStyle name="Normal 6 6 3" xfId="739"/>
    <cellStyle name="Normal 6 6 4" xfId="740"/>
    <cellStyle name="Normal 6 6_DALYVIAI" xfId="741"/>
    <cellStyle name="Normal 6 7" xfId="742"/>
    <cellStyle name="Normal 6 8" xfId="743"/>
    <cellStyle name="Normal 6_DALYVIAI" xfId="744"/>
    <cellStyle name="Normal 7" xfId="745"/>
    <cellStyle name="Normal 7 2" xfId="746"/>
    <cellStyle name="Normal 7 2 2" xfId="747"/>
    <cellStyle name="Normal 7 2 2 2" xfId="748"/>
    <cellStyle name="Normal 7 2 2 3" xfId="749"/>
    <cellStyle name="Normal 7 2 2 4" xfId="750"/>
    <cellStyle name="Normal 7 2 2_DALYVIAI" xfId="751"/>
    <cellStyle name="Normal 7 2 3" xfId="752"/>
    <cellStyle name="Normal 7 2 4" xfId="753"/>
    <cellStyle name="Normal 7 2 5" xfId="754"/>
    <cellStyle name="Normal 7 2_DALYVIAI" xfId="755"/>
    <cellStyle name="Normal 7 3" xfId="756"/>
    <cellStyle name="Normal 7 4" xfId="757"/>
    <cellStyle name="Normal 7 5" xfId="758"/>
    <cellStyle name="Normal 7 6" xfId="759"/>
    <cellStyle name="Normal 7 7" xfId="760"/>
    <cellStyle name="Normal 7_DALYVIAI" xfId="761"/>
    <cellStyle name="Normal 8" xfId="762"/>
    <cellStyle name="Normal 8 2" xfId="763"/>
    <cellStyle name="Normal 8 2 2" xfId="764"/>
    <cellStyle name="Normal 8 2 2 2" xfId="765"/>
    <cellStyle name="Normal 8 2 2 3" xfId="766"/>
    <cellStyle name="Normal 8 2 2 4" xfId="767"/>
    <cellStyle name="Normal 8 2 2_DALYVIAI" xfId="768"/>
    <cellStyle name="Normal 8 2 3" xfId="769"/>
    <cellStyle name="Normal 8 2 4" xfId="770"/>
    <cellStyle name="Normal 8 2 5" xfId="771"/>
    <cellStyle name="Normal 8 2_DALYVIAI" xfId="772"/>
    <cellStyle name="Normal 8 3" xfId="773"/>
    <cellStyle name="Normal 8 4" xfId="774"/>
    <cellStyle name="Normal 8 4 2" xfId="775"/>
    <cellStyle name="Normal 8 4 3" xfId="776"/>
    <cellStyle name="Normal 8 4 4" xfId="777"/>
    <cellStyle name="Normal 8 4_DALYVIAI" xfId="778"/>
    <cellStyle name="Normal 8 5" xfId="779"/>
    <cellStyle name="Normal 8 6" xfId="780"/>
    <cellStyle name="Normal 8_DALYVIAI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DALYVIAI" xfId="787"/>
    <cellStyle name="Normal 9 3" xfId="788"/>
    <cellStyle name="Normal 9 3 2" xfId="789"/>
    <cellStyle name="Normal 9 3 2 2" xfId="790"/>
    <cellStyle name="Normal 9 3 2 3" xfId="791"/>
    <cellStyle name="Normal 9 3 2 4" xfId="792"/>
    <cellStyle name="Normal 9 3 2_DALYVIAI" xfId="793"/>
    <cellStyle name="Normal 9 3 3" xfId="794"/>
    <cellStyle name="Normal 9 3 4" xfId="795"/>
    <cellStyle name="Normal 9 3 5" xfId="796"/>
    <cellStyle name="Normal 9 3_DALYVIAI" xfId="797"/>
    <cellStyle name="Normal 9 4" xfId="798"/>
    <cellStyle name="Normal 9 4 2" xfId="799"/>
    <cellStyle name="Normal 9 4 3" xfId="800"/>
    <cellStyle name="Normal 9 4 4" xfId="801"/>
    <cellStyle name="Normal 9 4_DALYVIAI" xfId="802"/>
    <cellStyle name="Normal 9 5" xfId="803"/>
    <cellStyle name="Normal 9 5 2" xfId="804"/>
    <cellStyle name="Normal 9 5 3" xfId="805"/>
    <cellStyle name="Normal 9 5 4" xfId="806"/>
    <cellStyle name="Normal 9 5_DALYVIAI" xfId="807"/>
    <cellStyle name="Normal 9 6" xfId="808"/>
    <cellStyle name="Normal 9 7" xfId="809"/>
    <cellStyle name="Normal 9 7 2" xfId="810"/>
    <cellStyle name="Normal 9 7 3" xfId="811"/>
    <cellStyle name="Normal 9 7 4" xfId="812"/>
    <cellStyle name="Normal 9 7_DALYVIAI" xfId="813"/>
    <cellStyle name="Normal 9 8" xfId="814"/>
    <cellStyle name="Normal 9 9" xfId="815"/>
    <cellStyle name="Normal 9_DALYVIAI" xfId="816"/>
    <cellStyle name="Normal_05-19-20 VVP VJcZ" xfId="817"/>
    <cellStyle name="Normal_Komandiniai" xfId="818"/>
    <cellStyle name="Note" xfId="819"/>
    <cellStyle name="Output" xfId="820"/>
    <cellStyle name="Paprastas 2" xfId="821"/>
    <cellStyle name="Paprastas_Lapas1" xfId="822"/>
    <cellStyle name="Percent" xfId="823"/>
    <cellStyle name="Percent [0]" xfId="824"/>
    <cellStyle name="Percent [00]" xfId="825"/>
    <cellStyle name="Percent [2]" xfId="826"/>
    <cellStyle name="PrePop Currency (0)" xfId="827"/>
    <cellStyle name="PrePop Currency (2)" xfId="828"/>
    <cellStyle name="PrePop Units (0)" xfId="829"/>
    <cellStyle name="PrePop Units (1)" xfId="830"/>
    <cellStyle name="PrePop Units (2)" xfId="831"/>
    <cellStyle name="Text Indent A" xfId="832"/>
    <cellStyle name="Text Indent B" xfId="833"/>
    <cellStyle name="Text Indent C" xfId="834"/>
    <cellStyle name="Title" xfId="835"/>
    <cellStyle name="Total" xfId="836"/>
    <cellStyle name="Walutowy [0]_PLDT" xfId="837"/>
    <cellStyle name="Walutowy_PLDT" xfId="838"/>
    <cellStyle name="Warning Text" xfId="839"/>
    <cellStyle name="Обычный_Итоговый спартакиады 1991-92 г" xfId="8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762000</xdr:colOff>
      <xdr:row>21</xdr:row>
      <xdr:rowOff>133350</xdr:rowOff>
    </xdr:from>
    <xdr:ext cx="609600" cy="447675"/>
    <xdr:sp>
      <xdr:nvSpPr>
        <xdr:cNvPr id="1" name="AutoShape 2"/>
        <xdr:cNvSpPr>
          <a:spLocks noChangeAspect="1"/>
        </xdr:cNvSpPr>
      </xdr:nvSpPr>
      <xdr:spPr>
        <a:xfrm>
          <a:off x="6772275" y="4714875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762000</xdr:colOff>
      <xdr:row>25</xdr:row>
      <xdr:rowOff>133350</xdr:rowOff>
    </xdr:from>
    <xdr:ext cx="609600" cy="447675"/>
    <xdr:sp>
      <xdr:nvSpPr>
        <xdr:cNvPr id="2" name="AutoShape 2"/>
        <xdr:cNvSpPr>
          <a:spLocks noChangeAspect="1"/>
        </xdr:cNvSpPr>
      </xdr:nvSpPr>
      <xdr:spPr>
        <a:xfrm>
          <a:off x="6772275" y="5629275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11</xdr:row>
      <xdr:rowOff>133350</xdr:rowOff>
    </xdr:from>
    <xdr:ext cx="609600" cy="447675"/>
    <xdr:sp>
      <xdr:nvSpPr>
        <xdr:cNvPr id="1" name="AutoShape 2"/>
        <xdr:cNvSpPr>
          <a:spLocks noChangeAspect="1"/>
        </xdr:cNvSpPr>
      </xdr:nvSpPr>
      <xdr:spPr>
        <a:xfrm>
          <a:off x="7810500" y="2466975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21</xdr:row>
      <xdr:rowOff>0</xdr:rowOff>
    </xdr:from>
    <xdr:ext cx="609600" cy="447675"/>
    <xdr:sp>
      <xdr:nvSpPr>
        <xdr:cNvPr id="1" name="AutoShape 2"/>
        <xdr:cNvSpPr>
          <a:spLocks noChangeAspect="1"/>
        </xdr:cNvSpPr>
      </xdr:nvSpPr>
      <xdr:spPr>
        <a:xfrm>
          <a:off x="4181475" y="4581525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657225" cy="323850"/>
    <xdr:sp>
      <xdr:nvSpPr>
        <xdr:cNvPr id="2" name="AutoShape 2"/>
        <xdr:cNvSpPr>
          <a:spLocks noChangeAspect="1"/>
        </xdr:cNvSpPr>
      </xdr:nvSpPr>
      <xdr:spPr>
        <a:xfrm>
          <a:off x="4181475" y="4581525"/>
          <a:ext cx="657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0</xdr:rowOff>
    </xdr:from>
    <xdr:ext cx="609600" cy="447675"/>
    <xdr:sp>
      <xdr:nvSpPr>
        <xdr:cNvPr id="1" name="AutoShape 2"/>
        <xdr:cNvSpPr>
          <a:spLocks noChangeAspect="1"/>
        </xdr:cNvSpPr>
      </xdr:nvSpPr>
      <xdr:spPr>
        <a:xfrm>
          <a:off x="4305300" y="5181600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609600" cy="447675"/>
    <xdr:sp>
      <xdr:nvSpPr>
        <xdr:cNvPr id="2" name="AutoShape 2"/>
        <xdr:cNvSpPr>
          <a:spLocks noChangeAspect="1"/>
        </xdr:cNvSpPr>
      </xdr:nvSpPr>
      <xdr:spPr>
        <a:xfrm>
          <a:off x="4305300" y="5181600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90525" cy="390525"/>
    <xdr:sp>
      <xdr:nvSpPr>
        <xdr:cNvPr id="3" name="AutoShape 2"/>
        <xdr:cNvSpPr>
          <a:spLocks noChangeAspect="1"/>
        </xdr:cNvSpPr>
      </xdr:nvSpPr>
      <xdr:spPr>
        <a:xfrm>
          <a:off x="4305300" y="55054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90525" cy="390525"/>
    <xdr:sp>
      <xdr:nvSpPr>
        <xdr:cNvPr id="4" name="AutoShape 2"/>
        <xdr:cNvSpPr>
          <a:spLocks noChangeAspect="1"/>
        </xdr:cNvSpPr>
      </xdr:nvSpPr>
      <xdr:spPr>
        <a:xfrm>
          <a:off x="4305300" y="55054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609600" cy="447675"/>
    <xdr:sp>
      <xdr:nvSpPr>
        <xdr:cNvPr id="5" name="AutoShape 2"/>
        <xdr:cNvSpPr>
          <a:spLocks noChangeAspect="1"/>
        </xdr:cNvSpPr>
      </xdr:nvSpPr>
      <xdr:spPr>
        <a:xfrm>
          <a:off x="4305300" y="5181600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609600" cy="447675"/>
    <xdr:sp>
      <xdr:nvSpPr>
        <xdr:cNvPr id="6" name="AutoShape 2"/>
        <xdr:cNvSpPr>
          <a:spLocks noChangeAspect="1"/>
        </xdr:cNvSpPr>
      </xdr:nvSpPr>
      <xdr:spPr>
        <a:xfrm>
          <a:off x="4305300" y="5181600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wnloads\LJP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 (2)"/>
      <sheetName val="komandos"/>
      <sheetName val="rungt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44"/>
  <sheetViews>
    <sheetView zoomScalePageLayoutView="0" workbookViewId="0" topLeftCell="A13">
      <selection activeCell="AA49" sqref="AA49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spans="2:16" ht="12.75">
      <c r="B9" s="6"/>
      <c r="P9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spans="2:4" ht="15.75">
      <c r="B17" s="6"/>
      <c r="D17" s="62"/>
    </row>
    <row r="18" spans="2:4" ht="20.25">
      <c r="B18" s="6"/>
      <c r="D18" s="176" t="s">
        <v>22</v>
      </c>
    </row>
    <row r="19" spans="2:4" ht="15.75">
      <c r="B19" s="6"/>
      <c r="D19" s="62"/>
    </row>
    <row r="20" spans="2:4" ht="17.25" customHeight="1">
      <c r="B20" s="6"/>
      <c r="D20" s="7"/>
    </row>
    <row r="21" ht="4.5" customHeight="1">
      <c r="B21" s="6"/>
    </row>
    <row r="22" spans="1:26" ht="3" customHeight="1">
      <c r="A22" s="8"/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4.5" customHeight="1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spans="2:4" ht="15.75">
      <c r="B32" s="6"/>
      <c r="D32" s="5" t="s">
        <v>1045</v>
      </c>
    </row>
    <row r="33" spans="1:9" ht="6.75" customHeight="1">
      <c r="A33" s="9"/>
      <c r="B33" s="10"/>
      <c r="C33" s="9"/>
      <c r="D33" s="9"/>
      <c r="E33" s="9"/>
      <c r="F33" s="9"/>
      <c r="G33" s="9"/>
      <c r="H33" s="9"/>
      <c r="I33" s="9"/>
    </row>
    <row r="34" ht="6.75" customHeight="1">
      <c r="B34" s="6"/>
    </row>
    <row r="35" spans="2:4" ht="15.75">
      <c r="B35" s="6"/>
      <c r="D35" s="3" t="s">
        <v>1046</v>
      </c>
    </row>
    <row r="36" ht="12.75">
      <c r="B36" s="6"/>
    </row>
    <row r="37" ht="12.75">
      <c r="B37" s="6"/>
    </row>
    <row r="38" ht="12.75">
      <c r="B38" s="6"/>
    </row>
    <row r="39" spans="2:12" ht="12.75">
      <c r="B39" s="6"/>
      <c r="E39" s="2" t="s">
        <v>14</v>
      </c>
      <c r="L39" s="2" t="s">
        <v>1047</v>
      </c>
    </row>
    <row r="40" spans="2:14" ht="12.75">
      <c r="B40" s="6"/>
      <c r="N40" s="1" t="s">
        <v>15</v>
      </c>
    </row>
    <row r="41" ht="12.75">
      <c r="B41" s="6"/>
    </row>
    <row r="42" spans="2:12" ht="12.75">
      <c r="B42" s="6"/>
      <c r="E42" s="2" t="s">
        <v>12</v>
      </c>
      <c r="L42" s="2" t="s">
        <v>1048</v>
      </c>
    </row>
    <row r="43" spans="2:14" ht="12.75">
      <c r="B43" s="6"/>
      <c r="N43" s="1" t="s">
        <v>1049</v>
      </c>
    </row>
    <row r="44" ht="12.75">
      <c r="N44" s="1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8.8515625" style="45" customWidth="1"/>
    <col min="5" max="5" width="10.7109375" style="58" customWidth="1"/>
    <col min="6" max="6" width="15.00390625" style="59" customWidth="1"/>
    <col min="7" max="7" width="16.140625" style="59" bestFit="1" customWidth="1"/>
    <col min="8" max="8" width="6.8515625" style="59" hidden="1" customWidth="1"/>
    <col min="9" max="9" width="9.140625" style="54" customWidth="1"/>
    <col min="10" max="10" width="30.421875" style="37" bestFit="1" customWidth="1"/>
    <col min="11" max="12" width="9.140625" style="45" customWidth="1"/>
    <col min="13" max="13" width="29.421875" style="45" bestFit="1" customWidth="1"/>
    <col min="14" max="16384" width="9.140625" style="45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3" s="62" customFormat="1" ht="15.75">
      <c r="A2" s="62" t="s">
        <v>223</v>
      </c>
      <c r="D2" s="63"/>
      <c r="E2" s="77"/>
      <c r="F2" s="77"/>
      <c r="G2" s="104"/>
      <c r="H2" s="104"/>
      <c r="I2" s="66"/>
      <c r="J2" s="65"/>
      <c r="K2" s="66"/>
      <c r="L2" s="66"/>
      <c r="M2" s="106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61" customFormat="1" ht="15.75">
      <c r="C4" s="62" t="s">
        <v>25</v>
      </c>
      <c r="D4" s="62"/>
      <c r="E4" s="63"/>
      <c r="F4" s="63"/>
      <c r="G4" s="63"/>
      <c r="H4" s="64"/>
      <c r="I4" s="65"/>
    </row>
    <row r="5" spans="3:10" s="61" customFormat="1" ht="16.5" thickBot="1">
      <c r="C5" s="62">
        <v>1</v>
      </c>
      <c r="D5" s="62" t="s">
        <v>216</v>
      </c>
      <c r="E5" s="56"/>
      <c r="F5" s="95"/>
      <c r="G5" s="95"/>
      <c r="H5" s="59"/>
      <c r="I5" s="54"/>
      <c r="J5" s="52"/>
    </row>
    <row r="6" spans="1:10" s="53" customFormat="1" ht="18" customHeight="1" thickBot="1">
      <c r="A6" s="126" t="s">
        <v>20</v>
      </c>
      <c r="B6" s="148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966</v>
      </c>
      <c r="I6" s="71" t="s">
        <v>4</v>
      </c>
      <c r="J6" s="72" t="s">
        <v>5</v>
      </c>
    </row>
    <row r="7" spans="1:10" ht="18" customHeight="1">
      <c r="A7" s="32">
        <v>1</v>
      </c>
      <c r="B7" s="17" t="s">
        <v>775</v>
      </c>
      <c r="C7" s="18" t="s">
        <v>420</v>
      </c>
      <c r="D7" s="19" t="s">
        <v>776</v>
      </c>
      <c r="E7" s="172" t="s">
        <v>207</v>
      </c>
      <c r="F7" s="21" t="s">
        <v>60</v>
      </c>
      <c r="G7" s="21" t="s">
        <v>680</v>
      </c>
      <c r="H7" s="21"/>
      <c r="I7" s="140">
        <v>0.0012606481481481481</v>
      </c>
      <c r="J7" s="20" t="s">
        <v>771</v>
      </c>
    </row>
    <row r="8" spans="1:10" ht="18" customHeight="1">
      <c r="A8" s="32">
        <v>2</v>
      </c>
      <c r="B8" s="17">
        <v>162</v>
      </c>
      <c r="C8" s="18" t="s">
        <v>132</v>
      </c>
      <c r="D8" s="19" t="s">
        <v>497</v>
      </c>
      <c r="E8" s="172" t="s">
        <v>498</v>
      </c>
      <c r="F8" s="21" t="s">
        <v>489</v>
      </c>
      <c r="G8" s="21" t="s">
        <v>178</v>
      </c>
      <c r="H8" s="21"/>
      <c r="I8" s="140">
        <v>0.0012616898148148147</v>
      </c>
      <c r="J8" s="20" t="s">
        <v>486</v>
      </c>
    </row>
    <row r="9" spans="1:10" ht="18" customHeight="1">
      <c r="A9" s="32">
        <v>3</v>
      </c>
      <c r="B9" s="17">
        <v>77</v>
      </c>
      <c r="C9" s="18" t="s">
        <v>934</v>
      </c>
      <c r="D9" s="19" t="s">
        <v>935</v>
      </c>
      <c r="E9" s="172">
        <v>36745</v>
      </c>
      <c r="F9" s="21" t="s">
        <v>933</v>
      </c>
      <c r="G9" s="21" t="s">
        <v>907</v>
      </c>
      <c r="H9" s="21"/>
      <c r="I9" s="140">
        <v>0.0012918981481481481</v>
      </c>
      <c r="J9" s="20" t="s">
        <v>936</v>
      </c>
    </row>
    <row r="10" spans="1:10" ht="18" customHeight="1">
      <c r="A10" s="32">
        <v>4</v>
      </c>
      <c r="B10" s="17">
        <v>80</v>
      </c>
      <c r="C10" s="18" t="s">
        <v>676</v>
      </c>
      <c r="D10" s="19" t="s">
        <v>951</v>
      </c>
      <c r="E10" s="172">
        <v>36790</v>
      </c>
      <c r="F10" s="21" t="s">
        <v>933</v>
      </c>
      <c r="G10" s="21" t="s">
        <v>907</v>
      </c>
      <c r="H10" s="21"/>
      <c r="I10" s="140">
        <v>0.0013028935185185185</v>
      </c>
      <c r="J10" s="20" t="s">
        <v>925</v>
      </c>
    </row>
    <row r="11" spans="1:10" ht="18" customHeight="1">
      <c r="A11" s="32">
        <v>5</v>
      </c>
      <c r="B11" s="17" t="s">
        <v>777</v>
      </c>
      <c r="C11" s="18" t="s">
        <v>151</v>
      </c>
      <c r="D11" s="19" t="s">
        <v>778</v>
      </c>
      <c r="E11" s="172">
        <v>36872</v>
      </c>
      <c r="F11" s="21" t="s">
        <v>997</v>
      </c>
      <c r="G11" s="21" t="s">
        <v>680</v>
      </c>
      <c r="H11" s="21"/>
      <c r="I11" s="140">
        <v>0.0013236111111111113</v>
      </c>
      <c r="J11" s="20" t="s">
        <v>771</v>
      </c>
    </row>
    <row r="12" spans="1:10" ht="18" customHeight="1">
      <c r="A12" s="32">
        <v>6</v>
      </c>
      <c r="B12" s="17" t="s">
        <v>759</v>
      </c>
      <c r="C12" s="18" t="s">
        <v>760</v>
      </c>
      <c r="D12" s="19" t="s">
        <v>761</v>
      </c>
      <c r="E12" s="172" t="s">
        <v>762</v>
      </c>
      <c r="F12" s="21" t="s">
        <v>60</v>
      </c>
      <c r="G12" s="21" t="s">
        <v>680</v>
      </c>
      <c r="H12" s="21"/>
      <c r="I12" s="140">
        <v>0.0014511574074074073</v>
      </c>
      <c r="J12" s="20" t="s">
        <v>763</v>
      </c>
    </row>
    <row r="13" spans="3:10" s="61" customFormat="1" ht="16.5" thickBot="1">
      <c r="C13" s="62">
        <v>2</v>
      </c>
      <c r="D13" s="62" t="s">
        <v>216</v>
      </c>
      <c r="E13" s="56"/>
      <c r="F13" s="95"/>
      <c r="G13" s="95"/>
      <c r="H13" s="59"/>
      <c r="I13" s="54"/>
      <c r="J13" s="52"/>
    </row>
    <row r="14" spans="1:10" s="53" customFormat="1" ht="18" customHeight="1" thickBot="1">
      <c r="A14" s="126" t="s">
        <v>20</v>
      </c>
      <c r="B14" s="148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966</v>
      </c>
      <c r="I14" s="71" t="s">
        <v>4</v>
      </c>
      <c r="J14" s="72" t="s">
        <v>5</v>
      </c>
    </row>
    <row r="15" spans="1:15" ht="18" customHeight="1">
      <c r="A15" s="32">
        <v>1</v>
      </c>
      <c r="B15" s="17">
        <v>86</v>
      </c>
      <c r="C15" s="18" t="s">
        <v>88</v>
      </c>
      <c r="D15" s="19" t="s">
        <v>337</v>
      </c>
      <c r="E15" s="172">
        <v>36334</v>
      </c>
      <c r="F15" s="21" t="s">
        <v>334</v>
      </c>
      <c r="G15" s="21" t="s">
        <v>335</v>
      </c>
      <c r="H15" s="21"/>
      <c r="I15" s="140">
        <v>0.0011922453703703702</v>
      </c>
      <c r="J15" s="20" t="s">
        <v>336</v>
      </c>
      <c r="L15" s="262"/>
      <c r="M15" s="254"/>
      <c r="N15" s="255"/>
      <c r="O15" s="254"/>
    </row>
    <row r="16" spans="1:15" ht="18" customHeight="1">
      <c r="A16" s="32">
        <v>2</v>
      </c>
      <c r="B16" s="17" t="s">
        <v>747</v>
      </c>
      <c r="C16" s="18" t="s">
        <v>748</v>
      </c>
      <c r="D16" s="19" t="s">
        <v>749</v>
      </c>
      <c r="E16" s="172" t="s">
        <v>750</v>
      </c>
      <c r="F16" s="21" t="s">
        <v>60</v>
      </c>
      <c r="G16" s="21" t="s">
        <v>680</v>
      </c>
      <c r="H16" s="21"/>
      <c r="I16" s="140">
        <v>0.001235185185185185</v>
      </c>
      <c r="J16" s="20" t="s">
        <v>743</v>
      </c>
      <c r="L16" s="259"/>
      <c r="M16" s="260"/>
      <c r="N16" s="261"/>
      <c r="O16" s="261"/>
    </row>
    <row r="17" spans="1:15" ht="18" customHeight="1">
      <c r="A17" s="32">
        <v>3</v>
      </c>
      <c r="B17" s="17">
        <v>83</v>
      </c>
      <c r="C17" s="18" t="s">
        <v>613</v>
      </c>
      <c r="D17" s="19" t="s">
        <v>998</v>
      </c>
      <c r="E17" s="172">
        <v>36265</v>
      </c>
      <c r="F17" s="21" t="s">
        <v>845</v>
      </c>
      <c r="G17" s="21" t="s">
        <v>145</v>
      </c>
      <c r="H17" s="21"/>
      <c r="I17" s="140">
        <v>0.0012417824074074074</v>
      </c>
      <c r="J17" s="20" t="s">
        <v>816</v>
      </c>
      <c r="L17" s="259"/>
      <c r="M17" s="260"/>
      <c r="N17" s="261"/>
      <c r="O17" s="261"/>
    </row>
    <row r="18" spans="1:10" ht="18" customHeight="1">
      <c r="A18" s="32">
        <v>4</v>
      </c>
      <c r="B18" s="17">
        <v>82</v>
      </c>
      <c r="C18" s="18" t="s">
        <v>161</v>
      </c>
      <c r="D18" s="19" t="s">
        <v>536</v>
      </c>
      <c r="E18" s="172">
        <v>36625</v>
      </c>
      <c r="F18" s="21" t="s">
        <v>75</v>
      </c>
      <c r="G18" s="21" t="s">
        <v>139</v>
      </c>
      <c r="H18" s="21"/>
      <c r="I18" s="140">
        <v>0.001247337962962963</v>
      </c>
      <c r="J18" s="20" t="s">
        <v>537</v>
      </c>
    </row>
    <row r="19" spans="1:15" ht="18" customHeight="1">
      <c r="A19" s="32">
        <v>5</v>
      </c>
      <c r="B19" s="17">
        <v>58</v>
      </c>
      <c r="C19" s="18" t="s">
        <v>377</v>
      </c>
      <c r="D19" s="19" t="s">
        <v>378</v>
      </c>
      <c r="E19" s="172" t="s">
        <v>379</v>
      </c>
      <c r="F19" s="21" t="s">
        <v>165</v>
      </c>
      <c r="G19" s="21" t="s">
        <v>166</v>
      </c>
      <c r="H19" s="21"/>
      <c r="I19" s="140">
        <v>0.001265625</v>
      </c>
      <c r="J19" s="20" t="s">
        <v>365</v>
      </c>
      <c r="L19" s="259"/>
      <c r="M19" s="260"/>
      <c r="N19" s="261"/>
      <c r="O19" s="261"/>
    </row>
    <row r="20" spans="1:15" ht="18" customHeight="1">
      <c r="A20" s="32">
        <v>6</v>
      </c>
      <c r="B20" s="17">
        <v>181</v>
      </c>
      <c r="C20" s="18" t="s">
        <v>598</v>
      </c>
      <c r="D20" s="19" t="s">
        <v>714</v>
      </c>
      <c r="E20" s="172" t="s">
        <v>715</v>
      </c>
      <c r="F20" s="21" t="s">
        <v>716</v>
      </c>
      <c r="G20" s="21" t="s">
        <v>687</v>
      </c>
      <c r="H20" s="21"/>
      <c r="I20" s="140">
        <v>0.001423611111111111</v>
      </c>
      <c r="J20" s="20" t="s">
        <v>717</v>
      </c>
      <c r="L20" s="259"/>
      <c r="M20" s="260"/>
      <c r="N20" s="261"/>
      <c r="O20" s="261"/>
    </row>
    <row r="21" spans="3:10" s="61" customFormat="1" ht="16.5" thickBot="1">
      <c r="C21" s="62">
        <v>3</v>
      </c>
      <c r="D21" s="62" t="s">
        <v>216</v>
      </c>
      <c r="E21" s="56"/>
      <c r="F21" s="95"/>
      <c r="G21" s="95"/>
      <c r="H21" s="59"/>
      <c r="I21" s="54"/>
      <c r="J21" s="52"/>
    </row>
    <row r="22" spans="1:10" s="53" customFormat="1" ht="18" customHeight="1" thickBot="1">
      <c r="A22" s="126" t="s">
        <v>20</v>
      </c>
      <c r="B22" s="148" t="s">
        <v>19</v>
      </c>
      <c r="C22" s="68" t="s">
        <v>0</v>
      </c>
      <c r="D22" s="69" t="s">
        <v>1</v>
      </c>
      <c r="E22" s="71" t="s">
        <v>10</v>
      </c>
      <c r="F22" s="70" t="s">
        <v>2</v>
      </c>
      <c r="G22" s="70" t="s">
        <v>3</v>
      </c>
      <c r="H22" s="70" t="s">
        <v>966</v>
      </c>
      <c r="I22" s="71" t="s">
        <v>4</v>
      </c>
      <c r="J22" s="72" t="s">
        <v>5</v>
      </c>
    </row>
    <row r="23" spans="1:15" ht="18" customHeight="1">
      <c r="A23" s="32">
        <v>1</v>
      </c>
      <c r="B23" s="17">
        <v>140</v>
      </c>
      <c r="C23" s="18" t="s">
        <v>98</v>
      </c>
      <c r="D23" s="19" t="s">
        <v>611</v>
      </c>
      <c r="E23" s="172" t="s">
        <v>612</v>
      </c>
      <c r="F23" s="21" t="s">
        <v>1020</v>
      </c>
      <c r="G23" s="21" t="s">
        <v>205</v>
      </c>
      <c r="H23" s="21"/>
      <c r="I23" s="140">
        <v>0.0011675925925925927</v>
      </c>
      <c r="J23" s="20" t="s">
        <v>568</v>
      </c>
      <c r="L23" s="262"/>
      <c r="M23" s="254"/>
      <c r="N23" s="255"/>
      <c r="O23" s="254"/>
    </row>
    <row r="24" spans="1:15" ht="18" customHeight="1">
      <c r="A24" s="32">
        <v>2</v>
      </c>
      <c r="B24" s="17">
        <v>13</v>
      </c>
      <c r="C24" s="18" t="s">
        <v>827</v>
      </c>
      <c r="D24" s="19" t="s">
        <v>828</v>
      </c>
      <c r="E24" s="172" t="s">
        <v>829</v>
      </c>
      <c r="F24" s="21" t="s">
        <v>806</v>
      </c>
      <c r="G24" s="21" t="s">
        <v>145</v>
      </c>
      <c r="H24" s="21"/>
      <c r="I24" s="140">
        <v>0.0011913194444444445</v>
      </c>
      <c r="J24" s="20" t="s">
        <v>826</v>
      </c>
      <c r="L24" s="253"/>
      <c r="M24" s="267"/>
      <c r="N24" s="255"/>
      <c r="O24" s="268"/>
    </row>
    <row r="25" spans="1:15" ht="18" customHeight="1">
      <c r="A25" s="32">
        <v>3</v>
      </c>
      <c r="B25" s="17">
        <v>113</v>
      </c>
      <c r="C25" s="18" t="s">
        <v>598</v>
      </c>
      <c r="D25" s="19" t="s">
        <v>731</v>
      </c>
      <c r="E25" s="172" t="s">
        <v>732</v>
      </c>
      <c r="F25" s="21" t="s">
        <v>729</v>
      </c>
      <c r="G25" s="21" t="s">
        <v>730</v>
      </c>
      <c r="H25" s="21"/>
      <c r="I25" s="140">
        <v>0.0012002314814814816</v>
      </c>
      <c r="J25" s="20" t="s">
        <v>733</v>
      </c>
      <c r="L25" s="259"/>
      <c r="M25" s="261"/>
      <c r="N25" s="261"/>
      <c r="O25" s="261"/>
    </row>
    <row r="26" spans="1:15" ht="18" customHeight="1">
      <c r="A26" s="32">
        <v>4</v>
      </c>
      <c r="B26" s="17">
        <v>29</v>
      </c>
      <c r="C26" s="18" t="s">
        <v>228</v>
      </c>
      <c r="D26" s="19" t="s">
        <v>152</v>
      </c>
      <c r="E26" s="172">
        <v>37117</v>
      </c>
      <c r="F26" s="21" t="s">
        <v>845</v>
      </c>
      <c r="G26" s="21" t="s">
        <v>145</v>
      </c>
      <c r="H26" s="21"/>
      <c r="I26" s="140">
        <v>0.0012078703703703702</v>
      </c>
      <c r="J26" s="20" t="s">
        <v>892</v>
      </c>
      <c r="L26" s="259"/>
      <c r="M26" s="260"/>
      <c r="N26" s="261"/>
      <c r="O26" s="261"/>
    </row>
    <row r="27" spans="1:15" ht="18" customHeight="1">
      <c r="A27" s="32">
        <v>5</v>
      </c>
      <c r="B27" s="17">
        <v>143</v>
      </c>
      <c r="C27" s="18" t="s">
        <v>619</v>
      </c>
      <c r="D27" s="19" t="s">
        <v>620</v>
      </c>
      <c r="E27" s="172" t="s">
        <v>621</v>
      </c>
      <c r="F27" s="21" t="s">
        <v>62</v>
      </c>
      <c r="G27" s="21" t="s">
        <v>205</v>
      </c>
      <c r="H27" s="21"/>
      <c r="I27" s="140">
        <v>0.0012694444444444444</v>
      </c>
      <c r="J27" s="20" t="s">
        <v>622</v>
      </c>
      <c r="L27" s="262"/>
      <c r="M27" s="254"/>
      <c r="N27" s="255"/>
      <c r="O27" s="255"/>
    </row>
    <row r="28" spans="1:15" ht="18" customHeight="1">
      <c r="A28" s="32">
        <v>6</v>
      </c>
      <c r="B28" s="17">
        <v>114</v>
      </c>
      <c r="C28" s="18" t="s">
        <v>88</v>
      </c>
      <c r="D28" s="19" t="s">
        <v>734</v>
      </c>
      <c r="E28" s="172" t="s">
        <v>735</v>
      </c>
      <c r="F28" s="21" t="s">
        <v>729</v>
      </c>
      <c r="G28" s="21" t="s">
        <v>730</v>
      </c>
      <c r="H28" s="21"/>
      <c r="I28" s="140">
        <v>0.001340162037037037</v>
      </c>
      <c r="J28" s="20" t="s">
        <v>733</v>
      </c>
      <c r="L28" s="262"/>
      <c r="M28" s="264"/>
      <c r="N28" s="263"/>
      <c r="O28" s="265"/>
    </row>
    <row r="29" spans="3:10" s="61" customFormat="1" ht="16.5" thickBot="1">
      <c r="C29" s="62">
        <v>4</v>
      </c>
      <c r="D29" s="62" t="s">
        <v>216</v>
      </c>
      <c r="E29" s="56"/>
      <c r="F29" s="95"/>
      <c r="G29" s="95"/>
      <c r="H29" s="59"/>
      <c r="I29" s="54"/>
      <c r="J29" s="52"/>
    </row>
    <row r="30" spans="1:10" s="53" customFormat="1" ht="18" customHeight="1" thickBot="1">
      <c r="A30" s="126" t="s">
        <v>20</v>
      </c>
      <c r="B30" s="148" t="s">
        <v>19</v>
      </c>
      <c r="C30" s="68" t="s">
        <v>0</v>
      </c>
      <c r="D30" s="69" t="s">
        <v>1</v>
      </c>
      <c r="E30" s="71" t="s">
        <v>10</v>
      </c>
      <c r="F30" s="70" t="s">
        <v>2</v>
      </c>
      <c r="G30" s="70" t="s">
        <v>3</v>
      </c>
      <c r="H30" s="70" t="s">
        <v>966</v>
      </c>
      <c r="I30" s="71" t="s">
        <v>4</v>
      </c>
      <c r="J30" s="72" t="s">
        <v>5</v>
      </c>
    </row>
    <row r="31" spans="1:15" ht="18" customHeight="1">
      <c r="A31" s="32">
        <v>1</v>
      </c>
      <c r="B31" s="17">
        <v>125</v>
      </c>
      <c r="C31" s="18" t="s">
        <v>108</v>
      </c>
      <c r="D31" s="19" t="s">
        <v>569</v>
      </c>
      <c r="E31" s="172" t="s">
        <v>570</v>
      </c>
      <c r="F31" s="21" t="s">
        <v>55</v>
      </c>
      <c r="G31" s="21" t="s">
        <v>205</v>
      </c>
      <c r="H31" s="21"/>
      <c r="I31" s="140">
        <v>0.0011020833333333332</v>
      </c>
      <c r="J31" s="20" t="s">
        <v>568</v>
      </c>
      <c r="L31" s="259"/>
      <c r="M31" s="261"/>
      <c r="N31" s="261"/>
      <c r="O31" s="261"/>
    </row>
    <row r="32" spans="1:15" ht="18" customHeight="1">
      <c r="A32" s="32">
        <v>2</v>
      </c>
      <c r="B32" s="17">
        <v>59</v>
      </c>
      <c r="C32" s="18" t="s">
        <v>151</v>
      </c>
      <c r="D32" s="19" t="s">
        <v>380</v>
      </c>
      <c r="E32" s="172" t="s">
        <v>381</v>
      </c>
      <c r="F32" s="21" t="s">
        <v>382</v>
      </c>
      <c r="G32" s="644" t="s">
        <v>360</v>
      </c>
      <c r="H32" s="21"/>
      <c r="I32" s="140">
        <v>0.0011078703703703704</v>
      </c>
      <c r="J32" s="20" t="s">
        <v>383</v>
      </c>
      <c r="L32" s="262"/>
      <c r="M32" s="264"/>
      <c r="N32" s="263"/>
      <c r="O32" s="265"/>
    </row>
    <row r="33" spans="1:15" ht="18" customHeight="1">
      <c r="A33" s="32">
        <v>3</v>
      </c>
      <c r="B33" s="17">
        <v>128</v>
      </c>
      <c r="C33" s="18" t="s">
        <v>578</v>
      </c>
      <c r="D33" s="19" t="s">
        <v>206</v>
      </c>
      <c r="E33" s="172" t="s">
        <v>207</v>
      </c>
      <c r="F33" s="21" t="s">
        <v>55</v>
      </c>
      <c r="G33" s="21" t="s">
        <v>205</v>
      </c>
      <c r="H33" s="21"/>
      <c r="I33" s="140">
        <v>0.0011636574074074073</v>
      </c>
      <c r="J33" s="20" t="s">
        <v>579</v>
      </c>
      <c r="L33" s="262"/>
      <c r="M33" s="254"/>
      <c r="N33" s="255"/>
      <c r="O33" s="254"/>
    </row>
    <row r="34" spans="1:15" ht="18" customHeight="1">
      <c r="A34" s="32">
        <v>4</v>
      </c>
      <c r="B34" s="17">
        <v>120</v>
      </c>
      <c r="C34" s="18" t="s">
        <v>377</v>
      </c>
      <c r="D34" s="19" t="s">
        <v>447</v>
      </c>
      <c r="E34" s="172" t="s">
        <v>448</v>
      </c>
      <c r="F34" s="21" t="s">
        <v>449</v>
      </c>
      <c r="G34" s="21" t="s">
        <v>450</v>
      </c>
      <c r="H34" s="21"/>
      <c r="I34" s="140">
        <v>0.0011719907407407406</v>
      </c>
      <c r="J34" s="20" t="s">
        <v>451</v>
      </c>
      <c r="L34" s="259"/>
      <c r="M34" s="257"/>
      <c r="N34" s="258"/>
      <c r="O34" s="257"/>
    </row>
    <row r="35" spans="1:15" ht="18" customHeight="1">
      <c r="A35" s="32">
        <v>5</v>
      </c>
      <c r="B35" s="17">
        <v>85</v>
      </c>
      <c r="C35" s="18" t="s">
        <v>332</v>
      </c>
      <c r="D35" s="19" t="s">
        <v>333</v>
      </c>
      <c r="E35" s="172">
        <v>36259</v>
      </c>
      <c r="F35" s="21" t="s">
        <v>334</v>
      </c>
      <c r="G35" s="21" t="s">
        <v>335</v>
      </c>
      <c r="H35" s="21"/>
      <c r="I35" s="140">
        <v>0.001179861111111111</v>
      </c>
      <c r="J35" s="20" t="s">
        <v>336</v>
      </c>
      <c r="L35" s="262"/>
      <c r="M35" s="254"/>
      <c r="N35" s="255"/>
      <c r="O35" s="255"/>
    </row>
    <row r="36" spans="1:15" ht="18" customHeight="1">
      <c r="A36" s="32">
        <v>6</v>
      </c>
      <c r="B36" s="17">
        <v>174</v>
      </c>
      <c r="C36" s="18" t="s">
        <v>428</v>
      </c>
      <c r="D36" s="19" t="s">
        <v>699</v>
      </c>
      <c r="E36" s="172">
        <v>36642</v>
      </c>
      <c r="F36" s="21" t="s">
        <v>11</v>
      </c>
      <c r="G36" s="21" t="s">
        <v>687</v>
      </c>
      <c r="H36" s="21"/>
      <c r="I36" s="140">
        <v>0.0011820601851851853</v>
      </c>
      <c r="J36" s="20" t="s">
        <v>690</v>
      </c>
      <c r="L36" s="259"/>
      <c r="M36" s="257"/>
      <c r="N36" s="258"/>
      <c r="O36" s="257"/>
    </row>
    <row r="37" spans="1:15" ht="18" customHeight="1">
      <c r="A37" s="32">
        <v>7</v>
      </c>
      <c r="B37" s="17">
        <v>124</v>
      </c>
      <c r="C37" s="18" t="s">
        <v>438</v>
      </c>
      <c r="D37" s="19" t="s">
        <v>566</v>
      </c>
      <c r="E37" s="172" t="s">
        <v>567</v>
      </c>
      <c r="F37" s="21" t="s">
        <v>55</v>
      </c>
      <c r="G37" s="21" t="s">
        <v>205</v>
      </c>
      <c r="H37" s="21"/>
      <c r="I37" s="140">
        <v>0.001191898148148148</v>
      </c>
      <c r="J37" s="20" t="s">
        <v>568</v>
      </c>
      <c r="L37" s="259"/>
      <c r="M37" s="260"/>
      <c r="N37" s="261"/>
      <c r="O37" s="261"/>
    </row>
    <row r="38" spans="1:15" ht="18" customHeight="1">
      <c r="A38" s="32">
        <v>8</v>
      </c>
      <c r="B38" s="17">
        <v>97</v>
      </c>
      <c r="C38" s="18" t="s">
        <v>299</v>
      </c>
      <c r="D38" s="19" t="s">
        <v>300</v>
      </c>
      <c r="E38" s="172">
        <v>36348</v>
      </c>
      <c r="F38" s="21" t="s">
        <v>298</v>
      </c>
      <c r="G38" s="21" t="s">
        <v>159</v>
      </c>
      <c r="H38" s="21"/>
      <c r="I38" s="140">
        <v>0.0012141203703703704</v>
      </c>
      <c r="J38" s="20" t="s">
        <v>160</v>
      </c>
      <c r="L38" s="253"/>
      <c r="M38" s="267"/>
      <c r="N38" s="255"/>
      <c r="O38" s="268"/>
    </row>
    <row r="39" spans="1:15" ht="18" customHeight="1">
      <c r="A39" s="32">
        <v>9</v>
      </c>
      <c r="B39" s="17">
        <v>91</v>
      </c>
      <c r="C39" s="18" t="s">
        <v>118</v>
      </c>
      <c r="D39" s="19" t="s">
        <v>527</v>
      </c>
      <c r="E39" s="172">
        <v>36792</v>
      </c>
      <c r="F39" s="21" t="s">
        <v>524</v>
      </c>
      <c r="G39" s="21" t="s">
        <v>525</v>
      </c>
      <c r="H39" s="21"/>
      <c r="I39" s="140">
        <v>0.0012175925925925926</v>
      </c>
      <c r="J39" s="20" t="s">
        <v>528</v>
      </c>
      <c r="L39" s="259"/>
      <c r="M39" s="257"/>
      <c r="N39" s="258"/>
      <c r="O39" s="257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B1">
      <selection activeCell="G8" sqref="G8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8.8515625" style="45" customWidth="1"/>
    <col min="5" max="5" width="10.7109375" style="58" customWidth="1"/>
    <col min="6" max="6" width="15.00390625" style="59" customWidth="1"/>
    <col min="7" max="7" width="16.140625" style="59" bestFit="1" customWidth="1"/>
    <col min="8" max="8" width="6.8515625" style="59" hidden="1" customWidth="1"/>
    <col min="9" max="9" width="6.8515625" style="59" customWidth="1"/>
    <col min="10" max="10" width="9.140625" style="54" customWidth="1"/>
    <col min="11" max="11" width="6.00390625" style="54" customWidth="1"/>
    <col min="12" max="12" width="30.421875" style="37" bestFit="1" customWidth="1"/>
    <col min="13" max="14" width="9.140625" style="45" customWidth="1"/>
    <col min="15" max="15" width="29.421875" style="45" bestFit="1" customWidth="1"/>
    <col min="16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6"/>
      <c r="L2" s="65"/>
      <c r="M2" s="66"/>
      <c r="N2" s="66"/>
      <c r="O2" s="106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61" customFormat="1" ht="15.75">
      <c r="C4" s="62" t="s">
        <v>25</v>
      </c>
      <c r="D4" s="62"/>
      <c r="E4" s="63"/>
      <c r="F4" s="63"/>
      <c r="G4" s="63"/>
      <c r="H4" s="64"/>
      <c r="I4" s="64"/>
      <c r="J4" s="65"/>
      <c r="K4" s="65"/>
    </row>
    <row r="5" spans="3:12" s="61" customFormat="1" ht="16.5" thickBot="1">
      <c r="C5" s="62"/>
      <c r="D5" s="62"/>
      <c r="E5" s="56"/>
      <c r="F5" s="95"/>
      <c r="G5" s="95"/>
      <c r="H5" s="59"/>
      <c r="I5" s="59"/>
      <c r="J5" s="54"/>
      <c r="K5" s="54"/>
      <c r="L5" s="52"/>
    </row>
    <row r="6" spans="1:12" s="53" customFormat="1" ht="18" customHeight="1" thickBot="1">
      <c r="A6" s="126" t="s">
        <v>20</v>
      </c>
      <c r="B6" s="148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966</v>
      </c>
      <c r="I6" s="70" t="s">
        <v>42</v>
      </c>
      <c r="J6" s="71" t="s">
        <v>4</v>
      </c>
      <c r="K6" s="82" t="s">
        <v>13</v>
      </c>
      <c r="L6" s="72" t="s">
        <v>5</v>
      </c>
    </row>
    <row r="7" spans="1:17" ht="18" customHeight="1">
      <c r="A7" s="32">
        <v>1</v>
      </c>
      <c r="B7" s="17">
        <v>125</v>
      </c>
      <c r="C7" s="18" t="s">
        <v>108</v>
      </c>
      <c r="D7" s="19" t="s">
        <v>569</v>
      </c>
      <c r="E7" s="172" t="s">
        <v>570</v>
      </c>
      <c r="F7" s="21" t="s">
        <v>55</v>
      </c>
      <c r="G7" s="21" t="s">
        <v>205</v>
      </c>
      <c r="H7" s="21"/>
      <c r="I7" s="444">
        <v>18</v>
      </c>
      <c r="J7" s="140">
        <v>0.0011020833333333332</v>
      </c>
      <c r="K7" s="27" t="str">
        <f aca="true" t="shared" si="0" ref="K7:K33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 A</v>
      </c>
      <c r="L7" s="20" t="s">
        <v>568</v>
      </c>
      <c r="N7" s="259"/>
      <c r="O7" s="261"/>
      <c r="P7" s="261"/>
      <c r="Q7" s="261"/>
    </row>
    <row r="8" spans="1:17" ht="18" customHeight="1">
      <c r="A8" s="32">
        <v>2</v>
      </c>
      <c r="B8" s="17">
        <v>59</v>
      </c>
      <c r="C8" s="18" t="s">
        <v>151</v>
      </c>
      <c r="D8" s="19" t="s">
        <v>380</v>
      </c>
      <c r="E8" s="172" t="s">
        <v>381</v>
      </c>
      <c r="F8" s="21" t="s">
        <v>382</v>
      </c>
      <c r="G8" s="644" t="s">
        <v>360</v>
      </c>
      <c r="H8" s="21"/>
      <c r="I8" s="444">
        <v>14</v>
      </c>
      <c r="J8" s="140">
        <v>0.0011078703703703704</v>
      </c>
      <c r="K8" s="27" t="str">
        <f t="shared" si="0"/>
        <v>I A</v>
      </c>
      <c r="L8" s="20" t="s">
        <v>383</v>
      </c>
      <c r="N8" s="262"/>
      <c r="O8" s="264"/>
      <c r="P8" s="263"/>
      <c r="Q8" s="265"/>
    </row>
    <row r="9" spans="1:17" ht="18" customHeight="1">
      <c r="A9" s="32">
        <v>3</v>
      </c>
      <c r="B9" s="17">
        <v>128</v>
      </c>
      <c r="C9" s="18" t="s">
        <v>578</v>
      </c>
      <c r="D9" s="19" t="s">
        <v>206</v>
      </c>
      <c r="E9" s="172" t="s">
        <v>207</v>
      </c>
      <c r="F9" s="21" t="s">
        <v>55</v>
      </c>
      <c r="G9" s="21" t="s">
        <v>205</v>
      </c>
      <c r="H9" s="21"/>
      <c r="I9" s="444">
        <v>11</v>
      </c>
      <c r="J9" s="140">
        <v>0.0011636574074074073</v>
      </c>
      <c r="K9" s="27" t="str">
        <f t="shared" si="0"/>
        <v>II A</v>
      </c>
      <c r="L9" s="20" t="s">
        <v>579</v>
      </c>
      <c r="N9" s="262"/>
      <c r="O9" s="254"/>
      <c r="P9" s="255"/>
      <c r="Q9" s="254"/>
    </row>
    <row r="10" spans="1:17" ht="18" customHeight="1">
      <c r="A10" s="32">
        <v>4</v>
      </c>
      <c r="B10" s="17">
        <v>140</v>
      </c>
      <c r="C10" s="18" t="s">
        <v>98</v>
      </c>
      <c r="D10" s="19" t="s">
        <v>611</v>
      </c>
      <c r="E10" s="172" t="s">
        <v>612</v>
      </c>
      <c r="F10" s="21" t="s">
        <v>1020</v>
      </c>
      <c r="G10" s="21" t="s">
        <v>205</v>
      </c>
      <c r="H10" s="21"/>
      <c r="I10" s="444">
        <v>9</v>
      </c>
      <c r="J10" s="140">
        <v>0.0011675925925925927</v>
      </c>
      <c r="K10" s="27" t="str">
        <f t="shared" si="0"/>
        <v>II A</v>
      </c>
      <c r="L10" s="20" t="s">
        <v>1051</v>
      </c>
      <c r="N10" s="262"/>
      <c r="O10" s="254"/>
      <c r="P10" s="255"/>
      <c r="Q10" s="254"/>
    </row>
    <row r="11" spans="1:17" ht="18" customHeight="1">
      <c r="A11" s="32">
        <v>5</v>
      </c>
      <c r="B11" s="17">
        <v>120</v>
      </c>
      <c r="C11" s="18" t="s">
        <v>377</v>
      </c>
      <c r="D11" s="19" t="s">
        <v>447</v>
      </c>
      <c r="E11" s="172" t="s">
        <v>448</v>
      </c>
      <c r="F11" s="21" t="s">
        <v>449</v>
      </c>
      <c r="G11" s="21" t="s">
        <v>450</v>
      </c>
      <c r="H11" s="21"/>
      <c r="I11" s="444">
        <v>8</v>
      </c>
      <c r="J11" s="140">
        <v>0.0011719907407407406</v>
      </c>
      <c r="K11" s="27" t="str">
        <f t="shared" si="0"/>
        <v>II A</v>
      </c>
      <c r="L11" s="20" t="s">
        <v>451</v>
      </c>
      <c r="N11" s="259"/>
      <c r="O11" s="257"/>
      <c r="P11" s="258"/>
      <c r="Q11" s="257"/>
    </row>
    <row r="12" spans="1:17" ht="18" customHeight="1">
      <c r="A12" s="32">
        <v>6</v>
      </c>
      <c r="B12" s="17">
        <v>85</v>
      </c>
      <c r="C12" s="18" t="s">
        <v>332</v>
      </c>
      <c r="D12" s="19" t="s">
        <v>333</v>
      </c>
      <c r="E12" s="172">
        <v>36259</v>
      </c>
      <c r="F12" s="21" t="s">
        <v>334</v>
      </c>
      <c r="G12" s="21" t="s">
        <v>335</v>
      </c>
      <c r="H12" s="21"/>
      <c r="I12" s="444">
        <v>7</v>
      </c>
      <c r="J12" s="140">
        <v>0.001179861111111111</v>
      </c>
      <c r="K12" s="27" t="str">
        <f t="shared" si="0"/>
        <v>II A</v>
      </c>
      <c r="L12" s="20" t="s">
        <v>336</v>
      </c>
      <c r="N12" s="262"/>
      <c r="O12" s="254"/>
      <c r="P12" s="255"/>
      <c r="Q12" s="255"/>
    </row>
    <row r="13" spans="1:17" ht="18" customHeight="1">
      <c r="A13" s="32">
        <v>7</v>
      </c>
      <c r="B13" s="17">
        <v>174</v>
      </c>
      <c r="C13" s="18" t="s">
        <v>428</v>
      </c>
      <c r="D13" s="19" t="s">
        <v>699</v>
      </c>
      <c r="E13" s="172">
        <v>36642</v>
      </c>
      <c r="F13" s="21" t="s">
        <v>11</v>
      </c>
      <c r="G13" s="21" t="s">
        <v>687</v>
      </c>
      <c r="H13" s="21"/>
      <c r="I13" s="444">
        <v>6</v>
      </c>
      <c r="J13" s="140">
        <v>0.0011820601851851853</v>
      </c>
      <c r="K13" s="27" t="str">
        <f t="shared" si="0"/>
        <v>II A</v>
      </c>
      <c r="L13" s="20" t="s">
        <v>690</v>
      </c>
      <c r="N13" s="259"/>
      <c r="O13" s="257"/>
      <c r="P13" s="258"/>
      <c r="Q13" s="257"/>
    </row>
    <row r="14" spans="1:17" ht="18" customHeight="1">
      <c r="A14" s="32">
        <v>8</v>
      </c>
      <c r="B14" s="17">
        <v>13</v>
      </c>
      <c r="C14" s="18" t="s">
        <v>827</v>
      </c>
      <c r="D14" s="19" t="s">
        <v>828</v>
      </c>
      <c r="E14" s="172" t="s">
        <v>829</v>
      </c>
      <c r="F14" s="21" t="s">
        <v>806</v>
      </c>
      <c r="G14" s="21" t="s">
        <v>145</v>
      </c>
      <c r="H14" s="21"/>
      <c r="I14" s="444">
        <v>5</v>
      </c>
      <c r="J14" s="140">
        <v>0.0011913194444444445</v>
      </c>
      <c r="K14" s="27" t="str">
        <f t="shared" si="0"/>
        <v>II A</v>
      </c>
      <c r="L14" s="20" t="s">
        <v>826</v>
      </c>
      <c r="N14" s="253"/>
      <c r="O14" s="267"/>
      <c r="P14" s="255"/>
      <c r="Q14" s="268"/>
    </row>
    <row r="15" spans="1:17" ht="18" customHeight="1">
      <c r="A15" s="32">
        <v>9</v>
      </c>
      <c r="B15" s="17">
        <v>124</v>
      </c>
      <c r="C15" s="18" t="s">
        <v>438</v>
      </c>
      <c r="D15" s="19" t="s">
        <v>566</v>
      </c>
      <c r="E15" s="172" t="s">
        <v>567</v>
      </c>
      <c r="F15" s="21" t="s">
        <v>55</v>
      </c>
      <c r="G15" s="21" t="s">
        <v>205</v>
      </c>
      <c r="H15" s="21"/>
      <c r="I15" s="444">
        <v>4</v>
      </c>
      <c r="J15" s="140">
        <v>0.001191898148148148</v>
      </c>
      <c r="K15" s="27" t="str">
        <f t="shared" si="0"/>
        <v>II A</v>
      </c>
      <c r="L15" s="20" t="s">
        <v>568</v>
      </c>
      <c r="N15" s="259"/>
      <c r="O15" s="260"/>
      <c r="P15" s="261"/>
      <c r="Q15" s="261"/>
    </row>
    <row r="16" spans="1:17" ht="18" customHeight="1">
      <c r="A16" s="32">
        <v>10</v>
      </c>
      <c r="B16" s="17">
        <v>86</v>
      </c>
      <c r="C16" s="18" t="s">
        <v>88</v>
      </c>
      <c r="D16" s="19" t="s">
        <v>337</v>
      </c>
      <c r="E16" s="172">
        <v>36334</v>
      </c>
      <c r="F16" s="21" t="s">
        <v>334</v>
      </c>
      <c r="G16" s="21" t="s">
        <v>335</v>
      </c>
      <c r="H16" s="21"/>
      <c r="I16" s="444">
        <v>3</v>
      </c>
      <c r="J16" s="140">
        <v>0.0011922453703703702</v>
      </c>
      <c r="K16" s="27" t="str">
        <f t="shared" si="0"/>
        <v>II A</v>
      </c>
      <c r="L16" s="20" t="s">
        <v>336</v>
      </c>
      <c r="N16" s="262"/>
      <c r="O16" s="254"/>
      <c r="P16" s="255"/>
      <c r="Q16" s="254"/>
    </row>
    <row r="17" spans="1:17" ht="18" customHeight="1">
      <c r="A17" s="32">
        <v>11</v>
      </c>
      <c r="B17" s="17">
        <v>113</v>
      </c>
      <c r="C17" s="18" t="s">
        <v>598</v>
      </c>
      <c r="D17" s="19" t="s">
        <v>731</v>
      </c>
      <c r="E17" s="172" t="s">
        <v>732</v>
      </c>
      <c r="F17" s="21" t="s">
        <v>729</v>
      </c>
      <c r="G17" s="21" t="s">
        <v>730</v>
      </c>
      <c r="H17" s="21"/>
      <c r="I17" s="444">
        <v>2</v>
      </c>
      <c r="J17" s="140">
        <v>0.0012002314814814816</v>
      </c>
      <c r="K17" s="27" t="str">
        <f t="shared" si="0"/>
        <v>II A</v>
      </c>
      <c r="L17" s="20" t="s">
        <v>733</v>
      </c>
      <c r="N17" s="259"/>
      <c r="O17" s="261"/>
      <c r="P17" s="261"/>
      <c r="Q17" s="261"/>
    </row>
    <row r="18" spans="1:17" ht="18" customHeight="1">
      <c r="A18" s="32">
        <v>12</v>
      </c>
      <c r="B18" s="17">
        <v>29</v>
      </c>
      <c r="C18" s="18" t="s">
        <v>228</v>
      </c>
      <c r="D18" s="19" t="s">
        <v>152</v>
      </c>
      <c r="E18" s="172">
        <v>37117</v>
      </c>
      <c r="F18" s="21" t="s">
        <v>845</v>
      </c>
      <c r="G18" s="21" t="s">
        <v>145</v>
      </c>
      <c r="H18" s="21"/>
      <c r="I18" s="444" t="s">
        <v>101</v>
      </c>
      <c r="J18" s="140">
        <v>0.0012078703703703702</v>
      </c>
      <c r="K18" s="27" t="str">
        <f t="shared" si="0"/>
        <v>II A</v>
      </c>
      <c r="L18" s="20" t="s">
        <v>892</v>
      </c>
      <c r="N18" s="259"/>
      <c r="O18" s="260"/>
      <c r="P18" s="261"/>
      <c r="Q18" s="261"/>
    </row>
    <row r="19" spans="1:17" ht="18" customHeight="1">
      <c r="A19" s="32">
        <v>13</v>
      </c>
      <c r="B19" s="17">
        <v>97</v>
      </c>
      <c r="C19" s="18" t="s">
        <v>299</v>
      </c>
      <c r="D19" s="19" t="s">
        <v>300</v>
      </c>
      <c r="E19" s="172">
        <v>36348</v>
      </c>
      <c r="F19" s="21" t="s">
        <v>298</v>
      </c>
      <c r="G19" s="21" t="s">
        <v>159</v>
      </c>
      <c r="H19" s="21"/>
      <c r="I19" s="444">
        <v>1</v>
      </c>
      <c r="J19" s="140">
        <v>0.0012141203703703704</v>
      </c>
      <c r="K19" s="27" t="str">
        <f t="shared" si="0"/>
        <v>II A</v>
      </c>
      <c r="L19" s="20" t="s">
        <v>160</v>
      </c>
      <c r="N19" s="253"/>
      <c r="O19" s="267"/>
      <c r="P19" s="255"/>
      <c r="Q19" s="268"/>
    </row>
    <row r="20" spans="1:17" ht="18" customHeight="1">
      <c r="A20" s="32">
        <v>14</v>
      </c>
      <c r="B20" s="17">
        <v>91</v>
      </c>
      <c r="C20" s="18" t="s">
        <v>118</v>
      </c>
      <c r="D20" s="19" t="s">
        <v>527</v>
      </c>
      <c r="E20" s="172">
        <v>36792</v>
      </c>
      <c r="F20" s="21" t="s">
        <v>524</v>
      </c>
      <c r="G20" s="21" t="s">
        <v>525</v>
      </c>
      <c r="H20" s="21"/>
      <c r="I20" s="21"/>
      <c r="J20" s="140">
        <v>0.0012175925925925926</v>
      </c>
      <c r="K20" s="27" t="str">
        <f t="shared" si="0"/>
        <v>II A</v>
      </c>
      <c r="L20" s="20" t="s">
        <v>528</v>
      </c>
      <c r="N20" s="259"/>
      <c r="O20" s="257"/>
      <c r="P20" s="258"/>
      <c r="Q20" s="257"/>
    </row>
    <row r="21" spans="1:17" ht="18" customHeight="1">
      <c r="A21" s="32">
        <v>15</v>
      </c>
      <c r="B21" s="17" t="s">
        <v>747</v>
      </c>
      <c r="C21" s="18" t="s">
        <v>748</v>
      </c>
      <c r="D21" s="19" t="s">
        <v>749</v>
      </c>
      <c r="E21" s="172" t="s">
        <v>750</v>
      </c>
      <c r="F21" s="21" t="s">
        <v>60</v>
      </c>
      <c r="G21" s="21" t="s">
        <v>680</v>
      </c>
      <c r="H21" s="21"/>
      <c r="I21" s="21"/>
      <c r="J21" s="140">
        <v>0.001235185185185185</v>
      </c>
      <c r="K21" s="27" t="str">
        <f t="shared" si="0"/>
        <v>II A</v>
      </c>
      <c r="L21" s="20" t="s">
        <v>743</v>
      </c>
      <c r="N21" s="259"/>
      <c r="O21" s="260"/>
      <c r="P21" s="261"/>
      <c r="Q21" s="261"/>
    </row>
    <row r="22" spans="1:17" ht="18" customHeight="1">
      <c r="A22" s="32">
        <v>16</v>
      </c>
      <c r="B22" s="17">
        <v>83</v>
      </c>
      <c r="C22" s="18" t="s">
        <v>613</v>
      </c>
      <c r="D22" s="19" t="s">
        <v>998</v>
      </c>
      <c r="E22" s="172">
        <v>36265</v>
      </c>
      <c r="F22" s="21" t="s">
        <v>845</v>
      </c>
      <c r="G22" s="21" t="s">
        <v>145</v>
      </c>
      <c r="H22" s="21"/>
      <c r="I22" s="21" t="s">
        <v>101</v>
      </c>
      <c r="J22" s="140">
        <v>0.0012417824074074074</v>
      </c>
      <c r="K22" s="27" t="str">
        <f t="shared" si="0"/>
        <v>II A</v>
      </c>
      <c r="L22" s="20" t="s">
        <v>816</v>
      </c>
      <c r="N22" s="259"/>
      <c r="O22" s="260"/>
      <c r="P22" s="261"/>
      <c r="Q22" s="261"/>
    </row>
    <row r="23" spans="1:12" ht="18" customHeight="1">
      <c r="A23" s="32">
        <v>17</v>
      </c>
      <c r="B23" s="17">
        <v>82</v>
      </c>
      <c r="C23" s="18" t="s">
        <v>161</v>
      </c>
      <c r="D23" s="19" t="s">
        <v>536</v>
      </c>
      <c r="E23" s="172">
        <v>36625</v>
      </c>
      <c r="F23" s="21" t="s">
        <v>75</v>
      </c>
      <c r="G23" s="21" t="s">
        <v>139</v>
      </c>
      <c r="H23" s="21"/>
      <c r="I23" s="21"/>
      <c r="J23" s="140">
        <v>0.001247337962962963</v>
      </c>
      <c r="K23" s="27" t="str">
        <f t="shared" si="0"/>
        <v>III A</v>
      </c>
      <c r="L23" s="20" t="s">
        <v>537</v>
      </c>
    </row>
    <row r="24" spans="1:12" ht="18" customHeight="1">
      <c r="A24" s="32">
        <v>18</v>
      </c>
      <c r="B24" s="17" t="s">
        <v>775</v>
      </c>
      <c r="C24" s="18" t="s">
        <v>420</v>
      </c>
      <c r="D24" s="19" t="s">
        <v>776</v>
      </c>
      <c r="E24" s="172" t="s">
        <v>207</v>
      </c>
      <c r="F24" s="21" t="s">
        <v>60</v>
      </c>
      <c r="G24" s="21" t="s">
        <v>680</v>
      </c>
      <c r="H24" s="21"/>
      <c r="I24" s="21"/>
      <c r="J24" s="140">
        <v>0.0012606481481481481</v>
      </c>
      <c r="K24" s="27" t="str">
        <f t="shared" si="0"/>
        <v>III A</v>
      </c>
      <c r="L24" s="20" t="s">
        <v>771</v>
      </c>
    </row>
    <row r="25" spans="1:12" ht="18" customHeight="1">
      <c r="A25" s="32">
        <v>19</v>
      </c>
      <c r="B25" s="17">
        <v>162</v>
      </c>
      <c r="C25" s="18" t="s">
        <v>132</v>
      </c>
      <c r="D25" s="19" t="s">
        <v>497</v>
      </c>
      <c r="E25" s="172" t="s">
        <v>498</v>
      </c>
      <c r="F25" s="21" t="s">
        <v>489</v>
      </c>
      <c r="G25" s="21" t="s">
        <v>178</v>
      </c>
      <c r="H25" s="21"/>
      <c r="I25" s="21" t="s">
        <v>101</v>
      </c>
      <c r="J25" s="140">
        <v>0.0012616898148148147</v>
      </c>
      <c r="K25" s="27" t="str">
        <f t="shared" si="0"/>
        <v>III A</v>
      </c>
      <c r="L25" s="20" t="s">
        <v>486</v>
      </c>
    </row>
    <row r="26" spans="1:17" ht="18" customHeight="1">
      <c r="A26" s="32">
        <v>20</v>
      </c>
      <c r="B26" s="17">
        <v>58</v>
      </c>
      <c r="C26" s="18" t="s">
        <v>377</v>
      </c>
      <c r="D26" s="19" t="s">
        <v>378</v>
      </c>
      <c r="E26" s="172" t="s">
        <v>379</v>
      </c>
      <c r="F26" s="21" t="s">
        <v>165</v>
      </c>
      <c r="G26" s="21" t="s">
        <v>166</v>
      </c>
      <c r="H26" s="21"/>
      <c r="I26" s="21"/>
      <c r="J26" s="140">
        <v>0.001265625</v>
      </c>
      <c r="K26" s="27" t="str">
        <f t="shared" si="0"/>
        <v>III A</v>
      </c>
      <c r="L26" s="20" t="s">
        <v>365</v>
      </c>
      <c r="N26" s="259"/>
      <c r="O26" s="260"/>
      <c r="P26" s="261"/>
      <c r="Q26" s="261"/>
    </row>
    <row r="27" spans="1:17" ht="18" customHeight="1">
      <c r="A27" s="32">
        <v>21</v>
      </c>
      <c r="B27" s="17">
        <v>143</v>
      </c>
      <c r="C27" s="18" t="s">
        <v>619</v>
      </c>
      <c r="D27" s="19" t="s">
        <v>620</v>
      </c>
      <c r="E27" s="172" t="s">
        <v>621</v>
      </c>
      <c r="F27" s="21" t="s">
        <v>62</v>
      </c>
      <c r="G27" s="21" t="s">
        <v>205</v>
      </c>
      <c r="H27" s="21"/>
      <c r="I27" s="21"/>
      <c r="J27" s="140">
        <v>0.0012694444444444444</v>
      </c>
      <c r="K27" s="27" t="str">
        <f t="shared" si="0"/>
        <v>III A</v>
      </c>
      <c r="L27" s="20" t="s">
        <v>622</v>
      </c>
      <c r="N27" s="262"/>
      <c r="O27" s="254"/>
      <c r="P27" s="255"/>
      <c r="Q27" s="255"/>
    </row>
    <row r="28" spans="1:12" ht="18" customHeight="1">
      <c r="A28" s="32">
        <v>22</v>
      </c>
      <c r="B28" s="17">
        <v>77</v>
      </c>
      <c r="C28" s="18" t="s">
        <v>934</v>
      </c>
      <c r="D28" s="19" t="s">
        <v>935</v>
      </c>
      <c r="E28" s="172">
        <v>36745</v>
      </c>
      <c r="F28" s="21" t="s">
        <v>933</v>
      </c>
      <c r="G28" s="21" t="s">
        <v>907</v>
      </c>
      <c r="H28" s="21"/>
      <c r="I28" s="21"/>
      <c r="J28" s="140">
        <v>0.0012918981481481481</v>
      </c>
      <c r="K28" s="27" t="str">
        <f t="shared" si="0"/>
        <v>III A</v>
      </c>
      <c r="L28" s="20" t="s">
        <v>936</v>
      </c>
    </row>
    <row r="29" spans="1:12" ht="18" customHeight="1">
      <c r="A29" s="32">
        <v>23</v>
      </c>
      <c r="B29" s="17">
        <v>80</v>
      </c>
      <c r="C29" s="18" t="s">
        <v>676</v>
      </c>
      <c r="D29" s="19" t="s">
        <v>951</v>
      </c>
      <c r="E29" s="172">
        <v>36790</v>
      </c>
      <c r="F29" s="21" t="s">
        <v>933</v>
      </c>
      <c r="G29" s="21" t="s">
        <v>907</v>
      </c>
      <c r="H29" s="21"/>
      <c r="I29" s="21"/>
      <c r="J29" s="140">
        <v>0.0013028935185185185</v>
      </c>
      <c r="K29" s="27" t="str">
        <f t="shared" si="0"/>
        <v>III A</v>
      </c>
      <c r="L29" s="20" t="s">
        <v>925</v>
      </c>
    </row>
    <row r="30" spans="1:12" ht="18" customHeight="1">
      <c r="A30" s="32">
        <v>24</v>
      </c>
      <c r="B30" s="17" t="s">
        <v>777</v>
      </c>
      <c r="C30" s="18" t="s">
        <v>151</v>
      </c>
      <c r="D30" s="19" t="s">
        <v>778</v>
      </c>
      <c r="E30" s="172">
        <v>36872</v>
      </c>
      <c r="F30" s="21" t="s">
        <v>1081</v>
      </c>
      <c r="G30" s="21" t="s">
        <v>680</v>
      </c>
      <c r="H30" s="21"/>
      <c r="I30" s="21"/>
      <c r="J30" s="140">
        <v>0.0013236111111111113</v>
      </c>
      <c r="K30" s="27" t="str">
        <f t="shared" si="0"/>
        <v>III A</v>
      </c>
      <c r="L30" s="20" t="s">
        <v>771</v>
      </c>
    </row>
    <row r="31" spans="1:17" ht="18" customHeight="1">
      <c r="A31" s="32">
        <v>25</v>
      </c>
      <c r="B31" s="17">
        <v>114</v>
      </c>
      <c r="C31" s="18" t="s">
        <v>88</v>
      </c>
      <c r="D31" s="19" t="s">
        <v>734</v>
      </c>
      <c r="E31" s="172" t="s">
        <v>735</v>
      </c>
      <c r="F31" s="21" t="s">
        <v>729</v>
      </c>
      <c r="G31" s="21" t="s">
        <v>730</v>
      </c>
      <c r="H31" s="21"/>
      <c r="I31" s="21"/>
      <c r="J31" s="140">
        <v>0.001340162037037037</v>
      </c>
      <c r="K31" s="27" t="str">
        <f t="shared" si="0"/>
        <v>III A</v>
      </c>
      <c r="L31" s="20" t="s">
        <v>733</v>
      </c>
      <c r="N31" s="262"/>
      <c r="O31" s="264"/>
      <c r="P31" s="263"/>
      <c r="Q31" s="265"/>
    </row>
    <row r="32" spans="1:17" ht="18" customHeight="1">
      <c r="A32" s="32">
        <v>26</v>
      </c>
      <c r="B32" s="17">
        <v>181</v>
      </c>
      <c r="C32" s="18" t="s">
        <v>598</v>
      </c>
      <c r="D32" s="19" t="s">
        <v>714</v>
      </c>
      <c r="E32" s="172" t="s">
        <v>715</v>
      </c>
      <c r="F32" s="21" t="s">
        <v>716</v>
      </c>
      <c r="G32" s="21" t="s">
        <v>687</v>
      </c>
      <c r="H32" s="21"/>
      <c r="I32" s="21"/>
      <c r="J32" s="140">
        <v>0.001423611111111111</v>
      </c>
      <c r="K32" s="27" t="str">
        <f t="shared" si="0"/>
        <v>I JA</v>
      </c>
      <c r="L32" s="20" t="s">
        <v>717</v>
      </c>
      <c r="N32" s="259"/>
      <c r="O32" s="260"/>
      <c r="P32" s="261"/>
      <c r="Q32" s="261"/>
    </row>
    <row r="33" spans="1:12" ht="18" customHeight="1">
      <c r="A33" s="32">
        <v>27</v>
      </c>
      <c r="B33" s="17" t="s">
        <v>759</v>
      </c>
      <c r="C33" s="18" t="s">
        <v>760</v>
      </c>
      <c r="D33" s="19" t="s">
        <v>761</v>
      </c>
      <c r="E33" s="172" t="s">
        <v>762</v>
      </c>
      <c r="F33" s="21" t="s">
        <v>60</v>
      </c>
      <c r="G33" s="21" t="s">
        <v>680</v>
      </c>
      <c r="H33" s="21"/>
      <c r="I33" s="21"/>
      <c r="J33" s="140">
        <v>0.0014511574074074073</v>
      </c>
      <c r="K33" s="27" t="str">
        <f t="shared" si="0"/>
        <v>I JA</v>
      </c>
      <c r="L33" s="20" t="s">
        <v>763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U2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5.421875" style="45" bestFit="1" customWidth="1"/>
    <col min="5" max="5" width="10.7109375" style="58" customWidth="1"/>
    <col min="6" max="7" width="16.140625" style="59" bestFit="1" customWidth="1"/>
    <col min="8" max="8" width="8.421875" style="59" hidden="1" customWidth="1"/>
    <col min="9" max="9" width="9.140625" style="54" customWidth="1"/>
    <col min="10" max="10" width="22.57421875" style="37" bestFit="1" customWidth="1"/>
    <col min="11" max="13" width="23.00390625" style="45" bestFit="1" customWidth="1"/>
    <col min="14" max="16384" width="9.140625" style="45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3" s="62" customFormat="1" ht="15.75">
      <c r="A2" s="62" t="s">
        <v>223</v>
      </c>
      <c r="D2" s="63"/>
      <c r="E2" s="77"/>
      <c r="F2" s="77"/>
      <c r="G2" s="104"/>
      <c r="H2" s="104"/>
      <c r="I2" s="66"/>
      <c r="J2" s="65"/>
      <c r="K2" s="66"/>
      <c r="L2" s="66"/>
      <c r="M2" s="106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9" s="38" customFormat="1" ht="15.75">
      <c r="C4" s="39" t="s">
        <v>32</v>
      </c>
      <c r="D4" s="39"/>
      <c r="E4" s="43"/>
      <c r="F4" s="43"/>
      <c r="G4" s="43"/>
      <c r="H4" s="41"/>
      <c r="I4" s="47"/>
    </row>
    <row r="5" spans="3:9" s="38" customFormat="1" ht="16.5" thickBot="1">
      <c r="C5" s="39">
        <v>1</v>
      </c>
      <c r="D5" s="39" t="s">
        <v>216</v>
      </c>
      <c r="E5" s="43"/>
      <c r="F5" s="43"/>
      <c r="G5" s="43"/>
      <c r="H5" s="41"/>
      <c r="I5" s="47"/>
    </row>
    <row r="6" spans="1:21" s="14" customFormat="1" ht="18" customHeight="1" thickBot="1">
      <c r="A6" s="126" t="s">
        <v>20</v>
      </c>
      <c r="B6" s="148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966</v>
      </c>
      <c r="I6" s="13" t="s">
        <v>4</v>
      </c>
      <c r="J6" s="49" t="s">
        <v>5</v>
      </c>
      <c r="L6" s="253"/>
      <c r="M6" s="267"/>
      <c r="N6" s="270"/>
      <c r="O6" s="268"/>
      <c r="P6" s="254"/>
      <c r="Q6" s="254"/>
      <c r="R6" s="267"/>
      <c r="S6" s="271"/>
      <c r="T6" s="22"/>
      <c r="U6" s="22"/>
    </row>
    <row r="7" spans="1:21" s="22" customFormat="1" ht="18" customHeight="1">
      <c r="A7" s="177">
        <v>1</v>
      </c>
      <c r="B7" s="17">
        <v>169</v>
      </c>
      <c r="C7" s="18" t="s">
        <v>143</v>
      </c>
      <c r="D7" s="19" t="s">
        <v>685</v>
      </c>
      <c r="E7" s="172">
        <v>36310</v>
      </c>
      <c r="F7" s="21" t="s">
        <v>686</v>
      </c>
      <c r="G7" s="21" t="s">
        <v>687</v>
      </c>
      <c r="H7" s="21"/>
      <c r="I7" s="140">
        <v>0.0009947916666666666</v>
      </c>
      <c r="J7" s="20" t="s">
        <v>688</v>
      </c>
      <c r="L7" s="259"/>
      <c r="M7" s="260"/>
      <c r="N7" s="280"/>
      <c r="O7" s="261"/>
      <c r="P7" s="261"/>
      <c r="Q7" s="261"/>
      <c r="R7" s="281"/>
      <c r="U7" s="45"/>
    </row>
    <row r="8" spans="1:21" s="22" customFormat="1" ht="18" customHeight="1">
      <c r="A8" s="32">
        <v>2</v>
      </c>
      <c r="B8" s="17">
        <v>165</v>
      </c>
      <c r="C8" s="18" t="s">
        <v>87</v>
      </c>
      <c r="D8" s="19" t="s">
        <v>507</v>
      </c>
      <c r="E8" s="172" t="s">
        <v>462</v>
      </c>
      <c r="F8" s="21" t="s">
        <v>11</v>
      </c>
      <c r="G8" s="21" t="s">
        <v>178</v>
      </c>
      <c r="H8" s="21"/>
      <c r="I8" s="140">
        <v>0.0010733796296296296</v>
      </c>
      <c r="J8" s="20" t="s">
        <v>459</v>
      </c>
      <c r="L8" s="282"/>
      <c r="M8" s="283"/>
      <c r="N8" s="282"/>
      <c r="O8" s="284"/>
      <c r="P8" s="283"/>
      <c r="Q8" s="283"/>
      <c r="R8" s="284"/>
      <c r="U8" s="45"/>
    </row>
    <row r="9" spans="1:19" s="22" customFormat="1" ht="18" customHeight="1">
      <c r="A9" s="32">
        <v>3</v>
      </c>
      <c r="B9" s="17">
        <v>142</v>
      </c>
      <c r="C9" s="18" t="s">
        <v>616</v>
      </c>
      <c r="D9" s="19" t="s">
        <v>617</v>
      </c>
      <c r="E9" s="172" t="s">
        <v>618</v>
      </c>
      <c r="F9" s="21" t="s">
        <v>62</v>
      </c>
      <c r="G9" s="21" t="s">
        <v>205</v>
      </c>
      <c r="H9" s="21"/>
      <c r="I9" s="140">
        <v>0.0010792824074074075</v>
      </c>
      <c r="J9" s="20" t="s">
        <v>590</v>
      </c>
      <c r="L9" s="253"/>
      <c r="M9" s="254"/>
      <c r="N9" s="254"/>
      <c r="O9" s="255"/>
      <c r="P9" s="254"/>
      <c r="Q9" s="254"/>
      <c r="R9" s="255"/>
      <c r="S9" s="271"/>
    </row>
    <row r="10" spans="1:19" s="22" customFormat="1" ht="18" customHeight="1">
      <c r="A10" s="177">
        <v>4</v>
      </c>
      <c r="B10" s="17" t="s">
        <v>768</v>
      </c>
      <c r="C10" s="18" t="s">
        <v>89</v>
      </c>
      <c r="D10" s="19" t="s">
        <v>769</v>
      </c>
      <c r="E10" s="172" t="s">
        <v>770</v>
      </c>
      <c r="F10" s="21" t="s">
        <v>60</v>
      </c>
      <c r="G10" s="21" t="s">
        <v>680</v>
      </c>
      <c r="H10" s="21"/>
      <c r="I10" s="140">
        <v>0.0010891203703703703</v>
      </c>
      <c r="J10" s="20" t="s">
        <v>771</v>
      </c>
      <c r="L10" s="253"/>
      <c r="M10" s="267"/>
      <c r="N10" s="270"/>
      <c r="O10" s="273"/>
      <c r="P10" s="255"/>
      <c r="Q10" s="254"/>
      <c r="R10" s="267"/>
      <c r="S10" s="274"/>
    </row>
    <row r="11" spans="1:19" s="22" customFormat="1" ht="18" customHeight="1">
      <c r="A11" s="32">
        <v>5</v>
      </c>
      <c r="B11" s="17">
        <v>78</v>
      </c>
      <c r="C11" s="18" t="s">
        <v>937</v>
      </c>
      <c r="D11" s="19" t="s">
        <v>938</v>
      </c>
      <c r="E11" s="172">
        <v>36733</v>
      </c>
      <c r="F11" s="21" t="s">
        <v>933</v>
      </c>
      <c r="G11" s="21" t="s">
        <v>907</v>
      </c>
      <c r="H11" s="21"/>
      <c r="I11" s="140">
        <v>0.001140162037037037</v>
      </c>
      <c r="J11" s="20" t="s">
        <v>939</v>
      </c>
      <c r="L11" s="272"/>
      <c r="M11" s="267"/>
      <c r="N11" s="270"/>
      <c r="O11" s="273"/>
      <c r="P11" s="274"/>
      <c r="Q11" s="254"/>
      <c r="R11" s="267"/>
      <c r="S11" s="274"/>
    </row>
    <row r="12" spans="1:21" s="22" customFormat="1" ht="18" customHeight="1">
      <c r="A12" s="177"/>
      <c r="B12" s="17"/>
      <c r="C12" s="18"/>
      <c r="D12" s="19"/>
      <c r="E12" s="172"/>
      <c r="F12" s="21"/>
      <c r="G12" s="21"/>
      <c r="H12" s="21"/>
      <c r="I12" s="140"/>
      <c r="J12" s="20"/>
      <c r="L12" s="259"/>
      <c r="M12" s="260"/>
      <c r="N12" s="280"/>
      <c r="O12" s="261"/>
      <c r="P12" s="261"/>
      <c r="Q12" s="261"/>
      <c r="R12" s="281"/>
      <c r="U12" s="45"/>
    </row>
    <row r="13" spans="3:9" s="38" customFormat="1" ht="16.5" thickBot="1">
      <c r="C13" s="39">
        <v>2</v>
      </c>
      <c r="D13" s="39" t="s">
        <v>216</v>
      </c>
      <c r="E13" s="43"/>
      <c r="F13" s="43"/>
      <c r="G13" s="43"/>
      <c r="H13" s="41"/>
      <c r="I13" s="47"/>
    </row>
    <row r="14" spans="1:21" s="14" customFormat="1" ht="18" customHeight="1" thickBot="1">
      <c r="A14" s="126" t="s">
        <v>20</v>
      </c>
      <c r="B14" s="148" t="s">
        <v>19</v>
      </c>
      <c r="C14" s="11" t="s">
        <v>0</v>
      </c>
      <c r="D14" s="12" t="s">
        <v>1</v>
      </c>
      <c r="E14" s="13" t="s">
        <v>10</v>
      </c>
      <c r="F14" s="48" t="s">
        <v>2</v>
      </c>
      <c r="G14" s="70" t="s">
        <v>3</v>
      </c>
      <c r="H14" s="70" t="s">
        <v>966</v>
      </c>
      <c r="I14" s="13" t="s">
        <v>4</v>
      </c>
      <c r="J14" s="49" t="s">
        <v>5</v>
      </c>
      <c r="L14" s="253"/>
      <c r="M14" s="267"/>
      <c r="N14" s="270"/>
      <c r="O14" s="268"/>
      <c r="P14" s="254"/>
      <c r="Q14" s="254"/>
      <c r="R14" s="267"/>
      <c r="S14" s="271"/>
      <c r="T14" s="22"/>
      <c r="U14" s="22"/>
    </row>
    <row r="15" spans="1:21" s="22" customFormat="1" ht="18" customHeight="1">
      <c r="A15" s="177">
        <v>1</v>
      </c>
      <c r="B15" s="17">
        <v>76</v>
      </c>
      <c r="C15" s="18" t="s">
        <v>129</v>
      </c>
      <c r="D15" s="19" t="s">
        <v>932</v>
      </c>
      <c r="E15" s="172">
        <v>36406</v>
      </c>
      <c r="F15" s="21" t="s">
        <v>933</v>
      </c>
      <c r="G15" s="21" t="s">
        <v>907</v>
      </c>
      <c r="H15" s="21"/>
      <c r="I15" s="140">
        <v>0.0010434027777777779</v>
      </c>
      <c r="J15" s="20" t="s">
        <v>925</v>
      </c>
      <c r="L15" s="253"/>
      <c r="M15" s="254"/>
      <c r="N15" s="254"/>
      <c r="O15" s="255"/>
      <c r="P15" s="254"/>
      <c r="Q15" s="271"/>
      <c r="R15" s="271"/>
      <c r="S15" s="271"/>
      <c r="U15" s="45"/>
    </row>
    <row r="16" spans="1:21" s="22" customFormat="1" ht="18" customHeight="1">
      <c r="A16" s="32">
        <v>2</v>
      </c>
      <c r="B16" s="17">
        <v>65</v>
      </c>
      <c r="C16" s="18" t="s">
        <v>396</v>
      </c>
      <c r="D16" s="19" t="s">
        <v>397</v>
      </c>
      <c r="E16" s="172" t="s">
        <v>398</v>
      </c>
      <c r="F16" s="21" t="s">
        <v>165</v>
      </c>
      <c r="G16" s="21" t="s">
        <v>166</v>
      </c>
      <c r="H16" s="21"/>
      <c r="I16" s="140">
        <v>0.0010563657407407407</v>
      </c>
      <c r="J16" s="20" t="s">
        <v>167</v>
      </c>
      <c r="L16" s="259"/>
      <c r="M16" s="260"/>
      <c r="N16" s="280"/>
      <c r="O16" s="261"/>
      <c r="P16" s="261"/>
      <c r="Q16" s="261"/>
      <c r="R16" s="281"/>
      <c r="U16" s="45"/>
    </row>
    <row r="17" spans="1:19" s="22" customFormat="1" ht="18" customHeight="1">
      <c r="A17" s="32">
        <v>3</v>
      </c>
      <c r="B17" s="17">
        <v>185</v>
      </c>
      <c r="C17" s="18" t="s">
        <v>103</v>
      </c>
      <c r="D17" s="19" t="s">
        <v>726</v>
      </c>
      <c r="E17" s="172" t="s">
        <v>727</v>
      </c>
      <c r="F17" s="21" t="s">
        <v>728</v>
      </c>
      <c r="G17" s="21" t="s">
        <v>687</v>
      </c>
      <c r="H17" s="21"/>
      <c r="I17" s="140">
        <v>0.0010575231481481481</v>
      </c>
      <c r="J17" s="20" t="s">
        <v>709</v>
      </c>
      <c r="L17" s="253"/>
      <c r="M17" s="267"/>
      <c r="N17" s="270"/>
      <c r="O17" s="268"/>
      <c r="P17" s="254"/>
      <c r="Q17" s="254"/>
      <c r="R17" s="267"/>
      <c r="S17" s="271"/>
    </row>
    <row r="18" spans="1:21" s="277" customFormat="1" ht="18" customHeight="1">
      <c r="A18" s="32">
        <v>4</v>
      </c>
      <c r="B18" s="17">
        <v>48</v>
      </c>
      <c r="C18" s="18" t="s">
        <v>158</v>
      </c>
      <c r="D18" s="19" t="s">
        <v>310</v>
      </c>
      <c r="E18" s="172" t="s">
        <v>311</v>
      </c>
      <c r="F18" s="21" t="s">
        <v>306</v>
      </c>
      <c r="G18" s="21" t="s">
        <v>307</v>
      </c>
      <c r="H18" s="21"/>
      <c r="I18" s="140">
        <v>0.001090625</v>
      </c>
      <c r="J18" s="20" t="s">
        <v>308</v>
      </c>
      <c r="K18" s="22"/>
      <c r="L18" s="259"/>
      <c r="M18" s="261"/>
      <c r="N18" s="261"/>
      <c r="O18" s="261"/>
      <c r="P18" s="261"/>
      <c r="Q18" s="261"/>
      <c r="R18" s="261"/>
      <c r="S18" s="22"/>
      <c r="T18" s="22"/>
      <c r="U18" s="22"/>
    </row>
    <row r="19" spans="1:21" s="22" customFormat="1" ht="18" customHeight="1">
      <c r="A19" s="177"/>
      <c r="B19" s="17">
        <v>16</v>
      </c>
      <c r="C19" s="18" t="s">
        <v>834</v>
      </c>
      <c r="D19" s="19" t="s">
        <v>835</v>
      </c>
      <c r="E19" s="172" t="s">
        <v>836</v>
      </c>
      <c r="F19" s="21" t="s">
        <v>806</v>
      </c>
      <c r="G19" s="21" t="s">
        <v>145</v>
      </c>
      <c r="H19" s="21"/>
      <c r="I19" s="140" t="s">
        <v>217</v>
      </c>
      <c r="J19" s="20" t="s">
        <v>837</v>
      </c>
      <c r="L19" s="259"/>
      <c r="M19" s="260"/>
      <c r="N19" s="280"/>
      <c r="O19" s="261"/>
      <c r="P19" s="261"/>
      <c r="Q19" s="261"/>
      <c r="R19" s="281"/>
      <c r="U19" s="45"/>
    </row>
    <row r="20" spans="3:9" s="38" customFormat="1" ht="16.5" thickBot="1">
      <c r="C20" s="39">
        <v>3</v>
      </c>
      <c r="D20" s="39" t="s">
        <v>216</v>
      </c>
      <c r="E20" s="43"/>
      <c r="F20" s="43"/>
      <c r="G20" s="43"/>
      <c r="H20" s="41"/>
      <c r="I20" s="47"/>
    </row>
    <row r="21" spans="1:21" s="14" customFormat="1" ht="18" customHeight="1" thickBot="1">
      <c r="A21" s="126" t="s">
        <v>20</v>
      </c>
      <c r="B21" s="148" t="s">
        <v>19</v>
      </c>
      <c r="C21" s="11" t="s">
        <v>0</v>
      </c>
      <c r="D21" s="12" t="s">
        <v>1</v>
      </c>
      <c r="E21" s="13" t="s">
        <v>10</v>
      </c>
      <c r="F21" s="48" t="s">
        <v>2</v>
      </c>
      <c r="G21" s="70" t="s">
        <v>3</v>
      </c>
      <c r="H21" s="70" t="s">
        <v>966</v>
      </c>
      <c r="I21" s="13" t="s">
        <v>4</v>
      </c>
      <c r="J21" s="49" t="s">
        <v>5</v>
      </c>
      <c r="L21" s="253"/>
      <c r="M21" s="267"/>
      <c r="N21" s="270"/>
      <c r="O21" s="268"/>
      <c r="P21" s="254"/>
      <c r="Q21" s="254"/>
      <c r="R21" s="267"/>
      <c r="S21" s="271"/>
      <c r="T21" s="22"/>
      <c r="U21" s="22"/>
    </row>
    <row r="22" spans="1:21" s="22" customFormat="1" ht="18" customHeight="1">
      <c r="A22" s="177">
        <v>1</v>
      </c>
      <c r="B22" s="17">
        <v>127</v>
      </c>
      <c r="C22" s="18" t="s">
        <v>573</v>
      </c>
      <c r="D22" s="19" t="s">
        <v>574</v>
      </c>
      <c r="E22" s="172" t="s">
        <v>575</v>
      </c>
      <c r="F22" s="21" t="s">
        <v>55</v>
      </c>
      <c r="G22" s="21" t="s">
        <v>205</v>
      </c>
      <c r="H22" s="21"/>
      <c r="I22" s="140">
        <v>0.0010104166666666666</v>
      </c>
      <c r="J22" s="20" t="s">
        <v>568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18" s="22" customFormat="1" ht="18" customHeight="1">
      <c r="A23" s="177">
        <v>2</v>
      </c>
      <c r="B23" s="17">
        <v>66</v>
      </c>
      <c r="C23" s="18" t="s">
        <v>399</v>
      </c>
      <c r="D23" s="19" t="s">
        <v>400</v>
      </c>
      <c r="E23" s="172" t="s">
        <v>379</v>
      </c>
      <c r="F23" s="21" t="s">
        <v>59</v>
      </c>
      <c r="G23" s="644" t="s">
        <v>360</v>
      </c>
      <c r="H23" s="21"/>
      <c r="I23" s="140">
        <v>0.0010341435185185187</v>
      </c>
      <c r="J23" s="20" t="s">
        <v>365</v>
      </c>
      <c r="L23" s="259"/>
      <c r="M23" s="261"/>
      <c r="N23" s="261"/>
      <c r="O23" s="261"/>
      <c r="P23" s="261"/>
      <c r="Q23" s="261"/>
      <c r="R23" s="261"/>
    </row>
    <row r="24" spans="1:21" s="22" customFormat="1" ht="18" customHeight="1">
      <c r="A24" s="32">
        <v>3</v>
      </c>
      <c r="B24" s="17">
        <v>130</v>
      </c>
      <c r="C24" s="18" t="s">
        <v>269</v>
      </c>
      <c r="D24" s="19" t="s">
        <v>584</v>
      </c>
      <c r="E24" s="172" t="s">
        <v>585</v>
      </c>
      <c r="F24" s="21" t="s">
        <v>55</v>
      </c>
      <c r="G24" s="21" t="s">
        <v>205</v>
      </c>
      <c r="H24" s="21"/>
      <c r="I24" s="140">
        <v>0.0010373842592592594</v>
      </c>
      <c r="J24" s="20" t="s">
        <v>583</v>
      </c>
      <c r="L24" s="253"/>
      <c r="M24" s="254"/>
      <c r="N24" s="254"/>
      <c r="O24" s="255"/>
      <c r="P24" s="254"/>
      <c r="Q24" s="271"/>
      <c r="R24" s="271"/>
      <c r="S24" s="271"/>
      <c r="T24" s="45"/>
      <c r="U24" s="45"/>
    </row>
    <row r="25" spans="1:19" s="22" customFormat="1" ht="18" customHeight="1">
      <c r="A25" s="177">
        <v>4</v>
      </c>
      <c r="B25" s="17">
        <v>93</v>
      </c>
      <c r="C25" s="18" t="s">
        <v>158</v>
      </c>
      <c r="D25" s="19" t="s">
        <v>529</v>
      </c>
      <c r="E25" s="172">
        <v>36494</v>
      </c>
      <c r="F25" s="21" t="s">
        <v>524</v>
      </c>
      <c r="G25" s="21" t="s">
        <v>525</v>
      </c>
      <c r="H25" s="21"/>
      <c r="I25" s="140">
        <v>0.0010421296296296296</v>
      </c>
      <c r="J25" s="20" t="s">
        <v>530</v>
      </c>
      <c r="L25" s="253"/>
      <c r="M25" s="254"/>
      <c r="N25" s="254"/>
      <c r="O25" s="255"/>
      <c r="P25" s="254"/>
      <c r="Q25" s="271"/>
      <c r="R25" s="271"/>
      <c r="S25" s="271"/>
    </row>
    <row r="26" spans="1:19" s="22" customFormat="1" ht="18" customHeight="1">
      <c r="A26" s="177">
        <v>5</v>
      </c>
      <c r="B26" s="17">
        <v>98</v>
      </c>
      <c r="C26" s="18" t="s">
        <v>91</v>
      </c>
      <c r="D26" s="19" t="s">
        <v>445</v>
      </c>
      <c r="E26" s="172" t="s">
        <v>446</v>
      </c>
      <c r="F26" s="21" t="s">
        <v>442</v>
      </c>
      <c r="G26" s="21" t="s">
        <v>443</v>
      </c>
      <c r="H26" s="21"/>
      <c r="I26" s="140">
        <v>0.001042939814814815</v>
      </c>
      <c r="J26" s="20" t="s">
        <v>444</v>
      </c>
      <c r="L26" s="272"/>
      <c r="M26" s="267"/>
      <c r="N26" s="270"/>
      <c r="O26" s="273"/>
      <c r="P26" s="274"/>
      <c r="Q26" s="254"/>
      <c r="R26" s="267"/>
      <c r="S26" s="274"/>
    </row>
    <row r="27" spans="1:21" s="22" customFormat="1" ht="18" customHeight="1">
      <c r="A27" s="32">
        <v>6</v>
      </c>
      <c r="B27" s="17">
        <v>64</v>
      </c>
      <c r="C27" s="18" t="s">
        <v>393</v>
      </c>
      <c r="D27" s="19" t="s">
        <v>394</v>
      </c>
      <c r="E27" s="172" t="s">
        <v>395</v>
      </c>
      <c r="F27" s="21" t="s">
        <v>59</v>
      </c>
      <c r="G27" s="21" t="s">
        <v>166</v>
      </c>
      <c r="H27" s="21"/>
      <c r="I27" s="140">
        <v>0.0010497685185185187</v>
      </c>
      <c r="J27" s="20" t="s">
        <v>167</v>
      </c>
      <c r="L27" s="272"/>
      <c r="M27" s="275"/>
      <c r="N27" s="255"/>
      <c r="O27" s="276"/>
      <c r="P27" s="255"/>
      <c r="Q27" s="275"/>
      <c r="R27" s="276"/>
      <c r="S27" s="271"/>
      <c r="U27" s="45"/>
    </row>
    <row r="28" spans="1:21" s="22" customFormat="1" ht="18" customHeight="1">
      <c r="A28" s="32">
        <v>7</v>
      </c>
      <c r="B28" s="17">
        <v>3</v>
      </c>
      <c r="C28" s="18" t="s">
        <v>564</v>
      </c>
      <c r="D28" s="19" t="s">
        <v>565</v>
      </c>
      <c r="E28" s="172" t="s">
        <v>172</v>
      </c>
      <c r="F28" s="21" t="s">
        <v>553</v>
      </c>
      <c r="G28" s="21" t="s">
        <v>202</v>
      </c>
      <c r="H28" s="21"/>
      <c r="I28" s="279">
        <v>0.0010864583333333334</v>
      </c>
      <c r="J28" s="20" t="s">
        <v>563</v>
      </c>
      <c r="L28" s="259"/>
      <c r="M28" s="260"/>
      <c r="N28" s="280"/>
      <c r="O28" s="261"/>
      <c r="P28" s="261"/>
      <c r="Q28" s="261"/>
      <c r="R28" s="281"/>
      <c r="U28" s="45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W2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5.421875" style="45" bestFit="1" customWidth="1"/>
    <col min="5" max="5" width="10.7109375" style="58" customWidth="1"/>
    <col min="6" max="7" width="16.140625" style="59" bestFit="1" customWidth="1"/>
    <col min="8" max="8" width="8.421875" style="59" hidden="1" customWidth="1"/>
    <col min="9" max="9" width="8.421875" style="59" customWidth="1"/>
    <col min="10" max="10" width="9.140625" style="54" customWidth="1"/>
    <col min="11" max="11" width="7.140625" style="54" customWidth="1"/>
    <col min="12" max="12" width="22.57421875" style="37" bestFit="1" customWidth="1"/>
    <col min="13" max="15" width="23.00390625" style="45" bestFit="1" customWidth="1"/>
    <col min="16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6"/>
      <c r="L2" s="65"/>
      <c r="M2" s="66"/>
      <c r="N2" s="66"/>
      <c r="O2" s="106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3:11" s="38" customFormat="1" ht="15.75">
      <c r="C4" s="39" t="s">
        <v>32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39"/>
      <c r="D5" s="39"/>
      <c r="E5" s="43"/>
      <c r="F5" s="43"/>
      <c r="G5" s="43"/>
      <c r="H5" s="41"/>
      <c r="I5" s="41"/>
      <c r="J5" s="47"/>
      <c r="K5" s="47"/>
    </row>
    <row r="6" spans="1:23" s="14" customFormat="1" ht="18" customHeight="1" thickBot="1">
      <c r="A6" s="126" t="s">
        <v>20</v>
      </c>
      <c r="B6" s="148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966</v>
      </c>
      <c r="I6" s="70" t="s">
        <v>42</v>
      </c>
      <c r="J6" s="13" t="s">
        <v>4</v>
      </c>
      <c r="K6" s="81" t="s">
        <v>13</v>
      </c>
      <c r="L6" s="49" t="s">
        <v>5</v>
      </c>
      <c r="N6" s="253"/>
      <c r="O6" s="267"/>
      <c r="P6" s="270"/>
      <c r="Q6" s="268"/>
      <c r="R6" s="254"/>
      <c r="S6" s="254"/>
      <c r="T6" s="267"/>
      <c r="U6" s="271"/>
      <c r="V6" s="22"/>
      <c r="W6" s="22"/>
    </row>
    <row r="7" spans="1:23" s="22" customFormat="1" ht="18" customHeight="1">
      <c r="A7" s="177">
        <v>1</v>
      </c>
      <c r="B7" s="17">
        <v>169</v>
      </c>
      <c r="C7" s="18" t="s">
        <v>143</v>
      </c>
      <c r="D7" s="19" t="s">
        <v>685</v>
      </c>
      <c r="E7" s="172">
        <v>36310</v>
      </c>
      <c r="F7" s="21" t="s">
        <v>686</v>
      </c>
      <c r="G7" s="21" t="s">
        <v>687</v>
      </c>
      <c r="H7" s="21"/>
      <c r="I7" s="445">
        <v>18</v>
      </c>
      <c r="J7" s="140">
        <v>0.0009947916666666666</v>
      </c>
      <c r="K7" s="27" t="str">
        <f aca="true" t="shared" si="0" ref="K7:K22">IF(ISBLANK(J7),"",IF(J7&lt;=0.000943287037037037,"KSM",IF(J7&lt;=0.000989583333333333,"I A",IF(J7&lt;=0.00105902777777778,"II A",IF(J7&lt;=0.0011400462962963,"III A",IF(J7&lt;=0.00124421296296296,"I JA",IF(J7&lt;=0.00132523148148148,"II JA",IF(J7&lt;=0.00139467592592593,"III JA"))))))))</f>
        <v>II A</v>
      </c>
      <c r="L7" s="20" t="s">
        <v>688</v>
      </c>
      <c r="N7" s="259"/>
      <c r="O7" s="260"/>
      <c r="P7" s="280"/>
      <c r="Q7" s="261"/>
      <c r="R7" s="261"/>
      <c r="S7" s="261"/>
      <c r="T7" s="281"/>
      <c r="W7" s="45"/>
    </row>
    <row r="8" spans="1:23" s="22" customFormat="1" ht="18" customHeight="1">
      <c r="A8" s="177">
        <v>2</v>
      </c>
      <c r="B8" s="17">
        <v>127</v>
      </c>
      <c r="C8" s="18" t="s">
        <v>573</v>
      </c>
      <c r="D8" s="19" t="s">
        <v>574</v>
      </c>
      <c r="E8" s="172" t="s">
        <v>575</v>
      </c>
      <c r="F8" s="21" t="s">
        <v>55</v>
      </c>
      <c r="G8" s="21" t="s">
        <v>205</v>
      </c>
      <c r="H8" s="21"/>
      <c r="I8" s="445">
        <v>14</v>
      </c>
      <c r="J8" s="140">
        <v>0.0010104166666666666</v>
      </c>
      <c r="K8" s="27" t="str">
        <f t="shared" si="0"/>
        <v>II A</v>
      </c>
      <c r="L8" s="20" t="s">
        <v>568</v>
      </c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0" s="22" customFormat="1" ht="18" customHeight="1">
      <c r="A9" s="177">
        <v>3</v>
      </c>
      <c r="B9" s="17">
        <v>66</v>
      </c>
      <c r="C9" s="18" t="s">
        <v>399</v>
      </c>
      <c r="D9" s="19" t="s">
        <v>400</v>
      </c>
      <c r="E9" s="172" t="s">
        <v>379</v>
      </c>
      <c r="F9" s="21" t="s">
        <v>59</v>
      </c>
      <c r="G9" s="644" t="s">
        <v>360</v>
      </c>
      <c r="H9" s="21"/>
      <c r="I9" s="445">
        <v>11</v>
      </c>
      <c r="J9" s="140">
        <v>0.0010341435185185187</v>
      </c>
      <c r="K9" s="27" t="str">
        <f t="shared" si="0"/>
        <v>II A</v>
      </c>
      <c r="L9" s="20" t="s">
        <v>365</v>
      </c>
      <c r="N9" s="259"/>
      <c r="O9" s="261"/>
      <c r="P9" s="261"/>
      <c r="Q9" s="261"/>
      <c r="R9" s="261"/>
      <c r="S9" s="261"/>
      <c r="T9" s="261"/>
    </row>
    <row r="10" spans="1:23" s="22" customFormat="1" ht="18" customHeight="1">
      <c r="A10" s="177">
        <v>4</v>
      </c>
      <c r="B10" s="17">
        <v>130</v>
      </c>
      <c r="C10" s="18" t="s">
        <v>269</v>
      </c>
      <c r="D10" s="19" t="s">
        <v>584</v>
      </c>
      <c r="E10" s="172" t="s">
        <v>585</v>
      </c>
      <c r="F10" s="21" t="s">
        <v>55</v>
      </c>
      <c r="G10" s="21" t="s">
        <v>205</v>
      </c>
      <c r="H10" s="21"/>
      <c r="I10" s="445">
        <v>9</v>
      </c>
      <c r="J10" s="140">
        <v>0.0010373842592592594</v>
      </c>
      <c r="K10" s="27" t="str">
        <f t="shared" si="0"/>
        <v>II A</v>
      </c>
      <c r="L10" s="20" t="s">
        <v>583</v>
      </c>
      <c r="N10" s="253"/>
      <c r="O10" s="254"/>
      <c r="P10" s="254"/>
      <c r="Q10" s="255"/>
      <c r="R10" s="254"/>
      <c r="S10" s="271"/>
      <c r="T10" s="271"/>
      <c r="U10" s="271"/>
      <c r="V10" s="45"/>
      <c r="W10" s="45"/>
    </row>
    <row r="11" spans="1:21" s="22" customFormat="1" ht="18" customHeight="1">
      <c r="A11" s="177">
        <v>5</v>
      </c>
      <c r="B11" s="17">
        <v>93</v>
      </c>
      <c r="C11" s="18" t="s">
        <v>158</v>
      </c>
      <c r="D11" s="19" t="s">
        <v>529</v>
      </c>
      <c r="E11" s="172">
        <v>36494</v>
      </c>
      <c r="F11" s="21" t="s">
        <v>524</v>
      </c>
      <c r="G11" s="21" t="s">
        <v>525</v>
      </c>
      <c r="H11" s="21"/>
      <c r="I11" s="445">
        <v>8</v>
      </c>
      <c r="J11" s="140">
        <v>0.0010421296296296296</v>
      </c>
      <c r="K11" s="27" t="str">
        <f t="shared" si="0"/>
        <v>II A</v>
      </c>
      <c r="L11" s="20" t="s">
        <v>530</v>
      </c>
      <c r="N11" s="253"/>
      <c r="O11" s="254"/>
      <c r="P11" s="254"/>
      <c r="Q11" s="255"/>
      <c r="R11" s="254"/>
      <c r="S11" s="271"/>
      <c r="T11" s="271"/>
      <c r="U11" s="271"/>
    </row>
    <row r="12" spans="1:21" s="22" customFormat="1" ht="18" customHeight="1">
      <c r="A12" s="177">
        <v>6</v>
      </c>
      <c r="B12" s="17">
        <v>98</v>
      </c>
      <c r="C12" s="18" t="s">
        <v>91</v>
      </c>
      <c r="D12" s="19" t="s">
        <v>445</v>
      </c>
      <c r="E12" s="172" t="s">
        <v>446</v>
      </c>
      <c r="F12" s="21" t="s">
        <v>442</v>
      </c>
      <c r="G12" s="21" t="s">
        <v>443</v>
      </c>
      <c r="H12" s="21"/>
      <c r="I12" s="445">
        <v>7</v>
      </c>
      <c r="J12" s="140">
        <v>0.001042939814814815</v>
      </c>
      <c r="K12" s="27" t="str">
        <f t="shared" si="0"/>
        <v>II A</v>
      </c>
      <c r="L12" s="20" t="s">
        <v>444</v>
      </c>
      <c r="N12" s="272"/>
      <c r="O12" s="267"/>
      <c r="P12" s="270"/>
      <c r="Q12" s="273"/>
      <c r="R12" s="274"/>
      <c r="S12" s="254"/>
      <c r="T12" s="267"/>
      <c r="U12" s="274"/>
    </row>
    <row r="13" spans="1:23" s="22" customFormat="1" ht="18" customHeight="1">
      <c r="A13" s="177">
        <v>7</v>
      </c>
      <c r="B13" s="17">
        <v>76</v>
      </c>
      <c r="C13" s="18" t="s">
        <v>129</v>
      </c>
      <c r="D13" s="19" t="s">
        <v>932</v>
      </c>
      <c r="E13" s="172">
        <v>36406</v>
      </c>
      <c r="F13" s="21" t="s">
        <v>933</v>
      </c>
      <c r="G13" s="21" t="s">
        <v>907</v>
      </c>
      <c r="H13" s="21"/>
      <c r="I13" s="445">
        <v>6</v>
      </c>
      <c r="J13" s="140">
        <v>0.0010434027777777779</v>
      </c>
      <c r="K13" s="27" t="str">
        <f t="shared" si="0"/>
        <v>II A</v>
      </c>
      <c r="L13" s="20" t="s">
        <v>925</v>
      </c>
      <c r="N13" s="253"/>
      <c r="O13" s="254"/>
      <c r="P13" s="254"/>
      <c r="Q13" s="255"/>
      <c r="R13" s="254"/>
      <c r="S13" s="271"/>
      <c r="T13" s="271"/>
      <c r="U13" s="271"/>
      <c r="W13" s="45"/>
    </row>
    <row r="14" spans="1:23" s="22" customFormat="1" ht="18" customHeight="1">
      <c r="A14" s="177">
        <v>8</v>
      </c>
      <c r="B14" s="17">
        <v>64</v>
      </c>
      <c r="C14" s="18" t="s">
        <v>393</v>
      </c>
      <c r="D14" s="19" t="s">
        <v>394</v>
      </c>
      <c r="E14" s="172" t="s">
        <v>395</v>
      </c>
      <c r="F14" s="21" t="s">
        <v>59</v>
      </c>
      <c r="G14" s="21" t="s">
        <v>166</v>
      </c>
      <c r="H14" s="21"/>
      <c r="I14" s="445">
        <v>5</v>
      </c>
      <c r="J14" s="140">
        <v>0.0010497685185185187</v>
      </c>
      <c r="K14" s="27" t="str">
        <f t="shared" si="0"/>
        <v>II A</v>
      </c>
      <c r="L14" s="20" t="s">
        <v>167</v>
      </c>
      <c r="N14" s="272"/>
      <c r="O14" s="275"/>
      <c r="P14" s="255"/>
      <c r="Q14" s="276"/>
      <c r="R14" s="255"/>
      <c r="S14" s="275"/>
      <c r="T14" s="276"/>
      <c r="U14" s="271"/>
      <c r="W14" s="45"/>
    </row>
    <row r="15" spans="1:23" s="22" customFormat="1" ht="18" customHeight="1">
      <c r="A15" s="177">
        <v>9</v>
      </c>
      <c r="B15" s="17">
        <v>65</v>
      </c>
      <c r="C15" s="18" t="s">
        <v>396</v>
      </c>
      <c r="D15" s="19" t="s">
        <v>397</v>
      </c>
      <c r="E15" s="172" t="s">
        <v>398</v>
      </c>
      <c r="F15" s="21" t="s">
        <v>165</v>
      </c>
      <c r="G15" s="21" t="s">
        <v>166</v>
      </c>
      <c r="H15" s="21"/>
      <c r="I15" s="445">
        <v>4</v>
      </c>
      <c r="J15" s="140">
        <v>0.0010563657407407407</v>
      </c>
      <c r="K15" s="27" t="str">
        <f t="shared" si="0"/>
        <v>II A</v>
      </c>
      <c r="L15" s="20" t="s">
        <v>167</v>
      </c>
      <c r="N15" s="259"/>
      <c r="O15" s="260"/>
      <c r="P15" s="280"/>
      <c r="Q15" s="261"/>
      <c r="R15" s="261"/>
      <c r="S15" s="261"/>
      <c r="T15" s="281"/>
      <c r="W15" s="45"/>
    </row>
    <row r="16" spans="1:23" s="277" customFormat="1" ht="18" customHeight="1">
      <c r="A16" s="177">
        <v>10</v>
      </c>
      <c r="B16" s="17">
        <v>185</v>
      </c>
      <c r="C16" s="18" t="s">
        <v>103</v>
      </c>
      <c r="D16" s="19" t="s">
        <v>726</v>
      </c>
      <c r="E16" s="172" t="s">
        <v>727</v>
      </c>
      <c r="F16" s="21" t="s">
        <v>728</v>
      </c>
      <c r="G16" s="21" t="s">
        <v>687</v>
      </c>
      <c r="H16" s="21"/>
      <c r="I16" s="445">
        <v>3</v>
      </c>
      <c r="J16" s="140">
        <v>0.0010575231481481481</v>
      </c>
      <c r="K16" s="27" t="str">
        <f t="shared" si="0"/>
        <v>II A</v>
      </c>
      <c r="L16" s="20" t="s">
        <v>709</v>
      </c>
      <c r="M16" s="22"/>
      <c r="N16" s="253"/>
      <c r="O16" s="267"/>
      <c r="P16" s="270"/>
      <c r="Q16" s="268"/>
      <c r="R16" s="254"/>
      <c r="S16" s="254"/>
      <c r="T16" s="267"/>
      <c r="U16" s="271"/>
      <c r="V16" s="22"/>
      <c r="W16" s="22"/>
    </row>
    <row r="17" spans="1:23" s="22" customFormat="1" ht="18" customHeight="1">
      <c r="A17" s="177">
        <v>11</v>
      </c>
      <c r="B17" s="17">
        <v>165</v>
      </c>
      <c r="C17" s="18" t="s">
        <v>87</v>
      </c>
      <c r="D17" s="19" t="s">
        <v>507</v>
      </c>
      <c r="E17" s="172" t="s">
        <v>462</v>
      </c>
      <c r="F17" s="21" t="s">
        <v>11</v>
      </c>
      <c r="G17" s="21" t="s">
        <v>178</v>
      </c>
      <c r="H17" s="21"/>
      <c r="I17" s="445">
        <v>2</v>
      </c>
      <c r="J17" s="140">
        <v>0.0010733796296296296</v>
      </c>
      <c r="K17" s="27" t="str">
        <f t="shared" si="0"/>
        <v>III A</v>
      </c>
      <c r="L17" s="20" t="s">
        <v>459</v>
      </c>
      <c r="N17" s="282"/>
      <c r="O17" s="283"/>
      <c r="P17" s="282"/>
      <c r="Q17" s="284"/>
      <c r="R17" s="283"/>
      <c r="S17" s="283"/>
      <c r="T17" s="284"/>
      <c r="W17" s="45"/>
    </row>
    <row r="18" spans="1:21" s="22" customFormat="1" ht="18" customHeight="1">
      <c r="A18" s="177">
        <v>12</v>
      </c>
      <c r="B18" s="17">
        <v>142</v>
      </c>
      <c r="C18" s="18" t="s">
        <v>616</v>
      </c>
      <c r="D18" s="19" t="s">
        <v>617</v>
      </c>
      <c r="E18" s="172" t="s">
        <v>618</v>
      </c>
      <c r="F18" s="21" t="s">
        <v>62</v>
      </c>
      <c r="G18" s="21" t="s">
        <v>205</v>
      </c>
      <c r="H18" s="21"/>
      <c r="I18" s="445">
        <v>1</v>
      </c>
      <c r="J18" s="140">
        <v>0.0010792824074074075</v>
      </c>
      <c r="K18" s="27" t="str">
        <f t="shared" si="0"/>
        <v>III A</v>
      </c>
      <c r="L18" s="20" t="s">
        <v>590</v>
      </c>
      <c r="N18" s="253"/>
      <c r="O18" s="254"/>
      <c r="P18" s="254"/>
      <c r="Q18" s="255"/>
      <c r="R18" s="254"/>
      <c r="S18" s="254"/>
      <c r="T18" s="255"/>
      <c r="U18" s="271"/>
    </row>
    <row r="19" spans="1:23" s="22" customFormat="1" ht="18" customHeight="1">
      <c r="A19" s="177">
        <v>13</v>
      </c>
      <c r="B19" s="17">
        <v>3</v>
      </c>
      <c r="C19" s="18" t="s">
        <v>564</v>
      </c>
      <c r="D19" s="19" t="s">
        <v>565</v>
      </c>
      <c r="E19" s="172" t="s">
        <v>172</v>
      </c>
      <c r="F19" s="21" t="s">
        <v>553</v>
      </c>
      <c r="G19" s="21" t="s">
        <v>202</v>
      </c>
      <c r="H19" s="21"/>
      <c r="I19" s="445"/>
      <c r="J19" s="279">
        <v>0.0010864583333333334</v>
      </c>
      <c r="K19" s="27" t="str">
        <f t="shared" si="0"/>
        <v>III A</v>
      </c>
      <c r="L19" s="20" t="s">
        <v>563</v>
      </c>
      <c r="N19" s="259"/>
      <c r="O19" s="260"/>
      <c r="P19" s="280"/>
      <c r="Q19" s="261"/>
      <c r="R19" s="261"/>
      <c r="S19" s="261"/>
      <c r="T19" s="281"/>
      <c r="W19" s="45"/>
    </row>
    <row r="20" spans="1:21" s="22" customFormat="1" ht="18" customHeight="1">
      <c r="A20" s="177">
        <v>14</v>
      </c>
      <c r="B20" s="17" t="s">
        <v>768</v>
      </c>
      <c r="C20" s="18" t="s">
        <v>89</v>
      </c>
      <c r="D20" s="19" t="s">
        <v>769</v>
      </c>
      <c r="E20" s="172" t="s">
        <v>770</v>
      </c>
      <c r="F20" s="21" t="s">
        <v>60</v>
      </c>
      <c r="G20" s="21" t="s">
        <v>680</v>
      </c>
      <c r="H20" s="21"/>
      <c r="I20" s="21"/>
      <c r="J20" s="140">
        <v>0.0010891203703703703</v>
      </c>
      <c r="K20" s="27" t="str">
        <f t="shared" si="0"/>
        <v>III A</v>
      </c>
      <c r="L20" s="20" t="s">
        <v>771</v>
      </c>
      <c r="N20" s="253"/>
      <c r="O20" s="267"/>
      <c r="P20" s="270"/>
      <c r="Q20" s="273"/>
      <c r="R20" s="255"/>
      <c r="S20" s="254"/>
      <c r="T20" s="267"/>
      <c r="U20" s="274"/>
    </row>
    <row r="21" spans="1:20" s="22" customFormat="1" ht="18" customHeight="1">
      <c r="A21" s="177">
        <v>15</v>
      </c>
      <c r="B21" s="17">
        <v>48</v>
      </c>
      <c r="C21" s="18" t="s">
        <v>158</v>
      </c>
      <c r="D21" s="19" t="s">
        <v>310</v>
      </c>
      <c r="E21" s="172" t="s">
        <v>311</v>
      </c>
      <c r="F21" s="21" t="s">
        <v>306</v>
      </c>
      <c r="G21" s="21" t="s">
        <v>307</v>
      </c>
      <c r="H21" s="21"/>
      <c r="I21" s="21"/>
      <c r="J21" s="140">
        <v>0.001090625</v>
      </c>
      <c r="K21" s="27" t="str">
        <f t="shared" si="0"/>
        <v>III A</v>
      </c>
      <c r="L21" s="20" t="s">
        <v>308</v>
      </c>
      <c r="N21" s="259"/>
      <c r="O21" s="261"/>
      <c r="P21" s="261"/>
      <c r="Q21" s="261"/>
      <c r="R21" s="261"/>
      <c r="S21" s="261"/>
      <c r="T21" s="261"/>
    </row>
    <row r="22" spans="1:21" s="22" customFormat="1" ht="18" customHeight="1">
      <c r="A22" s="177">
        <v>16</v>
      </c>
      <c r="B22" s="17">
        <v>78</v>
      </c>
      <c r="C22" s="18" t="s">
        <v>937</v>
      </c>
      <c r="D22" s="19" t="s">
        <v>938</v>
      </c>
      <c r="E22" s="172">
        <v>36733</v>
      </c>
      <c r="F22" s="21" t="s">
        <v>933</v>
      </c>
      <c r="G22" s="21" t="s">
        <v>907</v>
      </c>
      <c r="H22" s="21"/>
      <c r="I22" s="21"/>
      <c r="J22" s="140">
        <v>0.001140162037037037</v>
      </c>
      <c r="K22" s="27" t="str">
        <f t="shared" si="0"/>
        <v>I JA</v>
      </c>
      <c r="L22" s="20" t="s">
        <v>939</v>
      </c>
      <c r="N22" s="272"/>
      <c r="O22" s="267"/>
      <c r="P22" s="270"/>
      <c r="Q22" s="273"/>
      <c r="R22" s="274"/>
      <c r="S22" s="254"/>
      <c r="T22" s="267"/>
      <c r="U22" s="274"/>
    </row>
    <row r="23" spans="1:23" s="22" customFormat="1" ht="18" customHeight="1">
      <c r="A23" s="177"/>
      <c r="B23" s="17">
        <v>16</v>
      </c>
      <c r="C23" s="18" t="s">
        <v>834</v>
      </c>
      <c r="D23" s="19" t="s">
        <v>835</v>
      </c>
      <c r="E23" s="172" t="s">
        <v>836</v>
      </c>
      <c r="F23" s="21" t="s">
        <v>806</v>
      </c>
      <c r="G23" s="21" t="s">
        <v>145</v>
      </c>
      <c r="H23" s="21"/>
      <c r="I23" s="21"/>
      <c r="J23" s="461" t="s">
        <v>1008</v>
      </c>
      <c r="K23" s="140"/>
      <c r="L23" s="20" t="s">
        <v>837</v>
      </c>
      <c r="N23" s="259"/>
      <c r="O23" s="260"/>
      <c r="P23" s="280"/>
      <c r="Q23" s="261"/>
      <c r="R23" s="261"/>
      <c r="S23" s="261"/>
      <c r="T23" s="281"/>
      <c r="W23" s="45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4.140625" style="22" customWidth="1"/>
    <col min="5" max="5" width="10.7109375" style="44" customWidth="1"/>
    <col min="6" max="6" width="15.28125" style="46" bestFit="1" customWidth="1"/>
    <col min="7" max="7" width="16.57421875" style="46" bestFit="1" customWidth="1"/>
    <col min="8" max="8" width="4.421875" style="46" bestFit="1" customWidth="1"/>
    <col min="9" max="9" width="9.140625" style="25" customWidth="1"/>
    <col min="10" max="10" width="30.421875" style="24" bestFit="1" customWidth="1"/>
    <col min="11" max="15" width="23.00390625" style="22" bestFit="1" customWidth="1"/>
    <col min="16" max="16384" width="9.140625" style="22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3" s="62" customFormat="1" ht="15.75">
      <c r="A2" s="62" t="s">
        <v>967</v>
      </c>
      <c r="D2" s="63"/>
      <c r="E2" s="77"/>
      <c r="F2" s="77"/>
      <c r="G2" s="104"/>
      <c r="H2" s="104"/>
      <c r="I2" s="66"/>
      <c r="J2" s="65"/>
      <c r="K2" s="66"/>
      <c r="L2" s="66"/>
      <c r="M2" s="106"/>
    </row>
    <row r="3" spans="1:10" s="24" customFormat="1" ht="12" customHeight="1">
      <c r="A3" s="22"/>
      <c r="B3" s="22"/>
      <c r="C3" s="22"/>
      <c r="D3" s="23"/>
      <c r="E3" s="36"/>
      <c r="F3" s="33"/>
      <c r="G3" s="33"/>
      <c r="H3" s="33"/>
      <c r="I3" s="34"/>
      <c r="J3" s="35"/>
    </row>
    <row r="4" spans="3:9" s="38" customFormat="1" ht="15.75">
      <c r="C4" s="62" t="s">
        <v>73</v>
      </c>
      <c r="D4" s="39"/>
      <c r="E4" s="43"/>
      <c r="F4" s="43"/>
      <c r="G4" s="43"/>
      <c r="H4" s="41"/>
      <c r="I4" s="47"/>
    </row>
    <row r="5" spans="3:9" s="38" customFormat="1" ht="16.5" thickBot="1">
      <c r="C5" s="62">
        <v>1</v>
      </c>
      <c r="D5" s="62" t="s">
        <v>216</v>
      </c>
      <c r="E5" s="43"/>
      <c r="F5" s="43"/>
      <c r="G5" s="43"/>
      <c r="H5" s="41"/>
      <c r="I5" s="47"/>
    </row>
    <row r="6" spans="1:10" s="14" customFormat="1" ht="18" customHeight="1" thickBot="1">
      <c r="A6" s="126" t="s">
        <v>20</v>
      </c>
      <c r="B6" s="148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1055</v>
      </c>
      <c r="I6" s="13" t="s">
        <v>4</v>
      </c>
      <c r="J6" s="49" t="s">
        <v>5</v>
      </c>
    </row>
    <row r="7" spans="1:12" s="45" customFormat="1" ht="18" customHeight="1">
      <c r="A7" s="32">
        <v>1</v>
      </c>
      <c r="B7" s="17" t="s">
        <v>775</v>
      </c>
      <c r="C7" s="18" t="s">
        <v>420</v>
      </c>
      <c r="D7" s="19" t="s">
        <v>776</v>
      </c>
      <c r="E7" s="172" t="s">
        <v>207</v>
      </c>
      <c r="F7" s="21" t="s">
        <v>60</v>
      </c>
      <c r="G7" s="21" t="s">
        <v>680</v>
      </c>
      <c r="H7" s="21"/>
      <c r="I7" s="140">
        <v>0.0024234953703703706</v>
      </c>
      <c r="J7" s="20" t="s">
        <v>771</v>
      </c>
      <c r="K7" s="293"/>
      <c r="L7" s="295"/>
    </row>
    <row r="8" spans="1:12" s="45" customFormat="1" ht="18" customHeight="1">
      <c r="A8" s="32">
        <v>2</v>
      </c>
      <c r="B8" s="17">
        <v>162</v>
      </c>
      <c r="C8" s="18" t="s">
        <v>132</v>
      </c>
      <c r="D8" s="19" t="s">
        <v>497</v>
      </c>
      <c r="E8" s="172" t="s">
        <v>498</v>
      </c>
      <c r="F8" s="21" t="s">
        <v>489</v>
      </c>
      <c r="G8" s="21" t="s">
        <v>178</v>
      </c>
      <c r="H8" s="21"/>
      <c r="I8" s="140">
        <v>0.0024604166666666667</v>
      </c>
      <c r="J8" s="20" t="s">
        <v>486</v>
      </c>
      <c r="K8" s="259"/>
      <c r="L8" s="260"/>
    </row>
    <row r="9" spans="1:12" s="45" customFormat="1" ht="18" customHeight="1">
      <c r="A9" s="32">
        <v>3</v>
      </c>
      <c r="B9" s="17">
        <v>47</v>
      </c>
      <c r="C9" s="18" t="s">
        <v>1056</v>
      </c>
      <c r="D9" s="19" t="s">
        <v>1057</v>
      </c>
      <c r="E9" s="172" t="s">
        <v>309</v>
      </c>
      <c r="F9" s="21" t="s">
        <v>306</v>
      </c>
      <c r="G9" s="21" t="s">
        <v>307</v>
      </c>
      <c r="H9" s="21"/>
      <c r="I9" s="140">
        <v>0.002503587962962963</v>
      </c>
      <c r="J9" s="20" t="s">
        <v>308</v>
      </c>
      <c r="K9" s="291"/>
      <c r="L9" s="267"/>
    </row>
    <row r="10" spans="1:12" s="45" customFormat="1" ht="18" customHeight="1">
      <c r="A10" s="32">
        <v>4</v>
      </c>
      <c r="B10" s="17">
        <v>103</v>
      </c>
      <c r="C10" s="18" t="s">
        <v>1058</v>
      </c>
      <c r="D10" s="19" t="s">
        <v>1059</v>
      </c>
      <c r="E10" s="172" t="s">
        <v>282</v>
      </c>
      <c r="F10" s="21" t="s">
        <v>279</v>
      </c>
      <c r="G10" s="21" t="s">
        <v>280</v>
      </c>
      <c r="H10" s="21"/>
      <c r="I10" s="140">
        <v>0.0025121527777777776</v>
      </c>
      <c r="J10" s="20" t="s">
        <v>281</v>
      </c>
      <c r="K10" s="259"/>
      <c r="L10" s="260"/>
    </row>
    <row r="11" spans="1:12" s="45" customFormat="1" ht="18" customHeight="1">
      <c r="A11" s="32">
        <v>5</v>
      </c>
      <c r="B11" s="17" t="s">
        <v>759</v>
      </c>
      <c r="C11" s="18" t="s">
        <v>760</v>
      </c>
      <c r="D11" s="19" t="s">
        <v>761</v>
      </c>
      <c r="E11" s="172" t="s">
        <v>762</v>
      </c>
      <c r="F11" s="21" t="s">
        <v>60</v>
      </c>
      <c r="G11" s="21" t="s">
        <v>680</v>
      </c>
      <c r="H11" s="21"/>
      <c r="I11" s="140">
        <v>0.0027376157407407405</v>
      </c>
      <c r="J11" s="20" t="s">
        <v>763</v>
      </c>
      <c r="K11" s="259"/>
      <c r="L11" s="266"/>
    </row>
    <row r="12" spans="1:12" s="45" customFormat="1" ht="18" customHeight="1">
      <c r="A12" s="32"/>
      <c r="B12" s="17">
        <v>77</v>
      </c>
      <c r="C12" s="18" t="s">
        <v>934</v>
      </c>
      <c r="D12" s="19" t="s">
        <v>935</v>
      </c>
      <c r="E12" s="172">
        <v>36745</v>
      </c>
      <c r="F12" s="21" t="s">
        <v>933</v>
      </c>
      <c r="G12" s="21" t="s">
        <v>907</v>
      </c>
      <c r="H12" s="21"/>
      <c r="I12" s="140" t="s">
        <v>219</v>
      </c>
      <c r="J12" s="20" t="s">
        <v>936</v>
      </c>
      <c r="K12" s="259"/>
      <c r="L12" s="260"/>
    </row>
    <row r="13" spans="1:12" s="45" customFormat="1" ht="18" customHeight="1">
      <c r="A13" s="32"/>
      <c r="B13" s="17">
        <v>122</v>
      </c>
      <c r="C13" s="18" t="s">
        <v>428</v>
      </c>
      <c r="D13" s="19" t="s">
        <v>1060</v>
      </c>
      <c r="E13" s="172" t="s">
        <v>1061</v>
      </c>
      <c r="F13" s="21" t="s">
        <v>425</v>
      </c>
      <c r="G13" s="21" t="s">
        <v>426</v>
      </c>
      <c r="H13" s="21"/>
      <c r="I13" s="140" t="s">
        <v>217</v>
      </c>
      <c r="J13" s="20" t="s">
        <v>427</v>
      </c>
      <c r="K13" s="293"/>
      <c r="L13" s="294"/>
    </row>
    <row r="14" spans="3:9" s="38" customFormat="1" ht="16.5" thickBot="1">
      <c r="C14" s="62">
        <v>2</v>
      </c>
      <c r="D14" s="62" t="s">
        <v>216</v>
      </c>
      <c r="E14" s="43"/>
      <c r="F14" s="43"/>
      <c r="G14" s="43"/>
      <c r="H14" s="41"/>
      <c r="I14" s="47"/>
    </row>
    <row r="15" spans="1:10" s="14" customFormat="1" ht="18" customHeight="1" thickBot="1">
      <c r="A15" s="126" t="s">
        <v>20</v>
      </c>
      <c r="B15" s="148" t="s">
        <v>19</v>
      </c>
      <c r="C15" s="11" t="s">
        <v>0</v>
      </c>
      <c r="D15" s="12" t="s">
        <v>1</v>
      </c>
      <c r="E15" s="13" t="s">
        <v>10</v>
      </c>
      <c r="F15" s="48" t="s">
        <v>2</v>
      </c>
      <c r="G15" s="70" t="s">
        <v>3</v>
      </c>
      <c r="H15" s="70" t="s">
        <v>1055</v>
      </c>
      <c r="I15" s="13" t="s">
        <v>4</v>
      </c>
      <c r="J15" s="49" t="s">
        <v>5</v>
      </c>
    </row>
    <row r="16" spans="1:12" s="45" customFormat="1" ht="18" customHeight="1">
      <c r="A16" s="32">
        <v>1</v>
      </c>
      <c r="B16" s="17">
        <v>14</v>
      </c>
      <c r="C16" s="18" t="s">
        <v>830</v>
      </c>
      <c r="D16" s="19" t="s">
        <v>831</v>
      </c>
      <c r="E16" s="172" t="s">
        <v>832</v>
      </c>
      <c r="F16" s="21" t="s">
        <v>806</v>
      </c>
      <c r="G16" s="21" t="s">
        <v>145</v>
      </c>
      <c r="H16" s="21"/>
      <c r="I16" s="140">
        <v>0.002268402777777778</v>
      </c>
      <c r="J16" s="20" t="s">
        <v>826</v>
      </c>
      <c r="K16" s="291"/>
      <c r="L16" s="292"/>
    </row>
    <row r="17" spans="1:12" s="45" customFormat="1" ht="18" customHeight="1">
      <c r="A17" s="32">
        <v>2</v>
      </c>
      <c r="B17" s="17">
        <v>160</v>
      </c>
      <c r="C17" s="18" t="s">
        <v>88</v>
      </c>
      <c r="D17" s="19" t="s">
        <v>1062</v>
      </c>
      <c r="E17" s="172" t="s">
        <v>1063</v>
      </c>
      <c r="F17" s="21" t="s">
        <v>11</v>
      </c>
      <c r="G17" s="21" t="s">
        <v>178</v>
      </c>
      <c r="H17" s="21"/>
      <c r="I17" s="140">
        <v>0.0022946759259259257</v>
      </c>
      <c r="J17" s="20" t="s">
        <v>486</v>
      </c>
      <c r="K17" s="293"/>
      <c r="L17" s="301"/>
    </row>
    <row r="18" spans="1:12" s="45" customFormat="1" ht="18" customHeight="1">
      <c r="A18" s="32">
        <v>3</v>
      </c>
      <c r="B18" s="17">
        <v>97</v>
      </c>
      <c r="C18" s="18" t="s">
        <v>299</v>
      </c>
      <c r="D18" s="19" t="s">
        <v>300</v>
      </c>
      <c r="E18" s="172">
        <v>36348</v>
      </c>
      <c r="F18" s="21" t="s">
        <v>298</v>
      </c>
      <c r="G18" s="21" t="s">
        <v>159</v>
      </c>
      <c r="H18" s="21"/>
      <c r="I18" s="140">
        <v>0.002355902777777778</v>
      </c>
      <c r="J18" s="20" t="s">
        <v>160</v>
      </c>
      <c r="K18" s="293"/>
      <c r="L18" s="266"/>
    </row>
    <row r="19" spans="1:12" s="45" customFormat="1" ht="18" customHeight="1">
      <c r="A19" s="32">
        <v>4</v>
      </c>
      <c r="B19" s="17">
        <v>143</v>
      </c>
      <c r="C19" s="18" t="s">
        <v>619</v>
      </c>
      <c r="D19" s="19" t="s">
        <v>620</v>
      </c>
      <c r="E19" s="172" t="s">
        <v>621</v>
      </c>
      <c r="F19" s="21" t="s">
        <v>62</v>
      </c>
      <c r="G19" s="21" t="s">
        <v>205</v>
      </c>
      <c r="H19" s="21"/>
      <c r="I19" s="140">
        <v>0.0023631944444444442</v>
      </c>
      <c r="J19" s="20" t="s">
        <v>622</v>
      </c>
      <c r="K19" s="293"/>
      <c r="L19" s="266"/>
    </row>
    <row r="20" spans="1:12" s="45" customFormat="1" ht="25.5" customHeight="1">
      <c r="A20" s="32">
        <v>5</v>
      </c>
      <c r="B20" s="17">
        <v>60</v>
      </c>
      <c r="C20" s="18" t="s">
        <v>384</v>
      </c>
      <c r="D20" s="19" t="s">
        <v>385</v>
      </c>
      <c r="E20" s="172" t="s">
        <v>364</v>
      </c>
      <c r="F20" s="21" t="s">
        <v>382</v>
      </c>
      <c r="G20" s="331" t="s">
        <v>360</v>
      </c>
      <c r="H20" s="21"/>
      <c r="I20" s="140">
        <v>0.002538773148148148</v>
      </c>
      <c r="J20" s="20" t="s">
        <v>383</v>
      </c>
      <c r="K20" s="259"/>
      <c r="L20" s="302"/>
    </row>
    <row r="21" spans="1:12" s="45" customFormat="1" ht="18" customHeight="1">
      <c r="A21" s="32"/>
      <c r="B21" s="17">
        <v>114</v>
      </c>
      <c r="C21" s="18" t="s">
        <v>88</v>
      </c>
      <c r="D21" s="19" t="s">
        <v>734</v>
      </c>
      <c r="E21" s="172" t="s">
        <v>735</v>
      </c>
      <c r="F21" s="21" t="s">
        <v>729</v>
      </c>
      <c r="G21" s="21" t="s">
        <v>730</v>
      </c>
      <c r="H21" s="21"/>
      <c r="I21" s="140" t="s">
        <v>219</v>
      </c>
      <c r="J21" s="20" t="s">
        <v>733</v>
      </c>
      <c r="K21" s="291"/>
      <c r="L21" s="292"/>
    </row>
    <row r="22" spans="3:9" s="38" customFormat="1" ht="16.5" thickBot="1">
      <c r="C22" s="62">
        <v>3</v>
      </c>
      <c r="D22" s="62" t="s">
        <v>216</v>
      </c>
      <c r="E22" s="43"/>
      <c r="F22" s="43"/>
      <c r="G22" s="43"/>
      <c r="H22" s="41"/>
      <c r="I22" s="47"/>
    </row>
    <row r="23" spans="1:10" s="14" customFormat="1" ht="18" customHeight="1" thickBot="1">
      <c r="A23" s="126" t="s">
        <v>20</v>
      </c>
      <c r="B23" s="148" t="s">
        <v>19</v>
      </c>
      <c r="C23" s="11" t="s">
        <v>0</v>
      </c>
      <c r="D23" s="12" t="s">
        <v>1</v>
      </c>
      <c r="E23" s="13" t="s">
        <v>10</v>
      </c>
      <c r="F23" s="48" t="s">
        <v>2</v>
      </c>
      <c r="G23" s="70" t="s">
        <v>3</v>
      </c>
      <c r="H23" s="70" t="s">
        <v>1055</v>
      </c>
      <c r="I23" s="13" t="s">
        <v>4</v>
      </c>
      <c r="J23" s="49" t="s">
        <v>5</v>
      </c>
    </row>
    <row r="24" spans="1:12" s="45" customFormat="1" ht="18" customHeight="1">
      <c r="A24" s="32">
        <v>1</v>
      </c>
      <c r="B24" s="17">
        <v>125</v>
      </c>
      <c r="C24" s="18" t="s">
        <v>108</v>
      </c>
      <c r="D24" s="19" t="s">
        <v>569</v>
      </c>
      <c r="E24" s="172" t="s">
        <v>570</v>
      </c>
      <c r="F24" s="21" t="s">
        <v>55</v>
      </c>
      <c r="G24" s="21" t="s">
        <v>205</v>
      </c>
      <c r="H24" s="21"/>
      <c r="I24" s="140">
        <v>0.002057523148148148</v>
      </c>
      <c r="J24" s="20" t="s">
        <v>568</v>
      </c>
      <c r="K24" s="291"/>
      <c r="L24" s="292"/>
    </row>
    <row r="25" spans="1:12" s="45" customFormat="1" ht="24.75" customHeight="1">
      <c r="A25" s="32">
        <v>2</v>
      </c>
      <c r="B25" s="17">
        <v>59</v>
      </c>
      <c r="C25" s="18" t="s">
        <v>151</v>
      </c>
      <c r="D25" s="19" t="s">
        <v>380</v>
      </c>
      <c r="E25" s="172" t="s">
        <v>381</v>
      </c>
      <c r="F25" s="21" t="s">
        <v>382</v>
      </c>
      <c r="G25" s="331" t="s">
        <v>360</v>
      </c>
      <c r="H25" s="21"/>
      <c r="I25" s="140">
        <v>0.002095486111111111</v>
      </c>
      <c r="J25" s="20" t="s">
        <v>383</v>
      </c>
      <c r="K25" s="291"/>
      <c r="L25" s="292"/>
    </row>
    <row r="26" spans="1:12" s="45" customFormat="1" ht="18" customHeight="1">
      <c r="A26" s="32">
        <v>3</v>
      </c>
      <c r="B26" s="17">
        <v>70</v>
      </c>
      <c r="C26" s="18" t="s">
        <v>99</v>
      </c>
      <c r="D26" s="19" t="s">
        <v>1064</v>
      </c>
      <c r="E26" s="172" t="s">
        <v>1065</v>
      </c>
      <c r="F26" s="21" t="s">
        <v>845</v>
      </c>
      <c r="G26" s="21" t="s">
        <v>145</v>
      </c>
      <c r="H26" s="21"/>
      <c r="I26" s="140">
        <v>0.0021399305555555555</v>
      </c>
      <c r="J26" s="20" t="s">
        <v>1066</v>
      </c>
      <c r="K26" s="293"/>
      <c r="L26" s="301"/>
    </row>
    <row r="27" spans="1:12" s="45" customFormat="1" ht="18" customHeight="1">
      <c r="A27" s="32">
        <v>4</v>
      </c>
      <c r="B27" s="17">
        <v>86</v>
      </c>
      <c r="C27" s="18" t="s">
        <v>88</v>
      </c>
      <c r="D27" s="19" t="s">
        <v>337</v>
      </c>
      <c r="E27" s="172">
        <v>36334</v>
      </c>
      <c r="F27" s="21" t="s">
        <v>334</v>
      </c>
      <c r="G27" s="21" t="s">
        <v>335</v>
      </c>
      <c r="H27" s="21"/>
      <c r="I27" s="140">
        <v>0.0021814814814814817</v>
      </c>
      <c r="J27" s="20" t="s">
        <v>336</v>
      </c>
      <c r="K27" s="259"/>
      <c r="L27" s="260"/>
    </row>
    <row r="28" spans="1:12" s="45" customFormat="1" ht="18" customHeight="1">
      <c r="A28" s="32">
        <v>5</v>
      </c>
      <c r="B28" s="17">
        <v>91</v>
      </c>
      <c r="C28" s="18" t="s">
        <v>118</v>
      </c>
      <c r="D28" s="19" t="s">
        <v>527</v>
      </c>
      <c r="E28" s="172">
        <v>36792</v>
      </c>
      <c r="F28" s="21" t="s">
        <v>524</v>
      </c>
      <c r="G28" s="21" t="s">
        <v>525</v>
      </c>
      <c r="H28" s="21"/>
      <c r="I28" s="140">
        <v>0.0022516203703703704</v>
      </c>
      <c r="J28" s="20" t="s">
        <v>528</v>
      </c>
      <c r="K28" s="293"/>
      <c r="L28" s="266"/>
    </row>
    <row r="29" spans="1:12" s="45" customFormat="1" ht="18" customHeight="1">
      <c r="A29" s="32">
        <v>6</v>
      </c>
      <c r="B29" s="17">
        <v>134</v>
      </c>
      <c r="C29" s="18" t="s">
        <v>598</v>
      </c>
      <c r="D29" s="19" t="s">
        <v>599</v>
      </c>
      <c r="E29" s="172" t="s">
        <v>600</v>
      </c>
      <c r="F29" s="21" t="s">
        <v>55</v>
      </c>
      <c r="G29" s="21" t="s">
        <v>205</v>
      </c>
      <c r="H29" s="21"/>
      <c r="I29" s="140">
        <v>0.002273726851851852</v>
      </c>
      <c r="J29" s="20" t="s">
        <v>594</v>
      </c>
      <c r="K29" s="259"/>
      <c r="L29" s="302"/>
    </row>
    <row r="30" spans="1:12" s="45" customFormat="1" ht="18" customHeight="1">
      <c r="A30" s="32">
        <v>7</v>
      </c>
      <c r="B30" s="17">
        <v>15</v>
      </c>
      <c r="C30" s="18" t="s">
        <v>833</v>
      </c>
      <c r="D30" s="19" t="s">
        <v>831</v>
      </c>
      <c r="E30" s="172" t="s">
        <v>832</v>
      </c>
      <c r="F30" s="21" t="s">
        <v>806</v>
      </c>
      <c r="G30" s="21" t="s">
        <v>145</v>
      </c>
      <c r="H30" s="21"/>
      <c r="I30" s="140">
        <v>0.002396296296296296</v>
      </c>
      <c r="J30" s="20" t="s">
        <v>826</v>
      </c>
      <c r="K30" s="293"/>
      <c r="L30" s="266"/>
    </row>
    <row r="31" spans="11:12" ht="18">
      <c r="K31" s="293"/>
      <c r="L31" s="292"/>
    </row>
    <row r="32" spans="5:12" ht="18">
      <c r="E32" s="22"/>
      <c r="F32" s="22"/>
      <c r="G32" s="22"/>
      <c r="H32" s="22"/>
      <c r="I32" s="22"/>
      <c r="J32" s="22"/>
      <c r="K32" s="293"/>
      <c r="L32" s="266"/>
    </row>
    <row r="33" spans="5:12" ht="18">
      <c r="E33" s="22"/>
      <c r="F33" s="22"/>
      <c r="G33" s="22"/>
      <c r="H33" s="22"/>
      <c r="I33" s="22"/>
      <c r="J33" s="22"/>
      <c r="K33" s="293"/>
      <c r="L33" s="266"/>
    </row>
    <row r="34" spans="5:12" ht="18">
      <c r="E34" s="22"/>
      <c r="F34" s="22"/>
      <c r="G34" s="22"/>
      <c r="H34" s="22"/>
      <c r="I34" s="22"/>
      <c r="J34" s="22"/>
      <c r="K34" s="293"/>
      <c r="L34" s="266"/>
    </row>
    <row r="35" spans="5:12" ht="18">
      <c r="E35" s="22"/>
      <c r="F35" s="22"/>
      <c r="G35" s="22"/>
      <c r="H35" s="22"/>
      <c r="I35" s="22"/>
      <c r="J35" s="22"/>
      <c r="K35" s="293"/>
      <c r="L35" s="266"/>
    </row>
    <row r="36" spans="5:12" ht="18">
      <c r="E36" s="22"/>
      <c r="F36" s="22"/>
      <c r="G36" s="22"/>
      <c r="H36" s="22"/>
      <c r="I36" s="22"/>
      <c r="J36" s="22"/>
      <c r="K36" s="293"/>
      <c r="L36" s="266"/>
    </row>
    <row r="37" spans="5:12" ht="18">
      <c r="E37" s="22"/>
      <c r="F37" s="22"/>
      <c r="G37" s="22"/>
      <c r="H37" s="22"/>
      <c r="I37" s="22"/>
      <c r="J37" s="22"/>
      <c r="K37" s="293"/>
      <c r="L37" s="266"/>
    </row>
    <row r="38" spans="5:12" ht="18">
      <c r="E38" s="22"/>
      <c r="F38" s="22"/>
      <c r="G38" s="22"/>
      <c r="H38" s="22"/>
      <c r="I38" s="22"/>
      <c r="J38" s="22"/>
      <c r="K38" s="293"/>
      <c r="L38" s="266"/>
    </row>
    <row r="39" spans="5:12" ht="18">
      <c r="E39" s="22"/>
      <c r="F39" s="22"/>
      <c r="G39" s="22"/>
      <c r="H39" s="22"/>
      <c r="I39" s="22"/>
      <c r="J39" s="22"/>
      <c r="K39" s="293"/>
      <c r="L39" s="266"/>
    </row>
    <row r="40" spans="5:12" ht="18">
      <c r="E40" s="22"/>
      <c r="F40" s="22"/>
      <c r="G40" s="22"/>
      <c r="H40" s="22"/>
      <c r="I40" s="22"/>
      <c r="J40" s="22"/>
      <c r="K40" s="293"/>
      <c r="L40" s="266"/>
    </row>
    <row r="41" spans="5:12" ht="18">
      <c r="E41" s="22"/>
      <c r="F41" s="22"/>
      <c r="G41" s="22"/>
      <c r="H41" s="22"/>
      <c r="I41" s="22"/>
      <c r="J41" s="22"/>
      <c r="K41" s="293"/>
      <c r="L41" s="266"/>
    </row>
    <row r="42" spans="5:12" ht="18">
      <c r="E42" s="22"/>
      <c r="F42" s="22"/>
      <c r="G42" s="22"/>
      <c r="H42" s="22"/>
      <c r="I42" s="22"/>
      <c r="J42" s="22"/>
      <c r="K42" s="293"/>
      <c r="L42" s="266"/>
    </row>
    <row r="43" spans="5:12" ht="18">
      <c r="E43" s="22"/>
      <c r="F43" s="22"/>
      <c r="G43" s="22"/>
      <c r="H43" s="22"/>
      <c r="I43" s="22"/>
      <c r="J43" s="22"/>
      <c r="K43" s="293"/>
      <c r="L43" s="266"/>
    </row>
    <row r="44" spans="5:12" ht="18">
      <c r="E44" s="22"/>
      <c r="F44" s="22"/>
      <c r="G44" s="22"/>
      <c r="H44" s="22"/>
      <c r="I44" s="22"/>
      <c r="J44" s="22"/>
      <c r="K44" s="293"/>
      <c r="L44" s="266"/>
    </row>
    <row r="45" spans="5:12" ht="18">
      <c r="E45" s="22"/>
      <c r="F45" s="22"/>
      <c r="G45" s="22"/>
      <c r="H45" s="22"/>
      <c r="I45" s="22"/>
      <c r="J45" s="22"/>
      <c r="K45" s="293"/>
      <c r="L45" s="266"/>
    </row>
    <row r="46" spans="5:12" ht="18">
      <c r="E46" s="22"/>
      <c r="F46" s="22"/>
      <c r="G46" s="22"/>
      <c r="H46" s="22"/>
      <c r="I46" s="22"/>
      <c r="J46" s="22"/>
      <c r="K46" s="293"/>
      <c r="L46" s="266"/>
    </row>
    <row r="47" spans="5:12" ht="18">
      <c r="E47" s="22"/>
      <c r="F47" s="22"/>
      <c r="G47" s="22"/>
      <c r="H47" s="22"/>
      <c r="I47" s="22"/>
      <c r="J47" s="22"/>
      <c r="K47" s="293"/>
      <c r="L47" s="266"/>
    </row>
    <row r="48" spans="5:12" ht="18">
      <c r="E48" s="22"/>
      <c r="F48" s="22"/>
      <c r="G48" s="22"/>
      <c r="H48" s="22"/>
      <c r="I48" s="22"/>
      <c r="J48" s="22"/>
      <c r="K48" s="293"/>
      <c r="L48" s="266"/>
    </row>
    <row r="49" spans="5:12" ht="18">
      <c r="E49" s="22"/>
      <c r="F49" s="22"/>
      <c r="G49" s="22"/>
      <c r="H49" s="22"/>
      <c r="I49" s="22"/>
      <c r="J49" s="22"/>
      <c r="K49" s="293"/>
      <c r="L49" s="266"/>
    </row>
    <row r="50" spans="5:12" ht="18">
      <c r="E50" s="22"/>
      <c r="F50" s="22"/>
      <c r="G50" s="22"/>
      <c r="H50" s="22"/>
      <c r="I50" s="22"/>
      <c r="J50" s="22"/>
      <c r="K50" s="293"/>
      <c r="L50" s="266"/>
    </row>
    <row r="51" spans="5:12" ht="18">
      <c r="E51" s="22"/>
      <c r="F51" s="22"/>
      <c r="G51" s="22"/>
      <c r="H51" s="22"/>
      <c r="I51" s="22"/>
      <c r="J51" s="22"/>
      <c r="K51" s="293"/>
      <c r="L51" s="266"/>
    </row>
    <row r="52" spans="5:12" ht="18">
      <c r="E52" s="22"/>
      <c r="F52" s="22"/>
      <c r="G52" s="22"/>
      <c r="H52" s="22"/>
      <c r="I52" s="22"/>
      <c r="J52" s="22"/>
      <c r="K52" s="293"/>
      <c r="L52" s="266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8.8515625" style="22" customWidth="1"/>
    <col min="5" max="5" width="10.7109375" style="44" customWidth="1"/>
    <col min="6" max="6" width="15.28125" style="46" bestFit="1" customWidth="1"/>
    <col min="7" max="7" width="16.57421875" style="46" bestFit="1" customWidth="1"/>
    <col min="8" max="8" width="4.421875" style="46" hidden="1" customWidth="1"/>
    <col min="9" max="9" width="9.140625" style="46" customWidth="1"/>
    <col min="10" max="10" width="9.140625" style="25" customWidth="1"/>
    <col min="11" max="11" width="4.28125" style="25" bestFit="1" customWidth="1"/>
    <col min="12" max="12" width="30.421875" style="24" bestFit="1" customWidth="1"/>
    <col min="13" max="17" width="23.00390625" style="22" bestFit="1" customWidth="1"/>
    <col min="18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105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6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2" t="s">
        <v>73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62"/>
      <c r="D5" s="62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126" t="s">
        <v>20</v>
      </c>
      <c r="B6" s="148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1055</v>
      </c>
      <c r="I6" s="70" t="s">
        <v>42</v>
      </c>
      <c r="J6" s="13" t="s">
        <v>4</v>
      </c>
      <c r="K6" s="81" t="s">
        <v>13</v>
      </c>
      <c r="L6" s="49" t="s">
        <v>5</v>
      </c>
    </row>
    <row r="7" spans="1:14" s="45" customFormat="1" ht="18" customHeight="1">
      <c r="A7" s="32">
        <v>1</v>
      </c>
      <c r="B7" s="17">
        <v>125</v>
      </c>
      <c r="C7" s="18" t="s">
        <v>108</v>
      </c>
      <c r="D7" s="19" t="s">
        <v>569</v>
      </c>
      <c r="E7" s="172" t="s">
        <v>570</v>
      </c>
      <c r="F7" s="21" t="s">
        <v>55</v>
      </c>
      <c r="G7" s="21" t="s">
        <v>205</v>
      </c>
      <c r="H7" s="21"/>
      <c r="I7" s="155">
        <v>18</v>
      </c>
      <c r="J7" s="140">
        <v>0.002057523148148148</v>
      </c>
      <c r="K7" s="17" t="str">
        <f aca="true" t="shared" si="0" ref="K7:K23"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 A</v>
      </c>
      <c r="L7" s="20" t="s">
        <v>568</v>
      </c>
      <c r="M7" s="291"/>
      <c r="N7" s="292"/>
    </row>
    <row r="8" spans="1:14" s="45" customFormat="1" ht="18" customHeight="1">
      <c r="A8" s="32">
        <v>2</v>
      </c>
      <c r="B8" s="17">
        <v>59</v>
      </c>
      <c r="C8" s="18" t="s">
        <v>151</v>
      </c>
      <c r="D8" s="19" t="s">
        <v>380</v>
      </c>
      <c r="E8" s="172" t="s">
        <v>381</v>
      </c>
      <c r="F8" s="21" t="s">
        <v>382</v>
      </c>
      <c r="G8" s="331" t="s">
        <v>360</v>
      </c>
      <c r="H8" s="21"/>
      <c r="I8" s="155">
        <v>14</v>
      </c>
      <c r="J8" s="140">
        <v>0.002095486111111111</v>
      </c>
      <c r="K8" s="17" t="str">
        <f t="shared" si="0"/>
        <v>I A</v>
      </c>
      <c r="L8" s="20" t="s">
        <v>383</v>
      </c>
      <c r="M8" s="291"/>
      <c r="N8" s="292"/>
    </row>
    <row r="9" spans="1:14" s="45" customFormat="1" ht="18" customHeight="1">
      <c r="A9" s="32">
        <v>3</v>
      </c>
      <c r="B9" s="17">
        <v>70</v>
      </c>
      <c r="C9" s="18" t="s">
        <v>99</v>
      </c>
      <c r="D9" s="19" t="s">
        <v>1064</v>
      </c>
      <c r="E9" s="172" t="s">
        <v>1065</v>
      </c>
      <c r="F9" s="21" t="s">
        <v>845</v>
      </c>
      <c r="G9" s="21" t="s">
        <v>145</v>
      </c>
      <c r="H9" s="21"/>
      <c r="I9" s="155" t="s">
        <v>101</v>
      </c>
      <c r="J9" s="140">
        <v>0.0021399305555555555</v>
      </c>
      <c r="K9" s="17" t="str">
        <f t="shared" si="0"/>
        <v>I A</v>
      </c>
      <c r="L9" s="20" t="s">
        <v>1066</v>
      </c>
      <c r="M9" s="293"/>
      <c r="N9" s="301"/>
    </row>
    <row r="10" spans="1:14" s="45" customFormat="1" ht="18" customHeight="1">
      <c r="A10" s="32">
        <v>4</v>
      </c>
      <c r="B10" s="17">
        <v>86</v>
      </c>
      <c r="C10" s="18" t="s">
        <v>88</v>
      </c>
      <c r="D10" s="19" t="s">
        <v>337</v>
      </c>
      <c r="E10" s="172">
        <v>36334</v>
      </c>
      <c r="F10" s="21" t="s">
        <v>334</v>
      </c>
      <c r="G10" s="21" t="s">
        <v>335</v>
      </c>
      <c r="H10" s="21"/>
      <c r="I10" s="155">
        <v>11</v>
      </c>
      <c r="J10" s="140">
        <v>0.0021814814814814817</v>
      </c>
      <c r="K10" s="17" t="str">
        <f t="shared" si="0"/>
        <v>II A</v>
      </c>
      <c r="L10" s="20" t="s">
        <v>336</v>
      </c>
      <c r="M10" s="259"/>
      <c r="N10" s="260"/>
    </row>
    <row r="11" spans="1:14" s="45" customFormat="1" ht="18" customHeight="1">
      <c r="A11" s="32">
        <v>5</v>
      </c>
      <c r="B11" s="17">
        <v>91</v>
      </c>
      <c r="C11" s="18" t="s">
        <v>118</v>
      </c>
      <c r="D11" s="19" t="s">
        <v>527</v>
      </c>
      <c r="E11" s="172">
        <v>36792</v>
      </c>
      <c r="F11" s="21" t="s">
        <v>524</v>
      </c>
      <c r="G11" s="21" t="s">
        <v>525</v>
      </c>
      <c r="H11" s="21"/>
      <c r="I11" s="155">
        <v>9</v>
      </c>
      <c r="J11" s="140">
        <v>0.0022516203703703704</v>
      </c>
      <c r="K11" s="17" t="str">
        <f t="shared" si="0"/>
        <v>II A</v>
      </c>
      <c r="L11" s="20" t="s">
        <v>528</v>
      </c>
      <c r="M11" s="293"/>
      <c r="N11" s="266"/>
    </row>
    <row r="12" spans="1:14" s="45" customFormat="1" ht="18" customHeight="1">
      <c r="A12" s="32">
        <v>6</v>
      </c>
      <c r="B12" s="17">
        <v>14</v>
      </c>
      <c r="C12" s="18" t="s">
        <v>830</v>
      </c>
      <c r="D12" s="19" t="s">
        <v>831</v>
      </c>
      <c r="E12" s="172" t="s">
        <v>832</v>
      </c>
      <c r="F12" s="21" t="s">
        <v>806</v>
      </c>
      <c r="G12" s="21" t="s">
        <v>145</v>
      </c>
      <c r="H12" s="21"/>
      <c r="I12" s="155">
        <v>8</v>
      </c>
      <c r="J12" s="140">
        <v>0.002268402777777778</v>
      </c>
      <c r="K12" s="17" t="str">
        <f t="shared" si="0"/>
        <v>II A</v>
      </c>
      <c r="L12" s="20" t="s">
        <v>826</v>
      </c>
      <c r="M12" s="291"/>
      <c r="N12" s="292"/>
    </row>
    <row r="13" spans="1:14" s="45" customFormat="1" ht="18" customHeight="1">
      <c r="A13" s="32">
        <v>7</v>
      </c>
      <c r="B13" s="17">
        <v>134</v>
      </c>
      <c r="C13" s="18" t="s">
        <v>598</v>
      </c>
      <c r="D13" s="19" t="s">
        <v>599</v>
      </c>
      <c r="E13" s="172" t="s">
        <v>600</v>
      </c>
      <c r="F13" s="21" t="s">
        <v>55</v>
      </c>
      <c r="G13" s="21" t="s">
        <v>205</v>
      </c>
      <c r="H13" s="21"/>
      <c r="I13" s="155">
        <v>7</v>
      </c>
      <c r="J13" s="140">
        <v>0.002273726851851852</v>
      </c>
      <c r="K13" s="17" t="str">
        <f t="shared" si="0"/>
        <v>II A</v>
      </c>
      <c r="L13" s="20" t="s">
        <v>594</v>
      </c>
      <c r="M13" s="259"/>
      <c r="N13" s="302"/>
    </row>
    <row r="14" spans="1:14" s="45" customFormat="1" ht="18" customHeight="1">
      <c r="A14" s="32">
        <v>8</v>
      </c>
      <c r="B14" s="17">
        <v>160</v>
      </c>
      <c r="C14" s="18" t="s">
        <v>88</v>
      </c>
      <c r="D14" s="19" t="s">
        <v>1062</v>
      </c>
      <c r="E14" s="172" t="s">
        <v>1063</v>
      </c>
      <c r="F14" s="21" t="s">
        <v>11</v>
      </c>
      <c r="G14" s="21" t="s">
        <v>178</v>
      </c>
      <c r="H14" s="21"/>
      <c r="I14" s="155">
        <v>6</v>
      </c>
      <c r="J14" s="140">
        <v>0.0022946759259259257</v>
      </c>
      <c r="K14" s="17" t="str">
        <f t="shared" si="0"/>
        <v>II A</v>
      </c>
      <c r="L14" s="20" t="s">
        <v>486</v>
      </c>
      <c r="M14" s="293"/>
      <c r="N14" s="301"/>
    </row>
    <row r="15" spans="1:14" s="45" customFormat="1" ht="18" customHeight="1">
      <c r="A15" s="32">
        <v>9</v>
      </c>
      <c r="B15" s="17">
        <v>97</v>
      </c>
      <c r="C15" s="18" t="s">
        <v>299</v>
      </c>
      <c r="D15" s="19" t="s">
        <v>300</v>
      </c>
      <c r="E15" s="172">
        <v>36348</v>
      </c>
      <c r="F15" s="21" t="s">
        <v>298</v>
      </c>
      <c r="G15" s="21" t="s">
        <v>159</v>
      </c>
      <c r="H15" s="21"/>
      <c r="I15" s="155">
        <v>5</v>
      </c>
      <c r="J15" s="140">
        <v>0.002355902777777778</v>
      </c>
      <c r="K15" s="17" t="str">
        <f t="shared" si="0"/>
        <v>III A</v>
      </c>
      <c r="L15" s="20" t="s">
        <v>160</v>
      </c>
      <c r="M15" s="293"/>
      <c r="N15" s="266"/>
    </row>
    <row r="16" spans="1:14" s="45" customFormat="1" ht="18" customHeight="1">
      <c r="A16" s="32">
        <v>10</v>
      </c>
      <c r="B16" s="17">
        <v>143</v>
      </c>
      <c r="C16" s="18" t="s">
        <v>619</v>
      </c>
      <c r="D16" s="19" t="s">
        <v>620</v>
      </c>
      <c r="E16" s="172" t="s">
        <v>621</v>
      </c>
      <c r="F16" s="21" t="s">
        <v>62</v>
      </c>
      <c r="G16" s="21" t="s">
        <v>205</v>
      </c>
      <c r="H16" s="21"/>
      <c r="I16" s="155">
        <v>4</v>
      </c>
      <c r="J16" s="140">
        <v>0.0023631944444444442</v>
      </c>
      <c r="K16" s="17" t="str">
        <f t="shared" si="0"/>
        <v>III A</v>
      </c>
      <c r="L16" s="20" t="s">
        <v>622</v>
      </c>
      <c r="M16" s="293"/>
      <c r="N16" s="266"/>
    </row>
    <row r="17" spans="1:14" s="45" customFormat="1" ht="18" customHeight="1">
      <c r="A17" s="32">
        <v>11</v>
      </c>
      <c r="B17" s="17">
        <v>15</v>
      </c>
      <c r="C17" s="18" t="s">
        <v>833</v>
      </c>
      <c r="D17" s="19" t="s">
        <v>831</v>
      </c>
      <c r="E17" s="172" t="s">
        <v>832</v>
      </c>
      <c r="F17" s="21" t="s">
        <v>806</v>
      </c>
      <c r="G17" s="21" t="s">
        <v>145</v>
      </c>
      <c r="H17" s="21"/>
      <c r="I17" s="155">
        <v>3</v>
      </c>
      <c r="J17" s="140">
        <v>0.002396296296296296</v>
      </c>
      <c r="K17" s="17" t="str">
        <f t="shared" si="0"/>
        <v>III A</v>
      </c>
      <c r="L17" s="20" t="s">
        <v>826</v>
      </c>
      <c r="M17" s="293"/>
      <c r="N17" s="266"/>
    </row>
    <row r="18" spans="1:14" s="45" customFormat="1" ht="18" customHeight="1">
      <c r="A18" s="32">
        <v>12</v>
      </c>
      <c r="B18" s="17" t="s">
        <v>775</v>
      </c>
      <c r="C18" s="18" t="s">
        <v>420</v>
      </c>
      <c r="D18" s="19" t="s">
        <v>776</v>
      </c>
      <c r="E18" s="172" t="s">
        <v>207</v>
      </c>
      <c r="F18" s="21" t="s">
        <v>60</v>
      </c>
      <c r="G18" s="21" t="s">
        <v>680</v>
      </c>
      <c r="H18" s="21"/>
      <c r="I18" s="155">
        <v>2</v>
      </c>
      <c r="J18" s="140">
        <v>0.0024234953703703706</v>
      </c>
      <c r="K18" s="17" t="str">
        <f t="shared" si="0"/>
        <v>III A</v>
      </c>
      <c r="L18" s="20" t="s">
        <v>771</v>
      </c>
      <c r="M18" s="293"/>
      <c r="N18" s="295"/>
    </row>
    <row r="19" spans="1:14" s="45" customFormat="1" ht="18" customHeight="1">
      <c r="A19" s="32">
        <v>13</v>
      </c>
      <c r="B19" s="17">
        <v>162</v>
      </c>
      <c r="C19" s="18" t="s">
        <v>132</v>
      </c>
      <c r="D19" s="19" t="s">
        <v>497</v>
      </c>
      <c r="E19" s="172" t="s">
        <v>498</v>
      </c>
      <c r="F19" s="21" t="s">
        <v>489</v>
      </c>
      <c r="G19" s="21" t="s">
        <v>178</v>
      </c>
      <c r="H19" s="21"/>
      <c r="I19" s="155" t="s">
        <v>101</v>
      </c>
      <c r="J19" s="140">
        <v>0.0024604166666666667</v>
      </c>
      <c r="K19" s="17" t="str">
        <f t="shared" si="0"/>
        <v>III A</v>
      </c>
      <c r="L19" s="20" t="s">
        <v>486</v>
      </c>
      <c r="M19" s="259"/>
      <c r="N19" s="260"/>
    </row>
    <row r="20" spans="1:14" s="45" customFormat="1" ht="18" customHeight="1">
      <c r="A20" s="32">
        <v>14</v>
      </c>
      <c r="B20" s="17">
        <v>47</v>
      </c>
      <c r="C20" s="18" t="s">
        <v>1056</v>
      </c>
      <c r="D20" s="19" t="s">
        <v>1057</v>
      </c>
      <c r="E20" s="172" t="s">
        <v>309</v>
      </c>
      <c r="F20" s="21" t="s">
        <v>306</v>
      </c>
      <c r="G20" s="21" t="s">
        <v>307</v>
      </c>
      <c r="H20" s="21"/>
      <c r="I20" s="155">
        <v>1</v>
      </c>
      <c r="J20" s="140">
        <v>0.002503587962962963</v>
      </c>
      <c r="K20" s="17" t="str">
        <f t="shared" si="0"/>
        <v>III A</v>
      </c>
      <c r="L20" s="20" t="s">
        <v>308</v>
      </c>
      <c r="M20" s="291"/>
      <c r="N20" s="267"/>
    </row>
    <row r="21" spans="1:14" s="45" customFormat="1" ht="18" customHeight="1">
      <c r="A21" s="32">
        <v>15</v>
      </c>
      <c r="B21" s="17">
        <v>103</v>
      </c>
      <c r="C21" s="18" t="s">
        <v>1058</v>
      </c>
      <c r="D21" s="19" t="s">
        <v>1059</v>
      </c>
      <c r="E21" s="172" t="s">
        <v>282</v>
      </c>
      <c r="F21" s="21" t="s">
        <v>279</v>
      </c>
      <c r="G21" s="21" t="s">
        <v>280</v>
      </c>
      <c r="H21" s="21"/>
      <c r="I21" s="155"/>
      <c r="J21" s="140">
        <v>0.0025121527777777776</v>
      </c>
      <c r="K21" s="17" t="str">
        <f t="shared" si="0"/>
        <v>III A</v>
      </c>
      <c r="L21" s="20" t="s">
        <v>281</v>
      </c>
      <c r="M21" s="259"/>
      <c r="N21" s="260"/>
    </row>
    <row r="22" spans="1:14" s="45" customFormat="1" ht="18" customHeight="1">
      <c r="A22" s="32">
        <v>16</v>
      </c>
      <c r="B22" s="17">
        <v>60</v>
      </c>
      <c r="C22" s="18" t="s">
        <v>384</v>
      </c>
      <c r="D22" s="19" t="s">
        <v>385</v>
      </c>
      <c r="E22" s="172" t="s">
        <v>364</v>
      </c>
      <c r="F22" s="21" t="s">
        <v>382</v>
      </c>
      <c r="G22" s="331" t="s">
        <v>360</v>
      </c>
      <c r="H22" s="21"/>
      <c r="I22" s="155"/>
      <c r="J22" s="140">
        <v>0.002538773148148148</v>
      </c>
      <c r="K22" s="17" t="str">
        <f t="shared" si="0"/>
        <v>III A</v>
      </c>
      <c r="L22" s="20" t="s">
        <v>383</v>
      </c>
      <c r="M22" s="259"/>
      <c r="N22" s="302"/>
    </row>
    <row r="23" spans="1:14" s="45" customFormat="1" ht="18" customHeight="1">
      <c r="A23" s="32">
        <v>17</v>
      </c>
      <c r="B23" s="17" t="s">
        <v>759</v>
      </c>
      <c r="C23" s="18" t="s">
        <v>760</v>
      </c>
      <c r="D23" s="19" t="s">
        <v>761</v>
      </c>
      <c r="E23" s="172" t="s">
        <v>762</v>
      </c>
      <c r="F23" s="21" t="s">
        <v>60</v>
      </c>
      <c r="G23" s="21" t="s">
        <v>680</v>
      </c>
      <c r="H23" s="21"/>
      <c r="I23" s="155"/>
      <c r="J23" s="140">
        <v>0.0027376157407407405</v>
      </c>
      <c r="K23" s="17" t="str">
        <f t="shared" si="0"/>
        <v>I JA</v>
      </c>
      <c r="L23" s="20" t="s">
        <v>763</v>
      </c>
      <c r="M23" s="259"/>
      <c r="N23" s="266"/>
    </row>
    <row r="24" spans="1:14" s="45" customFormat="1" ht="18" customHeight="1">
      <c r="A24" s="32"/>
      <c r="B24" s="17">
        <v>77</v>
      </c>
      <c r="C24" s="18" t="s">
        <v>934</v>
      </c>
      <c r="D24" s="19" t="s">
        <v>935</v>
      </c>
      <c r="E24" s="172">
        <v>36745</v>
      </c>
      <c r="F24" s="21" t="s">
        <v>933</v>
      </c>
      <c r="G24" s="21" t="s">
        <v>907</v>
      </c>
      <c r="H24" s="21"/>
      <c r="I24" s="155"/>
      <c r="J24" s="140" t="s">
        <v>219</v>
      </c>
      <c r="K24" s="140"/>
      <c r="L24" s="20" t="s">
        <v>936</v>
      </c>
      <c r="M24" s="259"/>
      <c r="N24" s="260"/>
    </row>
    <row r="25" spans="1:14" s="45" customFormat="1" ht="18" customHeight="1">
      <c r="A25" s="32"/>
      <c r="B25" s="17">
        <v>114</v>
      </c>
      <c r="C25" s="18" t="s">
        <v>88</v>
      </c>
      <c r="D25" s="19" t="s">
        <v>734</v>
      </c>
      <c r="E25" s="172" t="s">
        <v>735</v>
      </c>
      <c r="F25" s="21" t="s">
        <v>729</v>
      </c>
      <c r="G25" s="21" t="s">
        <v>730</v>
      </c>
      <c r="H25" s="21"/>
      <c r="I25" s="155"/>
      <c r="J25" s="140" t="s">
        <v>219</v>
      </c>
      <c r="K25" s="140"/>
      <c r="L25" s="20" t="s">
        <v>733</v>
      </c>
      <c r="M25" s="291"/>
      <c r="N25" s="292"/>
    </row>
    <row r="26" spans="1:14" s="45" customFormat="1" ht="18" customHeight="1">
      <c r="A26" s="32"/>
      <c r="B26" s="17">
        <v>122</v>
      </c>
      <c r="C26" s="18" t="s">
        <v>428</v>
      </c>
      <c r="D26" s="19" t="s">
        <v>1060</v>
      </c>
      <c r="E26" s="172" t="s">
        <v>1061</v>
      </c>
      <c r="F26" s="21" t="s">
        <v>425</v>
      </c>
      <c r="G26" s="21" t="s">
        <v>426</v>
      </c>
      <c r="H26" s="21"/>
      <c r="I26" s="155"/>
      <c r="J26" s="140" t="s">
        <v>217</v>
      </c>
      <c r="K26" s="140"/>
      <c r="L26" s="20" t="s">
        <v>427</v>
      </c>
      <c r="M26" s="293"/>
      <c r="N26" s="294"/>
    </row>
    <row r="27" spans="13:14" ht="18">
      <c r="M27" s="293"/>
      <c r="N27" s="292"/>
    </row>
    <row r="28" spans="5:14" ht="18">
      <c r="E28" s="22"/>
      <c r="F28" s="22"/>
      <c r="G28" s="22"/>
      <c r="H28" s="22"/>
      <c r="I28" s="22"/>
      <c r="J28" s="22"/>
      <c r="K28" s="22"/>
      <c r="L28" s="22"/>
      <c r="M28" s="293"/>
      <c r="N28" s="266"/>
    </row>
    <row r="29" spans="5:14" ht="18">
      <c r="E29" s="22"/>
      <c r="F29" s="22"/>
      <c r="G29" s="22"/>
      <c r="H29" s="22"/>
      <c r="I29" s="22"/>
      <c r="J29" s="22"/>
      <c r="K29" s="22"/>
      <c r="L29" s="22"/>
      <c r="M29" s="293"/>
      <c r="N29" s="266"/>
    </row>
    <row r="30" spans="5:14" ht="18">
      <c r="E30" s="22"/>
      <c r="F30" s="22"/>
      <c r="G30" s="22"/>
      <c r="H30" s="22"/>
      <c r="I30" s="22"/>
      <c r="J30" s="22"/>
      <c r="K30" s="22"/>
      <c r="L30" s="22"/>
      <c r="M30" s="293"/>
      <c r="N30" s="266"/>
    </row>
    <row r="31" spans="5:14" ht="18">
      <c r="E31" s="22"/>
      <c r="F31" s="22"/>
      <c r="G31" s="22"/>
      <c r="H31" s="22"/>
      <c r="I31" s="22"/>
      <c r="J31" s="22"/>
      <c r="K31" s="22"/>
      <c r="L31" s="22"/>
      <c r="M31" s="293"/>
      <c r="N31" s="266"/>
    </row>
    <row r="32" spans="5:14" ht="18">
      <c r="E32" s="22"/>
      <c r="F32" s="22"/>
      <c r="G32" s="22"/>
      <c r="H32" s="22"/>
      <c r="I32" s="22"/>
      <c r="J32" s="22"/>
      <c r="K32" s="22"/>
      <c r="L32" s="22"/>
      <c r="M32" s="293"/>
      <c r="N32" s="266"/>
    </row>
    <row r="33" spans="5:14" ht="18">
      <c r="E33" s="22"/>
      <c r="F33" s="22"/>
      <c r="G33" s="22"/>
      <c r="H33" s="22"/>
      <c r="I33" s="22"/>
      <c r="J33" s="22"/>
      <c r="K33" s="22"/>
      <c r="L33" s="22"/>
      <c r="M33" s="293"/>
      <c r="N33" s="266"/>
    </row>
    <row r="34" spans="5:14" ht="18">
      <c r="E34" s="22"/>
      <c r="F34" s="22"/>
      <c r="G34" s="22"/>
      <c r="H34" s="22"/>
      <c r="I34" s="22"/>
      <c r="J34" s="22"/>
      <c r="K34" s="22"/>
      <c r="L34" s="22"/>
      <c r="M34" s="293"/>
      <c r="N34" s="266"/>
    </row>
    <row r="35" spans="5:14" ht="18">
      <c r="E35" s="22"/>
      <c r="F35" s="22"/>
      <c r="G35" s="22"/>
      <c r="H35" s="22"/>
      <c r="I35" s="22"/>
      <c r="J35" s="22"/>
      <c r="K35" s="22"/>
      <c r="L35" s="22"/>
      <c r="M35" s="293"/>
      <c r="N35" s="266"/>
    </row>
    <row r="36" spans="5:14" ht="18">
      <c r="E36" s="22"/>
      <c r="F36" s="22"/>
      <c r="G36" s="22"/>
      <c r="H36" s="22"/>
      <c r="I36" s="22"/>
      <c r="J36" s="22"/>
      <c r="K36" s="22"/>
      <c r="L36" s="22"/>
      <c r="M36" s="293"/>
      <c r="N36" s="266"/>
    </row>
    <row r="37" spans="5:14" ht="18">
      <c r="E37" s="22"/>
      <c r="F37" s="22"/>
      <c r="G37" s="22"/>
      <c r="H37" s="22"/>
      <c r="I37" s="22"/>
      <c r="J37" s="22"/>
      <c r="K37" s="22"/>
      <c r="L37" s="22"/>
      <c r="M37" s="293"/>
      <c r="N37" s="266"/>
    </row>
    <row r="38" spans="5:14" ht="18">
      <c r="E38" s="22"/>
      <c r="F38" s="22"/>
      <c r="G38" s="22"/>
      <c r="H38" s="22"/>
      <c r="I38" s="22"/>
      <c r="J38" s="22"/>
      <c r="K38" s="22"/>
      <c r="L38" s="22"/>
      <c r="M38" s="293"/>
      <c r="N38" s="266"/>
    </row>
    <row r="39" spans="5:14" ht="18">
      <c r="E39" s="22"/>
      <c r="F39" s="22"/>
      <c r="G39" s="22"/>
      <c r="H39" s="22"/>
      <c r="I39" s="22"/>
      <c r="J39" s="22"/>
      <c r="K39" s="22"/>
      <c r="L39" s="22"/>
      <c r="M39" s="293"/>
      <c r="N39" s="266"/>
    </row>
    <row r="40" spans="5:14" ht="18">
      <c r="E40" s="22"/>
      <c r="F40" s="22"/>
      <c r="G40" s="22"/>
      <c r="H40" s="22"/>
      <c r="I40" s="22"/>
      <c r="J40" s="22"/>
      <c r="K40" s="22"/>
      <c r="L40" s="22"/>
      <c r="M40" s="293"/>
      <c r="N40" s="266"/>
    </row>
    <row r="41" spans="5:14" ht="18">
      <c r="E41" s="22"/>
      <c r="F41" s="22"/>
      <c r="G41" s="22"/>
      <c r="H41" s="22"/>
      <c r="I41" s="22"/>
      <c r="J41" s="22"/>
      <c r="K41" s="22"/>
      <c r="L41" s="22"/>
      <c r="M41" s="293"/>
      <c r="N41" s="266"/>
    </row>
    <row r="42" spans="5:14" ht="18">
      <c r="E42" s="22"/>
      <c r="F42" s="22"/>
      <c r="G42" s="22"/>
      <c r="H42" s="22"/>
      <c r="I42" s="22"/>
      <c r="J42" s="22"/>
      <c r="K42" s="22"/>
      <c r="L42" s="22"/>
      <c r="M42" s="293"/>
      <c r="N42" s="266"/>
    </row>
    <row r="43" spans="5:14" ht="18">
      <c r="E43" s="22"/>
      <c r="F43" s="22"/>
      <c r="G43" s="22"/>
      <c r="H43" s="22"/>
      <c r="I43" s="22"/>
      <c r="J43" s="22"/>
      <c r="K43" s="22"/>
      <c r="L43" s="22"/>
      <c r="M43" s="293"/>
      <c r="N43" s="266"/>
    </row>
    <row r="44" spans="5:14" ht="18">
      <c r="E44" s="22"/>
      <c r="F44" s="22"/>
      <c r="G44" s="22"/>
      <c r="H44" s="22"/>
      <c r="I44" s="22"/>
      <c r="J44" s="22"/>
      <c r="K44" s="22"/>
      <c r="L44" s="22"/>
      <c r="M44" s="293"/>
      <c r="N44" s="266"/>
    </row>
    <row r="45" spans="5:14" ht="18">
      <c r="E45" s="22"/>
      <c r="F45" s="22"/>
      <c r="G45" s="22"/>
      <c r="H45" s="22"/>
      <c r="I45" s="22"/>
      <c r="J45" s="22"/>
      <c r="K45" s="22"/>
      <c r="L45" s="22"/>
      <c r="M45" s="293"/>
      <c r="N45" s="266"/>
    </row>
    <row r="46" spans="5:14" ht="18">
      <c r="E46" s="22"/>
      <c r="F46" s="22"/>
      <c r="G46" s="22"/>
      <c r="H46" s="22"/>
      <c r="I46" s="22"/>
      <c r="J46" s="22"/>
      <c r="K46" s="22"/>
      <c r="L46" s="22"/>
      <c r="M46" s="293"/>
      <c r="N46" s="266"/>
    </row>
    <row r="47" spans="5:14" ht="18">
      <c r="E47" s="22"/>
      <c r="F47" s="22"/>
      <c r="G47" s="22"/>
      <c r="H47" s="22"/>
      <c r="I47" s="22"/>
      <c r="J47" s="22"/>
      <c r="K47" s="22"/>
      <c r="L47" s="22"/>
      <c r="M47" s="293"/>
      <c r="N47" s="266"/>
    </row>
    <row r="48" spans="5:14" ht="18">
      <c r="E48" s="22"/>
      <c r="F48" s="22"/>
      <c r="G48" s="22"/>
      <c r="H48" s="22"/>
      <c r="I48" s="22"/>
      <c r="J48" s="22"/>
      <c r="K48" s="22"/>
      <c r="L48" s="22"/>
      <c r="M48" s="293"/>
      <c r="N48" s="266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M5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2" width="5.7109375" style="22" customWidth="1"/>
    <col min="3" max="3" width="13.421875" style="22" customWidth="1"/>
    <col min="4" max="4" width="12.28125" style="22" bestFit="1" customWidth="1"/>
    <col min="5" max="5" width="10.7109375" style="44" customWidth="1"/>
    <col min="6" max="6" width="19.140625" style="46" bestFit="1" customWidth="1"/>
    <col min="7" max="7" width="16.57421875" style="46" bestFit="1" customWidth="1"/>
    <col min="8" max="8" width="3.8515625" style="46" bestFit="1" customWidth="1"/>
    <col min="9" max="9" width="9.140625" style="25" customWidth="1"/>
    <col min="10" max="10" width="26.28125" style="24" bestFit="1" customWidth="1"/>
    <col min="11" max="16" width="23.00390625" style="22" bestFit="1" customWidth="1"/>
    <col min="17" max="16384" width="9.140625" style="22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3" s="62" customFormat="1" ht="15.75">
      <c r="A2" s="62" t="s">
        <v>967</v>
      </c>
      <c r="D2" s="63"/>
      <c r="E2" s="77"/>
      <c r="F2" s="77"/>
      <c r="G2" s="104"/>
      <c r="H2" s="104"/>
      <c r="I2" s="66"/>
      <c r="J2" s="65"/>
      <c r="K2" s="66"/>
      <c r="L2" s="66"/>
      <c r="M2" s="106"/>
    </row>
    <row r="3" spans="1:10" s="24" customFormat="1" ht="12" customHeight="1">
      <c r="A3" s="22"/>
      <c r="B3" s="22"/>
      <c r="C3" s="22"/>
      <c r="D3" s="23"/>
      <c r="E3" s="36"/>
      <c r="F3" s="33"/>
      <c r="G3" s="33"/>
      <c r="H3" s="33"/>
      <c r="I3" s="34"/>
      <c r="J3" s="35"/>
    </row>
    <row r="4" spans="3:9" s="61" customFormat="1" ht="15.75">
      <c r="C4" s="62" t="s">
        <v>33</v>
      </c>
      <c r="D4" s="62"/>
      <c r="E4" s="63"/>
      <c r="F4" s="63"/>
      <c r="G4" s="63"/>
      <c r="H4" s="64"/>
      <c r="I4" s="65"/>
    </row>
    <row r="5" spans="3:10" s="61" customFormat="1" ht="16.5" thickBot="1">
      <c r="C5" s="62">
        <v>1</v>
      </c>
      <c r="D5" s="62" t="s">
        <v>216</v>
      </c>
      <c r="E5" s="56"/>
      <c r="F5" s="95"/>
      <c r="G5" s="95"/>
      <c r="H5" s="59"/>
      <c r="I5" s="54"/>
      <c r="J5" s="52"/>
    </row>
    <row r="6" spans="1:12" s="37" customFormat="1" ht="18" customHeight="1" thickBot="1">
      <c r="A6" s="126" t="s">
        <v>20</v>
      </c>
      <c r="B6" s="149" t="s">
        <v>19</v>
      </c>
      <c r="C6" s="100" t="s">
        <v>0</v>
      </c>
      <c r="D6" s="69" t="s">
        <v>1</v>
      </c>
      <c r="E6" s="79" t="s">
        <v>10</v>
      </c>
      <c r="F6" s="101" t="s">
        <v>2</v>
      </c>
      <c r="G6" s="70" t="s">
        <v>3</v>
      </c>
      <c r="H6" s="70" t="s">
        <v>968</v>
      </c>
      <c r="I6" s="79" t="s">
        <v>4</v>
      </c>
      <c r="J6" s="72" t="s">
        <v>5</v>
      </c>
      <c r="K6" s="53"/>
      <c r="L6" s="53"/>
    </row>
    <row r="7" spans="1:12" s="45" customFormat="1" ht="18" customHeight="1">
      <c r="A7" s="32">
        <v>1</v>
      </c>
      <c r="B7" s="17">
        <v>186</v>
      </c>
      <c r="C7" s="18" t="s">
        <v>158</v>
      </c>
      <c r="D7" s="19" t="s">
        <v>1067</v>
      </c>
      <c r="E7" s="172" t="s">
        <v>1068</v>
      </c>
      <c r="F7" s="21" t="s">
        <v>1069</v>
      </c>
      <c r="G7" s="21" t="s">
        <v>687</v>
      </c>
      <c r="H7" s="21"/>
      <c r="I7" s="140">
        <v>0.0019501157407407408</v>
      </c>
      <c r="J7" s="20" t="s">
        <v>1070</v>
      </c>
      <c r="K7" s="291"/>
      <c r="L7" s="267"/>
    </row>
    <row r="8" spans="1:12" s="45" customFormat="1" ht="18" customHeight="1">
      <c r="A8" s="32">
        <v>2</v>
      </c>
      <c r="B8" s="17">
        <v>95</v>
      </c>
      <c r="C8" s="18" t="s">
        <v>341</v>
      </c>
      <c r="D8" s="19" t="s">
        <v>1071</v>
      </c>
      <c r="E8" s="172">
        <v>37012</v>
      </c>
      <c r="F8" s="21" t="s">
        <v>1072</v>
      </c>
      <c r="G8" s="21" t="s">
        <v>525</v>
      </c>
      <c r="H8" s="21"/>
      <c r="I8" s="140">
        <v>0.001989351851851852</v>
      </c>
      <c r="J8" s="20" t="s">
        <v>1073</v>
      </c>
      <c r="K8" s="291"/>
      <c r="L8" s="292"/>
    </row>
    <row r="9" spans="1:12" s="45" customFormat="1" ht="18" customHeight="1">
      <c r="A9" s="32">
        <v>3</v>
      </c>
      <c r="B9" s="17">
        <v>118</v>
      </c>
      <c r="C9" s="18" t="s">
        <v>250</v>
      </c>
      <c r="D9" s="19" t="s">
        <v>251</v>
      </c>
      <c r="E9" s="172" t="s">
        <v>252</v>
      </c>
      <c r="F9" s="21" t="s">
        <v>249</v>
      </c>
      <c r="G9" s="21" t="s">
        <v>244</v>
      </c>
      <c r="H9" s="21"/>
      <c r="I9" s="140">
        <v>0.002001388888888889</v>
      </c>
      <c r="J9" s="20" t="s">
        <v>253</v>
      </c>
      <c r="K9" s="278"/>
      <c r="L9" s="267"/>
    </row>
    <row r="10" spans="1:12" s="45" customFormat="1" ht="18" customHeight="1">
      <c r="A10" s="32">
        <v>4</v>
      </c>
      <c r="B10" s="17">
        <v>170</v>
      </c>
      <c r="C10" s="18" t="s">
        <v>691</v>
      </c>
      <c r="D10" s="19" t="s">
        <v>692</v>
      </c>
      <c r="E10" s="172">
        <v>36836</v>
      </c>
      <c r="F10" s="21" t="s">
        <v>693</v>
      </c>
      <c r="G10" s="21" t="s">
        <v>687</v>
      </c>
      <c r="H10" s="21"/>
      <c r="I10" s="140">
        <v>0.002025462962962963</v>
      </c>
      <c r="J10" s="20" t="s">
        <v>694</v>
      </c>
      <c r="K10" s="278"/>
      <c r="L10" s="294"/>
    </row>
    <row r="11" spans="1:12" s="45" customFormat="1" ht="18" customHeight="1">
      <c r="A11" s="32">
        <v>5</v>
      </c>
      <c r="B11" s="17">
        <v>142</v>
      </c>
      <c r="C11" s="18" t="s">
        <v>616</v>
      </c>
      <c r="D11" s="19" t="s">
        <v>617</v>
      </c>
      <c r="E11" s="172" t="s">
        <v>618</v>
      </c>
      <c r="F11" s="21" t="s">
        <v>62</v>
      </c>
      <c r="G11" s="21" t="s">
        <v>205</v>
      </c>
      <c r="H11" s="21"/>
      <c r="I11" s="140">
        <v>0.0020265046296296294</v>
      </c>
      <c r="J11" s="20" t="s">
        <v>590</v>
      </c>
      <c r="K11" s="291"/>
      <c r="L11" s="267"/>
    </row>
    <row r="12" spans="1:12" s="45" customFormat="1" ht="18" customHeight="1">
      <c r="A12" s="32">
        <v>6</v>
      </c>
      <c r="B12" s="17">
        <v>179</v>
      </c>
      <c r="C12" s="18" t="s">
        <v>705</v>
      </c>
      <c r="D12" s="19" t="s">
        <v>706</v>
      </c>
      <c r="E12" s="172" t="s">
        <v>707</v>
      </c>
      <c r="F12" s="21" t="s">
        <v>708</v>
      </c>
      <c r="G12" s="21" t="s">
        <v>687</v>
      </c>
      <c r="H12" s="21"/>
      <c r="I12" s="140">
        <v>0.0020318287037037037</v>
      </c>
      <c r="J12" s="20" t="s">
        <v>709</v>
      </c>
      <c r="K12" s="291"/>
      <c r="L12" s="292"/>
    </row>
    <row r="13" spans="1:12" s="45" customFormat="1" ht="18" customHeight="1">
      <c r="A13" s="32">
        <v>7</v>
      </c>
      <c r="B13" s="17">
        <v>88</v>
      </c>
      <c r="C13" s="18" t="s">
        <v>338</v>
      </c>
      <c r="D13" s="19" t="s">
        <v>1074</v>
      </c>
      <c r="E13" s="172">
        <v>36812</v>
      </c>
      <c r="F13" s="21" t="s">
        <v>1075</v>
      </c>
      <c r="G13" s="21" t="s">
        <v>335</v>
      </c>
      <c r="H13" s="21"/>
      <c r="I13" s="140">
        <v>0.0021152777777777776</v>
      </c>
      <c r="J13" s="20" t="s">
        <v>1076</v>
      </c>
      <c r="K13" s="293"/>
      <c r="L13" s="267"/>
    </row>
    <row r="14" spans="1:12" s="45" customFormat="1" ht="18" customHeight="1">
      <c r="A14" s="32">
        <v>8</v>
      </c>
      <c r="B14" s="17" t="s">
        <v>772</v>
      </c>
      <c r="C14" s="18" t="s">
        <v>91</v>
      </c>
      <c r="D14" s="19" t="s">
        <v>773</v>
      </c>
      <c r="E14" s="172" t="s">
        <v>774</v>
      </c>
      <c r="F14" s="21" t="s">
        <v>60</v>
      </c>
      <c r="G14" s="21" t="s">
        <v>680</v>
      </c>
      <c r="H14" s="21"/>
      <c r="I14" s="140">
        <v>0.002167476851851852</v>
      </c>
      <c r="J14" s="20" t="s">
        <v>771</v>
      </c>
      <c r="K14" s="293"/>
      <c r="L14" s="267"/>
    </row>
    <row r="15" spans="1:12" s="45" customFormat="1" ht="18" customHeight="1">
      <c r="A15" s="32">
        <v>9</v>
      </c>
      <c r="B15" s="17">
        <v>78</v>
      </c>
      <c r="C15" s="18" t="s">
        <v>937</v>
      </c>
      <c r="D15" s="19" t="s">
        <v>938</v>
      </c>
      <c r="E15" s="172">
        <v>36733</v>
      </c>
      <c r="F15" s="21" t="s">
        <v>933</v>
      </c>
      <c r="G15" s="21" t="s">
        <v>907</v>
      </c>
      <c r="H15" s="21"/>
      <c r="I15" s="140">
        <v>0.0021943287037037035</v>
      </c>
      <c r="J15" s="643" t="s">
        <v>939</v>
      </c>
      <c r="K15" s="291"/>
      <c r="L15" s="267"/>
    </row>
    <row r="16" spans="1:12" s="45" customFormat="1" ht="18" customHeight="1">
      <c r="A16" s="32"/>
      <c r="B16" s="17">
        <v>76</v>
      </c>
      <c r="C16" s="18" t="s">
        <v>129</v>
      </c>
      <c r="D16" s="19" t="s">
        <v>932</v>
      </c>
      <c r="E16" s="172">
        <v>36406</v>
      </c>
      <c r="F16" s="21" t="s">
        <v>933</v>
      </c>
      <c r="G16" s="21" t="s">
        <v>907</v>
      </c>
      <c r="H16" s="21"/>
      <c r="I16" s="140" t="s">
        <v>217</v>
      </c>
      <c r="J16" s="20" t="s">
        <v>925</v>
      </c>
      <c r="K16" s="293"/>
      <c r="L16" s="267"/>
    </row>
    <row r="17" spans="3:10" s="61" customFormat="1" ht="16.5" thickBot="1">
      <c r="C17" s="62">
        <v>2</v>
      </c>
      <c r="D17" s="62" t="s">
        <v>216</v>
      </c>
      <c r="E17" s="56"/>
      <c r="F17" s="95"/>
      <c r="G17" s="95"/>
      <c r="H17" s="59"/>
      <c r="J17" s="52"/>
    </row>
    <row r="18" spans="1:12" s="37" customFormat="1" ht="18" customHeight="1" thickBot="1">
      <c r="A18" s="126" t="s">
        <v>20</v>
      </c>
      <c r="B18" s="149" t="s">
        <v>19</v>
      </c>
      <c r="C18" s="100" t="s">
        <v>0</v>
      </c>
      <c r="D18" s="69" t="s">
        <v>1</v>
      </c>
      <c r="E18" s="79" t="s">
        <v>10</v>
      </c>
      <c r="F18" s="101" t="s">
        <v>2</v>
      </c>
      <c r="G18" s="70" t="s">
        <v>3</v>
      </c>
      <c r="H18" s="70" t="s">
        <v>968</v>
      </c>
      <c r="I18" s="79" t="s">
        <v>4</v>
      </c>
      <c r="J18" s="72" t="s">
        <v>5</v>
      </c>
      <c r="K18" s="53"/>
      <c r="L18" s="53"/>
    </row>
    <row r="19" spans="1:12" s="45" customFormat="1" ht="18" customHeight="1">
      <c r="A19" s="32">
        <v>1</v>
      </c>
      <c r="B19" s="17">
        <v>129</v>
      </c>
      <c r="C19" s="18" t="s">
        <v>580</v>
      </c>
      <c r="D19" s="19" t="s">
        <v>581</v>
      </c>
      <c r="E19" s="172" t="s">
        <v>582</v>
      </c>
      <c r="F19" s="21" t="s">
        <v>55</v>
      </c>
      <c r="G19" s="21" t="s">
        <v>205</v>
      </c>
      <c r="H19" s="21"/>
      <c r="I19" s="140">
        <v>0.0018414351851851853</v>
      </c>
      <c r="J19" s="643" t="s">
        <v>583</v>
      </c>
      <c r="K19" s="291"/>
      <c r="L19" s="267"/>
    </row>
    <row r="20" spans="1:12" s="45" customFormat="1" ht="18" customHeight="1">
      <c r="A20" s="32">
        <v>2</v>
      </c>
      <c r="B20" s="17">
        <v>127</v>
      </c>
      <c r="C20" s="18" t="s">
        <v>573</v>
      </c>
      <c r="D20" s="19" t="s">
        <v>574</v>
      </c>
      <c r="E20" s="172" t="s">
        <v>575</v>
      </c>
      <c r="F20" s="21" t="s">
        <v>55</v>
      </c>
      <c r="G20" s="21" t="s">
        <v>205</v>
      </c>
      <c r="H20" s="21"/>
      <c r="I20" s="140">
        <v>0.001911574074074074</v>
      </c>
      <c r="J20" s="643" t="s">
        <v>568</v>
      </c>
      <c r="K20" s="291"/>
      <c r="L20" s="267"/>
    </row>
    <row r="21" spans="1:12" s="45" customFormat="1" ht="18" customHeight="1">
      <c r="A21" s="32">
        <v>3</v>
      </c>
      <c r="B21" s="17">
        <v>66</v>
      </c>
      <c r="C21" s="18" t="s">
        <v>399</v>
      </c>
      <c r="D21" s="19" t="s">
        <v>400</v>
      </c>
      <c r="E21" s="172" t="s">
        <v>379</v>
      </c>
      <c r="F21" s="21" t="s">
        <v>59</v>
      </c>
      <c r="G21" s="644" t="s">
        <v>360</v>
      </c>
      <c r="H21" s="21"/>
      <c r="I21" s="140">
        <v>0.0019156249999999998</v>
      </c>
      <c r="J21" s="643" t="s">
        <v>365</v>
      </c>
      <c r="K21" s="291"/>
      <c r="L21" s="267"/>
    </row>
    <row r="22" spans="1:12" s="45" customFormat="1" ht="18" customHeight="1">
      <c r="A22" s="32">
        <v>4</v>
      </c>
      <c r="B22" s="17">
        <v>130</v>
      </c>
      <c r="C22" s="18" t="s">
        <v>269</v>
      </c>
      <c r="D22" s="19" t="s">
        <v>584</v>
      </c>
      <c r="E22" s="172" t="s">
        <v>585</v>
      </c>
      <c r="F22" s="21" t="s">
        <v>55</v>
      </c>
      <c r="G22" s="21" t="s">
        <v>205</v>
      </c>
      <c r="H22" s="21"/>
      <c r="I22" s="140">
        <v>0.001916435185185185</v>
      </c>
      <c r="J22" s="643" t="s">
        <v>583</v>
      </c>
      <c r="K22" s="291"/>
      <c r="L22" s="267"/>
    </row>
    <row r="23" spans="1:12" s="45" customFormat="1" ht="18" customHeight="1">
      <c r="A23" s="32">
        <v>5</v>
      </c>
      <c r="B23" s="17">
        <v>98</v>
      </c>
      <c r="C23" s="18" t="s">
        <v>91</v>
      </c>
      <c r="D23" s="19" t="s">
        <v>445</v>
      </c>
      <c r="E23" s="172" t="s">
        <v>446</v>
      </c>
      <c r="F23" s="21" t="s">
        <v>442</v>
      </c>
      <c r="G23" s="21" t="s">
        <v>443</v>
      </c>
      <c r="H23" s="21"/>
      <c r="I23" s="140">
        <v>0.0019427083333333334</v>
      </c>
      <c r="J23" s="643" t="s">
        <v>444</v>
      </c>
      <c r="K23" s="291"/>
      <c r="L23" s="267"/>
    </row>
    <row r="24" spans="1:12" s="45" customFormat="1" ht="18" customHeight="1">
      <c r="A24" s="32">
        <v>6</v>
      </c>
      <c r="B24" s="17">
        <v>68</v>
      </c>
      <c r="C24" s="18" t="s">
        <v>401</v>
      </c>
      <c r="D24" s="19" t="s">
        <v>402</v>
      </c>
      <c r="E24" s="172" t="s">
        <v>403</v>
      </c>
      <c r="F24" s="21" t="s">
        <v>382</v>
      </c>
      <c r="G24" s="644" t="s">
        <v>360</v>
      </c>
      <c r="H24" s="21"/>
      <c r="I24" s="140">
        <v>0.001978587962962963</v>
      </c>
      <c r="J24" s="643" t="s">
        <v>383</v>
      </c>
      <c r="K24" s="291"/>
      <c r="L24" s="267"/>
    </row>
    <row r="25" spans="1:12" s="45" customFormat="1" ht="18" customHeight="1">
      <c r="A25" s="32">
        <v>7</v>
      </c>
      <c r="B25" s="17">
        <v>110</v>
      </c>
      <c r="C25" s="18" t="s">
        <v>273</v>
      </c>
      <c r="D25" s="19" t="s">
        <v>274</v>
      </c>
      <c r="E25" s="172" t="s">
        <v>275</v>
      </c>
      <c r="F25" s="21" t="s">
        <v>266</v>
      </c>
      <c r="G25" s="21" t="s">
        <v>187</v>
      </c>
      <c r="H25" s="21"/>
      <c r="I25" s="140">
        <v>0.0019790509259259258</v>
      </c>
      <c r="J25" s="643" t="s">
        <v>272</v>
      </c>
      <c r="K25" s="291"/>
      <c r="L25" s="267"/>
    </row>
    <row r="26" spans="1:12" s="45" customFormat="1" ht="18" customHeight="1">
      <c r="A26" s="32">
        <v>8</v>
      </c>
      <c r="B26" s="17">
        <v>182</v>
      </c>
      <c r="C26" s="18" t="s">
        <v>396</v>
      </c>
      <c r="D26" s="19" t="s">
        <v>718</v>
      </c>
      <c r="E26" s="172" t="s">
        <v>719</v>
      </c>
      <c r="F26" s="21" t="s">
        <v>708</v>
      </c>
      <c r="G26" s="21" t="s">
        <v>687</v>
      </c>
      <c r="H26" s="21"/>
      <c r="I26" s="140">
        <v>0.0020108796296296294</v>
      </c>
      <c r="J26" s="643" t="s">
        <v>720</v>
      </c>
      <c r="K26" s="291"/>
      <c r="L26" s="267"/>
    </row>
    <row r="27" spans="1:12" s="45" customFormat="1" ht="18" customHeight="1">
      <c r="A27" s="32">
        <v>9</v>
      </c>
      <c r="B27" s="17">
        <v>184</v>
      </c>
      <c r="C27" s="18" t="s">
        <v>721</v>
      </c>
      <c r="D27" s="19" t="s">
        <v>722</v>
      </c>
      <c r="E27" s="172" t="s">
        <v>723</v>
      </c>
      <c r="F27" s="21" t="s">
        <v>724</v>
      </c>
      <c r="G27" s="21" t="s">
        <v>687</v>
      </c>
      <c r="H27" s="21"/>
      <c r="I27" s="140">
        <v>0.002046412037037037</v>
      </c>
      <c r="J27" s="643" t="s">
        <v>725</v>
      </c>
      <c r="K27" s="291"/>
      <c r="L27" s="267"/>
    </row>
    <row r="28" spans="11:12" ht="18">
      <c r="K28" s="291"/>
      <c r="L28" s="292"/>
    </row>
    <row r="29" spans="5:12" ht="18">
      <c r="E29" s="22"/>
      <c r="F29" s="22"/>
      <c r="G29" s="22"/>
      <c r="H29" s="22"/>
      <c r="I29" s="22"/>
      <c r="J29" s="22"/>
      <c r="K29" s="259"/>
      <c r="L29" s="260"/>
    </row>
    <row r="30" spans="5:12" ht="18">
      <c r="E30" s="22"/>
      <c r="F30" s="22"/>
      <c r="G30" s="22"/>
      <c r="H30" s="22"/>
      <c r="I30" s="22"/>
      <c r="J30" s="22"/>
      <c r="K30" s="278"/>
      <c r="L30" s="267"/>
    </row>
    <row r="31" spans="5:12" ht="18">
      <c r="E31" s="22"/>
      <c r="F31" s="22"/>
      <c r="G31" s="22"/>
      <c r="H31" s="22"/>
      <c r="I31" s="22"/>
      <c r="J31" s="22"/>
      <c r="K31" s="256"/>
      <c r="L31" s="257"/>
    </row>
    <row r="32" spans="5:12" ht="18">
      <c r="E32" s="22"/>
      <c r="F32" s="22"/>
      <c r="G32" s="22"/>
      <c r="H32" s="22"/>
      <c r="I32" s="22"/>
      <c r="J32" s="22"/>
      <c r="K32" s="256"/>
      <c r="L32" s="257"/>
    </row>
    <row r="33" spans="5:12" ht="18">
      <c r="E33" s="22"/>
      <c r="F33" s="22"/>
      <c r="G33" s="22"/>
      <c r="H33" s="22"/>
      <c r="I33" s="22"/>
      <c r="J33" s="22"/>
      <c r="K33" s="259"/>
      <c r="L33" s="261"/>
    </row>
    <row r="34" spans="5:12" ht="18">
      <c r="E34" s="22"/>
      <c r="F34" s="22"/>
      <c r="G34" s="22"/>
      <c r="H34" s="22"/>
      <c r="I34" s="22"/>
      <c r="J34" s="22"/>
      <c r="K34" s="256"/>
      <c r="L34" s="257"/>
    </row>
    <row r="35" spans="5:12" ht="18">
      <c r="E35" s="22"/>
      <c r="F35" s="22"/>
      <c r="G35" s="22"/>
      <c r="H35" s="22"/>
      <c r="I35" s="22"/>
      <c r="J35" s="22"/>
      <c r="K35" s="278"/>
      <c r="L35" s="267"/>
    </row>
    <row r="36" spans="5:12" ht="18">
      <c r="E36" s="22"/>
      <c r="F36" s="22"/>
      <c r="G36" s="22"/>
      <c r="H36" s="22"/>
      <c r="I36" s="22"/>
      <c r="J36" s="22"/>
      <c r="K36" s="293"/>
      <c r="L36" s="294"/>
    </row>
    <row r="37" spans="11:12" ht="18">
      <c r="K37" s="291"/>
      <c r="L37" s="292"/>
    </row>
    <row r="38" spans="5:12" ht="18">
      <c r="E38" s="22"/>
      <c r="F38" s="22"/>
      <c r="G38" s="22"/>
      <c r="H38" s="22"/>
      <c r="I38" s="22"/>
      <c r="J38" s="22"/>
      <c r="K38" s="259"/>
      <c r="L38" s="261"/>
    </row>
    <row r="39" spans="5:12" ht="18">
      <c r="E39" s="22"/>
      <c r="F39" s="22"/>
      <c r="G39" s="22"/>
      <c r="H39" s="22"/>
      <c r="I39" s="22"/>
      <c r="J39" s="22"/>
      <c r="K39" s="278"/>
      <c r="L39" s="267"/>
    </row>
    <row r="40" spans="5:12" ht="18">
      <c r="E40" s="22"/>
      <c r="F40" s="22"/>
      <c r="G40" s="22"/>
      <c r="H40" s="22"/>
      <c r="I40" s="22"/>
      <c r="J40" s="22"/>
      <c r="K40" s="278"/>
      <c r="L40" s="267"/>
    </row>
    <row r="41" spans="5:12" ht="18">
      <c r="E41" s="22"/>
      <c r="F41" s="22"/>
      <c r="G41" s="22"/>
      <c r="H41" s="22"/>
      <c r="I41" s="22"/>
      <c r="J41" s="22"/>
      <c r="K41" s="278"/>
      <c r="L41" s="295"/>
    </row>
    <row r="42" spans="5:12" ht="18">
      <c r="E42" s="22"/>
      <c r="F42" s="22"/>
      <c r="G42" s="22"/>
      <c r="H42" s="22"/>
      <c r="I42" s="22"/>
      <c r="J42" s="22"/>
      <c r="K42" s="259"/>
      <c r="L42" s="261"/>
    </row>
    <row r="43" spans="5:12" ht="18">
      <c r="E43" s="22"/>
      <c r="F43" s="22"/>
      <c r="G43" s="22"/>
      <c r="H43" s="22"/>
      <c r="I43" s="22"/>
      <c r="J43" s="22"/>
      <c r="K43" s="259"/>
      <c r="L43" s="260"/>
    </row>
    <row r="44" spans="5:12" ht="18">
      <c r="E44" s="22"/>
      <c r="F44" s="22"/>
      <c r="G44" s="22"/>
      <c r="H44" s="22"/>
      <c r="I44" s="22"/>
      <c r="J44" s="22"/>
      <c r="K44" s="256"/>
      <c r="L44" s="257"/>
    </row>
    <row r="45" spans="5:12" ht="18">
      <c r="E45" s="22"/>
      <c r="F45" s="22"/>
      <c r="G45" s="22"/>
      <c r="H45" s="22"/>
      <c r="I45" s="22"/>
      <c r="J45" s="22"/>
      <c r="K45" s="259"/>
      <c r="L45" s="302"/>
    </row>
    <row r="46" spans="5:12" ht="18">
      <c r="E46" s="22"/>
      <c r="F46" s="22"/>
      <c r="G46" s="22"/>
      <c r="H46" s="22"/>
      <c r="I46" s="22"/>
      <c r="J46" s="22"/>
      <c r="K46" s="256"/>
      <c r="L46" s="257"/>
    </row>
    <row r="47" spans="11:12" ht="18">
      <c r="K47" s="256"/>
      <c r="L47" s="257"/>
    </row>
    <row r="48" spans="11:12" ht="18">
      <c r="K48" s="296"/>
      <c r="L48" s="270"/>
    </row>
    <row r="49" spans="11:12" ht="18">
      <c r="K49" s="259"/>
      <c r="L49" s="261"/>
    </row>
    <row r="50" spans="11:12" ht="18">
      <c r="K50" s="259"/>
      <c r="L50" s="260"/>
    </row>
    <row r="51" spans="11:12" ht="18">
      <c r="K51" s="256"/>
      <c r="L51" s="257"/>
    </row>
    <row r="52" spans="11:12" ht="18">
      <c r="K52" s="645"/>
      <c r="L52" s="646"/>
    </row>
    <row r="53" spans="11:12" ht="18">
      <c r="K53" s="278"/>
      <c r="L53" s="295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O5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2" width="5.7109375" style="22" customWidth="1"/>
    <col min="3" max="3" width="13.421875" style="22" customWidth="1"/>
    <col min="4" max="4" width="12.28125" style="22" bestFit="1" customWidth="1"/>
    <col min="5" max="5" width="10.7109375" style="44" customWidth="1"/>
    <col min="6" max="6" width="19.140625" style="46" bestFit="1" customWidth="1"/>
    <col min="7" max="7" width="16.57421875" style="46" bestFit="1" customWidth="1"/>
    <col min="8" max="8" width="3.8515625" style="46" hidden="1" customWidth="1"/>
    <col min="9" max="9" width="9.7109375" style="46" customWidth="1"/>
    <col min="10" max="11" width="9.140625" style="25" customWidth="1"/>
    <col min="12" max="12" width="26.28125" style="24" bestFit="1" customWidth="1"/>
    <col min="13" max="18" width="23.00390625" style="22" bestFit="1" customWidth="1"/>
    <col min="19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105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6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61" customFormat="1" ht="15.75">
      <c r="C4" s="62" t="s">
        <v>33</v>
      </c>
      <c r="D4" s="62"/>
      <c r="E4" s="63"/>
      <c r="F4" s="63"/>
      <c r="G4" s="63"/>
      <c r="H4" s="64"/>
      <c r="I4" s="64"/>
      <c r="J4" s="65"/>
      <c r="K4" s="65"/>
    </row>
    <row r="5" spans="3:12" s="61" customFormat="1" ht="16.5" thickBot="1">
      <c r="C5" s="62"/>
      <c r="D5" s="62"/>
      <c r="E5" s="56"/>
      <c r="F5" s="95"/>
      <c r="G5" s="95"/>
      <c r="H5" s="59"/>
      <c r="I5" s="59"/>
      <c r="J5" s="54"/>
      <c r="K5" s="54"/>
      <c r="L5" s="52"/>
    </row>
    <row r="6" spans="1:14" s="37" customFormat="1" ht="18" customHeight="1" thickBot="1">
      <c r="A6" s="126" t="s">
        <v>20</v>
      </c>
      <c r="B6" s="149" t="s">
        <v>19</v>
      </c>
      <c r="C6" s="100" t="s">
        <v>0</v>
      </c>
      <c r="D6" s="69" t="s">
        <v>1</v>
      </c>
      <c r="E6" s="79" t="s">
        <v>10</v>
      </c>
      <c r="F6" s="101" t="s">
        <v>2</v>
      </c>
      <c r="G6" s="70" t="s">
        <v>3</v>
      </c>
      <c r="H6" s="70" t="s">
        <v>968</v>
      </c>
      <c r="I6" s="101" t="s">
        <v>42</v>
      </c>
      <c r="J6" s="79" t="s">
        <v>4</v>
      </c>
      <c r="K6" s="82" t="s">
        <v>13</v>
      </c>
      <c r="L6" s="72" t="s">
        <v>5</v>
      </c>
      <c r="M6" s="53"/>
      <c r="N6" s="53"/>
    </row>
    <row r="7" spans="1:14" s="45" customFormat="1" ht="18" customHeight="1">
      <c r="A7" s="32">
        <v>1</v>
      </c>
      <c r="B7" s="17">
        <v>129</v>
      </c>
      <c r="C7" s="18" t="s">
        <v>580</v>
      </c>
      <c r="D7" s="19" t="s">
        <v>581</v>
      </c>
      <c r="E7" s="172" t="s">
        <v>582</v>
      </c>
      <c r="F7" s="21" t="s">
        <v>55</v>
      </c>
      <c r="G7" s="21" t="s">
        <v>205</v>
      </c>
      <c r="H7" s="21"/>
      <c r="I7" s="155">
        <v>18</v>
      </c>
      <c r="J7" s="140">
        <v>0.0018414351851851853</v>
      </c>
      <c r="K7" s="27" t="str">
        <f aca="true" t="shared" si="0" ref="K7:K23">IF(ISBLANK(J8),"",IF(J8&lt;=0.00173032407407407,"KSM",IF(J8&lt;=0.00182291666666667,"I A",IF(J8&lt;=0.00196180555555556,"II A",IF(J8&lt;=0.00211226851851852,"III A",IF(J8&lt;=0.00228587962962963,"I JA",IF(J8&lt;=0.00245949074074074,"II JA",IF(J8&lt;=0.00259837962962963,"III JA"))))))))</f>
        <v>II A</v>
      </c>
      <c r="L7" s="643" t="s">
        <v>583</v>
      </c>
      <c r="M7" s="291"/>
      <c r="N7" s="267"/>
    </row>
    <row r="8" spans="1:14" s="45" customFormat="1" ht="18" customHeight="1">
      <c r="A8" s="32">
        <v>2</v>
      </c>
      <c r="B8" s="17">
        <v>127</v>
      </c>
      <c r="C8" s="18" t="s">
        <v>573</v>
      </c>
      <c r="D8" s="19" t="s">
        <v>574</v>
      </c>
      <c r="E8" s="172" t="s">
        <v>575</v>
      </c>
      <c r="F8" s="21" t="s">
        <v>55</v>
      </c>
      <c r="G8" s="21" t="s">
        <v>205</v>
      </c>
      <c r="H8" s="21"/>
      <c r="I8" s="155">
        <v>14</v>
      </c>
      <c r="J8" s="140">
        <v>0.001911574074074074</v>
      </c>
      <c r="K8" s="27" t="str">
        <f t="shared" si="0"/>
        <v>II A</v>
      </c>
      <c r="L8" s="643" t="s">
        <v>568</v>
      </c>
      <c r="M8" s="291"/>
      <c r="N8" s="267"/>
    </row>
    <row r="9" spans="1:14" s="45" customFormat="1" ht="18" customHeight="1">
      <c r="A9" s="32">
        <v>3</v>
      </c>
      <c r="B9" s="17">
        <v>66</v>
      </c>
      <c r="C9" s="18" t="s">
        <v>399</v>
      </c>
      <c r="D9" s="19" t="s">
        <v>400</v>
      </c>
      <c r="E9" s="172" t="s">
        <v>379</v>
      </c>
      <c r="F9" s="21" t="s">
        <v>59</v>
      </c>
      <c r="G9" s="644" t="s">
        <v>360</v>
      </c>
      <c r="H9" s="21"/>
      <c r="I9" s="155">
        <v>11</v>
      </c>
      <c r="J9" s="140">
        <v>0.0019156249999999998</v>
      </c>
      <c r="K9" s="27" t="str">
        <f t="shared" si="0"/>
        <v>II A</v>
      </c>
      <c r="L9" s="643" t="s">
        <v>365</v>
      </c>
      <c r="M9" s="291"/>
      <c r="N9" s="267"/>
    </row>
    <row r="10" spans="1:14" s="45" customFormat="1" ht="18" customHeight="1">
      <c r="A10" s="32">
        <v>4</v>
      </c>
      <c r="B10" s="17">
        <v>130</v>
      </c>
      <c r="C10" s="18" t="s">
        <v>269</v>
      </c>
      <c r="D10" s="19" t="s">
        <v>584</v>
      </c>
      <c r="E10" s="172" t="s">
        <v>585</v>
      </c>
      <c r="F10" s="21" t="s">
        <v>55</v>
      </c>
      <c r="G10" s="21" t="s">
        <v>205</v>
      </c>
      <c r="H10" s="21"/>
      <c r="I10" s="155">
        <v>9</v>
      </c>
      <c r="J10" s="140">
        <v>0.001916435185185185</v>
      </c>
      <c r="K10" s="27" t="str">
        <f t="shared" si="0"/>
        <v>II A</v>
      </c>
      <c r="L10" s="643" t="s">
        <v>583</v>
      </c>
      <c r="M10" s="291"/>
      <c r="N10" s="267"/>
    </row>
    <row r="11" spans="1:14" s="45" customFormat="1" ht="18" customHeight="1">
      <c r="A11" s="32">
        <v>5</v>
      </c>
      <c r="B11" s="17">
        <v>98</v>
      </c>
      <c r="C11" s="18" t="s">
        <v>91</v>
      </c>
      <c r="D11" s="19" t="s">
        <v>445</v>
      </c>
      <c r="E11" s="172" t="s">
        <v>446</v>
      </c>
      <c r="F11" s="21" t="s">
        <v>442</v>
      </c>
      <c r="G11" s="21" t="s">
        <v>443</v>
      </c>
      <c r="H11" s="21"/>
      <c r="I11" s="155">
        <v>8</v>
      </c>
      <c r="J11" s="140">
        <v>0.0019427083333333334</v>
      </c>
      <c r="K11" s="27" t="str">
        <f t="shared" si="0"/>
        <v>II A</v>
      </c>
      <c r="L11" s="643" t="s">
        <v>444</v>
      </c>
      <c r="M11" s="291"/>
      <c r="N11" s="267"/>
    </row>
    <row r="12" spans="1:14" s="45" customFormat="1" ht="18" customHeight="1">
      <c r="A12" s="32">
        <v>6</v>
      </c>
      <c r="B12" s="17">
        <v>186</v>
      </c>
      <c r="C12" s="18" t="s">
        <v>158</v>
      </c>
      <c r="D12" s="19" t="s">
        <v>1067</v>
      </c>
      <c r="E12" s="172" t="s">
        <v>1068</v>
      </c>
      <c r="F12" s="21" t="s">
        <v>1069</v>
      </c>
      <c r="G12" s="21" t="s">
        <v>687</v>
      </c>
      <c r="H12" s="21"/>
      <c r="I12" s="155" t="s">
        <v>101</v>
      </c>
      <c r="J12" s="140">
        <v>0.0019501157407407408</v>
      </c>
      <c r="K12" s="27" t="str">
        <f t="shared" si="0"/>
        <v>III A</v>
      </c>
      <c r="L12" s="20" t="s">
        <v>1070</v>
      </c>
      <c r="M12" s="291"/>
      <c r="N12" s="267"/>
    </row>
    <row r="13" spans="1:14" s="45" customFormat="1" ht="18" customHeight="1">
      <c r="A13" s="32">
        <v>7</v>
      </c>
      <c r="B13" s="17">
        <v>68</v>
      </c>
      <c r="C13" s="18" t="s">
        <v>401</v>
      </c>
      <c r="D13" s="19" t="s">
        <v>402</v>
      </c>
      <c r="E13" s="172" t="s">
        <v>403</v>
      </c>
      <c r="F13" s="21" t="s">
        <v>382</v>
      </c>
      <c r="G13" s="644" t="s">
        <v>360</v>
      </c>
      <c r="H13" s="21"/>
      <c r="I13" s="155">
        <v>7</v>
      </c>
      <c r="J13" s="140">
        <v>0.001978587962962963</v>
      </c>
      <c r="K13" s="27" t="str">
        <f t="shared" si="0"/>
        <v>III A</v>
      </c>
      <c r="L13" s="643" t="s">
        <v>383</v>
      </c>
      <c r="M13" s="291"/>
      <c r="N13" s="267"/>
    </row>
    <row r="14" spans="1:14" s="45" customFormat="1" ht="18" customHeight="1">
      <c r="A14" s="32">
        <v>8</v>
      </c>
      <c r="B14" s="17">
        <v>110</v>
      </c>
      <c r="C14" s="18" t="s">
        <v>273</v>
      </c>
      <c r="D14" s="19" t="s">
        <v>274</v>
      </c>
      <c r="E14" s="172" t="s">
        <v>275</v>
      </c>
      <c r="F14" s="21" t="s">
        <v>266</v>
      </c>
      <c r="G14" s="21" t="s">
        <v>187</v>
      </c>
      <c r="H14" s="21"/>
      <c r="I14" s="155">
        <v>6</v>
      </c>
      <c r="J14" s="140">
        <v>0.0019790509259259258</v>
      </c>
      <c r="K14" s="27" t="str">
        <f t="shared" si="0"/>
        <v>III A</v>
      </c>
      <c r="L14" s="643" t="s">
        <v>272</v>
      </c>
      <c r="M14" s="291"/>
      <c r="N14" s="267"/>
    </row>
    <row r="15" spans="1:14" s="45" customFormat="1" ht="18" customHeight="1">
      <c r="A15" s="32">
        <v>9</v>
      </c>
      <c r="B15" s="17">
        <v>95</v>
      </c>
      <c r="C15" s="18" t="s">
        <v>341</v>
      </c>
      <c r="D15" s="19" t="s">
        <v>1071</v>
      </c>
      <c r="E15" s="172">
        <v>37012</v>
      </c>
      <c r="F15" s="21" t="s">
        <v>1072</v>
      </c>
      <c r="G15" s="21" t="s">
        <v>525</v>
      </c>
      <c r="H15" s="21"/>
      <c r="I15" s="155" t="s">
        <v>101</v>
      </c>
      <c r="J15" s="140">
        <v>0.001989351851851852</v>
      </c>
      <c r="K15" s="27" t="str">
        <f t="shared" si="0"/>
        <v>III A</v>
      </c>
      <c r="L15" s="20" t="s">
        <v>1073</v>
      </c>
      <c r="M15" s="291"/>
      <c r="N15" s="292"/>
    </row>
    <row r="16" spans="1:14" s="45" customFormat="1" ht="18" customHeight="1">
      <c r="A16" s="32">
        <v>10</v>
      </c>
      <c r="B16" s="17">
        <v>118</v>
      </c>
      <c r="C16" s="18" t="s">
        <v>250</v>
      </c>
      <c r="D16" s="19" t="s">
        <v>251</v>
      </c>
      <c r="E16" s="172" t="s">
        <v>252</v>
      </c>
      <c r="F16" s="21" t="s">
        <v>249</v>
      </c>
      <c r="G16" s="21" t="s">
        <v>244</v>
      </c>
      <c r="H16" s="21"/>
      <c r="I16" s="155">
        <v>5</v>
      </c>
      <c r="J16" s="140">
        <v>0.002001388888888889</v>
      </c>
      <c r="K16" s="27" t="str">
        <f t="shared" si="0"/>
        <v>III A</v>
      </c>
      <c r="L16" s="20" t="s">
        <v>253</v>
      </c>
      <c r="M16" s="278"/>
      <c r="N16" s="267"/>
    </row>
    <row r="17" spans="1:14" s="45" customFormat="1" ht="18" customHeight="1">
      <c r="A17" s="32">
        <v>11</v>
      </c>
      <c r="B17" s="17">
        <v>182</v>
      </c>
      <c r="C17" s="18" t="s">
        <v>396</v>
      </c>
      <c r="D17" s="19" t="s">
        <v>718</v>
      </c>
      <c r="E17" s="172" t="s">
        <v>719</v>
      </c>
      <c r="F17" s="21" t="s">
        <v>708</v>
      </c>
      <c r="G17" s="21" t="s">
        <v>687</v>
      </c>
      <c r="H17" s="21"/>
      <c r="I17" s="155">
        <v>4</v>
      </c>
      <c r="J17" s="140">
        <v>0.0020108796296296294</v>
      </c>
      <c r="K17" s="27" t="str">
        <f t="shared" si="0"/>
        <v>III A</v>
      </c>
      <c r="L17" s="643" t="s">
        <v>720</v>
      </c>
      <c r="M17" s="291"/>
      <c r="N17" s="267"/>
    </row>
    <row r="18" spans="1:14" s="45" customFormat="1" ht="18" customHeight="1">
      <c r="A18" s="32">
        <v>12</v>
      </c>
      <c r="B18" s="17">
        <v>170</v>
      </c>
      <c r="C18" s="18" t="s">
        <v>691</v>
      </c>
      <c r="D18" s="19" t="s">
        <v>692</v>
      </c>
      <c r="E18" s="172">
        <v>36836</v>
      </c>
      <c r="F18" s="21" t="s">
        <v>693</v>
      </c>
      <c r="G18" s="21" t="s">
        <v>687</v>
      </c>
      <c r="H18" s="21"/>
      <c r="I18" s="155" t="s">
        <v>101</v>
      </c>
      <c r="J18" s="140">
        <v>0.002025462962962963</v>
      </c>
      <c r="K18" s="27" t="str">
        <f t="shared" si="0"/>
        <v>III A</v>
      </c>
      <c r="L18" s="20" t="s">
        <v>694</v>
      </c>
      <c r="M18" s="278"/>
      <c r="N18" s="294"/>
    </row>
    <row r="19" spans="1:14" s="45" customFormat="1" ht="18" customHeight="1">
      <c r="A19" s="32">
        <v>13</v>
      </c>
      <c r="B19" s="17">
        <v>142</v>
      </c>
      <c r="C19" s="18" t="s">
        <v>616</v>
      </c>
      <c r="D19" s="19" t="s">
        <v>617</v>
      </c>
      <c r="E19" s="172" t="s">
        <v>618</v>
      </c>
      <c r="F19" s="21" t="s">
        <v>62</v>
      </c>
      <c r="G19" s="21" t="s">
        <v>205</v>
      </c>
      <c r="H19" s="21"/>
      <c r="I19" s="155">
        <v>3</v>
      </c>
      <c r="J19" s="140">
        <v>0.0020265046296296294</v>
      </c>
      <c r="K19" s="27" t="str">
        <f t="shared" si="0"/>
        <v>III A</v>
      </c>
      <c r="L19" s="20" t="s">
        <v>590</v>
      </c>
      <c r="M19" s="291"/>
      <c r="N19" s="267"/>
    </row>
    <row r="20" spans="1:14" s="45" customFormat="1" ht="18" customHeight="1">
      <c r="A20" s="32">
        <v>14</v>
      </c>
      <c r="B20" s="17">
        <v>179</v>
      </c>
      <c r="C20" s="18" t="s">
        <v>705</v>
      </c>
      <c r="D20" s="19" t="s">
        <v>706</v>
      </c>
      <c r="E20" s="172" t="s">
        <v>707</v>
      </c>
      <c r="F20" s="21" t="s">
        <v>708</v>
      </c>
      <c r="G20" s="21" t="s">
        <v>687</v>
      </c>
      <c r="H20" s="21"/>
      <c r="I20" s="155">
        <v>2</v>
      </c>
      <c r="J20" s="140">
        <v>0.0020318287037037037</v>
      </c>
      <c r="K20" s="27" t="str">
        <f t="shared" si="0"/>
        <v>III A</v>
      </c>
      <c r="L20" s="20" t="s">
        <v>709</v>
      </c>
      <c r="M20" s="291"/>
      <c r="N20" s="292"/>
    </row>
    <row r="21" spans="1:14" s="45" customFormat="1" ht="18" customHeight="1">
      <c r="A21" s="32">
        <v>15</v>
      </c>
      <c r="B21" s="17">
        <v>184</v>
      </c>
      <c r="C21" s="18" t="s">
        <v>721</v>
      </c>
      <c r="D21" s="19" t="s">
        <v>722</v>
      </c>
      <c r="E21" s="172" t="s">
        <v>723</v>
      </c>
      <c r="F21" s="21" t="s">
        <v>724</v>
      </c>
      <c r="G21" s="21" t="s">
        <v>687</v>
      </c>
      <c r="H21" s="21"/>
      <c r="I21" s="155">
        <v>1</v>
      </c>
      <c r="J21" s="140">
        <v>0.002046412037037037</v>
      </c>
      <c r="K21" s="27" t="str">
        <f t="shared" si="0"/>
        <v>I JA</v>
      </c>
      <c r="L21" s="643" t="s">
        <v>725</v>
      </c>
      <c r="M21" s="291"/>
      <c r="N21" s="267"/>
    </row>
    <row r="22" spans="1:14" s="45" customFormat="1" ht="18" customHeight="1">
      <c r="A22" s="32">
        <v>16</v>
      </c>
      <c r="B22" s="17">
        <v>88</v>
      </c>
      <c r="C22" s="18" t="s">
        <v>338</v>
      </c>
      <c r="D22" s="19" t="s">
        <v>1074</v>
      </c>
      <c r="E22" s="172">
        <v>36812</v>
      </c>
      <c r="F22" s="21" t="s">
        <v>1075</v>
      </c>
      <c r="G22" s="21" t="s">
        <v>335</v>
      </c>
      <c r="H22" s="21"/>
      <c r="I22" s="155" t="s">
        <v>101</v>
      </c>
      <c r="J22" s="140">
        <v>0.0021152777777777776</v>
      </c>
      <c r="K22" s="27" t="str">
        <f t="shared" si="0"/>
        <v>I JA</v>
      </c>
      <c r="L22" s="20" t="s">
        <v>1076</v>
      </c>
      <c r="M22" s="293"/>
      <c r="N22" s="267"/>
    </row>
    <row r="23" spans="1:14" s="45" customFormat="1" ht="18" customHeight="1">
      <c r="A23" s="32">
        <v>17</v>
      </c>
      <c r="B23" s="17" t="s">
        <v>772</v>
      </c>
      <c r="C23" s="18" t="s">
        <v>91</v>
      </c>
      <c r="D23" s="19" t="s">
        <v>773</v>
      </c>
      <c r="E23" s="172" t="s">
        <v>774</v>
      </c>
      <c r="F23" s="21" t="s">
        <v>60</v>
      </c>
      <c r="G23" s="21" t="s">
        <v>680</v>
      </c>
      <c r="H23" s="21"/>
      <c r="I23" s="155"/>
      <c r="J23" s="140">
        <v>0.002167476851851852</v>
      </c>
      <c r="K23" s="27" t="str">
        <f t="shared" si="0"/>
        <v>I JA</v>
      </c>
      <c r="L23" s="20" t="s">
        <v>771</v>
      </c>
      <c r="M23" s="293"/>
      <c r="N23" s="267"/>
    </row>
    <row r="24" spans="1:14" s="45" customFormat="1" ht="18" customHeight="1">
      <c r="A24" s="32">
        <v>18</v>
      </c>
      <c r="B24" s="17">
        <v>78</v>
      </c>
      <c r="C24" s="18" t="s">
        <v>937</v>
      </c>
      <c r="D24" s="19" t="s">
        <v>938</v>
      </c>
      <c r="E24" s="172">
        <v>36733</v>
      </c>
      <c r="F24" s="21" t="s">
        <v>933</v>
      </c>
      <c r="G24" s="21" t="s">
        <v>907</v>
      </c>
      <c r="H24" s="21"/>
      <c r="I24" s="21"/>
      <c r="J24" s="140">
        <v>0.0021943287037037035</v>
      </c>
      <c r="K24" s="27"/>
      <c r="L24" s="643" t="s">
        <v>939</v>
      </c>
      <c r="M24" s="291"/>
      <c r="N24" s="267"/>
    </row>
    <row r="25" spans="1:14" s="45" customFormat="1" ht="18" customHeight="1">
      <c r="A25" s="32"/>
      <c r="B25" s="17">
        <v>76</v>
      </c>
      <c r="C25" s="18" t="s">
        <v>129</v>
      </c>
      <c r="D25" s="19" t="s">
        <v>932</v>
      </c>
      <c r="E25" s="172">
        <v>36406</v>
      </c>
      <c r="F25" s="21" t="s">
        <v>933</v>
      </c>
      <c r="G25" s="21" t="s">
        <v>907</v>
      </c>
      <c r="H25" s="21"/>
      <c r="I25" s="21"/>
      <c r="J25" s="461" t="s">
        <v>1077</v>
      </c>
      <c r="K25" s="27">
        <f>IF(ISBLANK(J26),"",IF(J26&lt;=0.00173032407407407,"KSM",IF(J26&lt;=0.00182291666666667,"I A",IF(J26&lt;=0.00196180555555556,"II A",IF(J26&lt;=0.00211226851851852,"III A",IF(J26&lt;=0.00228587962962963,"I JA",IF(J26&lt;=0.00245949074074074,"II JA",IF(J26&lt;=0.00259837962962963,"III JA"))))))))</f>
      </c>
      <c r="L25" s="20" t="s">
        <v>925</v>
      </c>
      <c r="M25" s="293"/>
      <c r="N25" s="267"/>
    </row>
    <row r="26" spans="13:14" ht="18">
      <c r="M26" s="291"/>
      <c r="N26" s="292"/>
    </row>
    <row r="27" spans="5:14" ht="18">
      <c r="E27" s="22"/>
      <c r="F27" s="22"/>
      <c r="G27" s="22"/>
      <c r="H27" s="22"/>
      <c r="I27" s="22"/>
      <c r="J27" s="22"/>
      <c r="K27" s="22"/>
      <c r="L27" s="22"/>
      <c r="M27" s="259"/>
      <c r="N27" s="260"/>
    </row>
    <row r="28" spans="5:14" ht="18">
      <c r="E28" s="22"/>
      <c r="F28" s="22"/>
      <c r="G28" s="22"/>
      <c r="H28" s="22"/>
      <c r="I28" s="22"/>
      <c r="J28" s="22"/>
      <c r="K28" s="22"/>
      <c r="L28" s="22"/>
      <c r="M28" s="278"/>
      <c r="N28" s="267"/>
    </row>
    <row r="29" spans="5:14" ht="18">
      <c r="E29" s="22"/>
      <c r="F29" s="22"/>
      <c r="G29" s="22"/>
      <c r="H29" s="22"/>
      <c r="I29" s="22"/>
      <c r="J29" s="22"/>
      <c r="K29" s="22"/>
      <c r="L29" s="22"/>
      <c r="M29" s="256"/>
      <c r="N29" s="257"/>
    </row>
    <row r="30" spans="5:14" ht="18">
      <c r="E30" s="22"/>
      <c r="F30" s="22"/>
      <c r="G30" s="22"/>
      <c r="H30" s="22"/>
      <c r="I30" s="22"/>
      <c r="J30" s="22"/>
      <c r="K30" s="22"/>
      <c r="L30" s="22"/>
      <c r="M30" s="256"/>
      <c r="N30" s="257"/>
    </row>
    <row r="31" spans="5:14" ht="18">
      <c r="E31" s="22"/>
      <c r="F31" s="22"/>
      <c r="G31" s="22"/>
      <c r="H31" s="22"/>
      <c r="I31" s="22"/>
      <c r="J31" s="22"/>
      <c r="K31" s="22"/>
      <c r="L31" s="22"/>
      <c r="M31" s="259"/>
      <c r="N31" s="261"/>
    </row>
    <row r="32" spans="5:14" ht="18">
      <c r="E32" s="22"/>
      <c r="F32" s="22"/>
      <c r="G32" s="22"/>
      <c r="H32" s="22"/>
      <c r="I32" s="22"/>
      <c r="J32" s="22"/>
      <c r="K32" s="22"/>
      <c r="L32" s="22"/>
      <c r="M32" s="256"/>
      <c r="N32" s="257"/>
    </row>
    <row r="33" spans="5:14" ht="18">
      <c r="E33" s="22"/>
      <c r="F33" s="22"/>
      <c r="G33" s="22"/>
      <c r="H33" s="22"/>
      <c r="I33" s="22"/>
      <c r="J33" s="22"/>
      <c r="K33" s="22"/>
      <c r="L33" s="22"/>
      <c r="M33" s="278"/>
      <c r="N33" s="267"/>
    </row>
    <row r="34" spans="5:14" ht="18">
      <c r="E34" s="22"/>
      <c r="F34" s="22"/>
      <c r="G34" s="22"/>
      <c r="H34" s="22"/>
      <c r="I34" s="22"/>
      <c r="J34" s="22"/>
      <c r="K34" s="22"/>
      <c r="L34" s="22"/>
      <c r="M34" s="293"/>
      <c r="N34" s="294"/>
    </row>
    <row r="35" spans="13:14" ht="18">
      <c r="M35" s="291"/>
      <c r="N35" s="292"/>
    </row>
    <row r="36" spans="5:14" ht="18">
      <c r="E36" s="22"/>
      <c r="F36" s="22"/>
      <c r="G36" s="22"/>
      <c r="H36" s="22"/>
      <c r="I36" s="22"/>
      <c r="J36" s="22"/>
      <c r="K36" s="22"/>
      <c r="L36" s="22"/>
      <c r="M36" s="259"/>
      <c r="N36" s="261"/>
    </row>
    <row r="37" spans="5:14" ht="18">
      <c r="E37" s="22"/>
      <c r="F37" s="22"/>
      <c r="G37" s="22"/>
      <c r="H37" s="22"/>
      <c r="I37" s="22"/>
      <c r="J37" s="22"/>
      <c r="K37" s="22"/>
      <c r="L37" s="22"/>
      <c r="M37" s="278"/>
      <c r="N37" s="267"/>
    </row>
    <row r="38" spans="5:14" ht="18">
      <c r="E38" s="22"/>
      <c r="F38" s="22"/>
      <c r="G38" s="22"/>
      <c r="H38" s="22"/>
      <c r="I38" s="22"/>
      <c r="J38" s="22"/>
      <c r="K38" s="22"/>
      <c r="L38" s="22"/>
      <c r="M38" s="278"/>
      <c r="N38" s="267"/>
    </row>
    <row r="39" spans="5:14" ht="18">
      <c r="E39" s="22"/>
      <c r="F39" s="22"/>
      <c r="G39" s="22"/>
      <c r="H39" s="22"/>
      <c r="I39" s="22"/>
      <c r="J39" s="22"/>
      <c r="K39" s="22"/>
      <c r="L39" s="22"/>
      <c r="M39" s="278"/>
      <c r="N39" s="295"/>
    </row>
    <row r="40" spans="5:14" ht="18">
      <c r="E40" s="22"/>
      <c r="F40" s="22"/>
      <c r="G40" s="22"/>
      <c r="H40" s="22"/>
      <c r="I40" s="22"/>
      <c r="J40" s="22"/>
      <c r="K40" s="22"/>
      <c r="L40" s="22"/>
      <c r="M40" s="259"/>
      <c r="N40" s="261"/>
    </row>
    <row r="41" spans="5:14" ht="18">
      <c r="E41" s="22"/>
      <c r="F41" s="22"/>
      <c r="G41" s="22"/>
      <c r="H41" s="22"/>
      <c r="I41" s="22"/>
      <c r="J41" s="22"/>
      <c r="K41" s="22"/>
      <c r="L41" s="22"/>
      <c r="M41" s="259"/>
      <c r="N41" s="260"/>
    </row>
    <row r="42" spans="5:14" ht="18">
      <c r="E42" s="22"/>
      <c r="F42" s="22"/>
      <c r="G42" s="22"/>
      <c r="H42" s="22"/>
      <c r="I42" s="22"/>
      <c r="J42" s="22"/>
      <c r="K42" s="22"/>
      <c r="L42" s="22"/>
      <c r="M42" s="256"/>
      <c r="N42" s="257"/>
    </row>
    <row r="43" spans="5:14" ht="18">
      <c r="E43" s="22"/>
      <c r="F43" s="22"/>
      <c r="G43" s="22"/>
      <c r="H43" s="22"/>
      <c r="I43" s="22"/>
      <c r="J43" s="22"/>
      <c r="K43" s="22"/>
      <c r="L43" s="22"/>
      <c r="M43" s="259"/>
      <c r="N43" s="302"/>
    </row>
    <row r="44" spans="5:14" ht="18">
      <c r="E44" s="22"/>
      <c r="F44" s="22"/>
      <c r="G44" s="22"/>
      <c r="H44" s="22"/>
      <c r="I44" s="22"/>
      <c r="J44" s="22"/>
      <c r="K44" s="22"/>
      <c r="L44" s="22"/>
      <c r="M44" s="256"/>
      <c r="N44" s="257"/>
    </row>
    <row r="45" spans="13:14" ht="18">
      <c r="M45" s="256"/>
      <c r="N45" s="257"/>
    </row>
    <row r="46" spans="13:14" ht="18">
      <c r="M46" s="296"/>
      <c r="N46" s="270"/>
    </row>
    <row r="47" spans="13:14" ht="18">
      <c r="M47" s="259"/>
      <c r="N47" s="261"/>
    </row>
    <row r="48" spans="13:14" ht="18">
      <c r="M48" s="259"/>
      <c r="N48" s="260"/>
    </row>
    <row r="49" spans="13:14" ht="18">
      <c r="M49" s="256"/>
      <c r="N49" s="257"/>
    </row>
    <row r="50" spans="13:14" ht="18">
      <c r="M50" s="645"/>
      <c r="N50" s="646"/>
    </row>
    <row r="51" spans="13:14" ht="18">
      <c r="M51" s="278"/>
      <c r="N51" s="295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7.57421875" style="46" bestFit="1" customWidth="1"/>
    <col min="8" max="8" width="6.28125" style="46" hidden="1" customWidth="1"/>
    <col min="9" max="9" width="6.421875" style="46" customWidth="1"/>
    <col min="10" max="10" width="9.140625" style="25" customWidth="1"/>
    <col min="11" max="11" width="4.28125" style="25" bestFit="1" customWidth="1"/>
    <col min="12" max="12" width="27.00390625" style="24" bestFit="1" customWidth="1"/>
    <col min="13" max="17" width="23.00390625" style="22" bestFit="1" customWidth="1"/>
    <col min="18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26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>
      <c r="A6" s="126" t="s">
        <v>20</v>
      </c>
      <c r="B6" s="149" t="s">
        <v>19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966</v>
      </c>
      <c r="I6" s="70" t="s">
        <v>42</v>
      </c>
      <c r="J6" s="16" t="s">
        <v>4</v>
      </c>
      <c r="K6" s="81" t="s">
        <v>13</v>
      </c>
      <c r="L6" s="49" t="s">
        <v>5</v>
      </c>
      <c r="M6" s="14"/>
      <c r="N6" s="14"/>
      <c r="O6" s="14"/>
    </row>
    <row r="7" spans="1:13" s="45" customFormat="1" ht="18" customHeight="1">
      <c r="A7" s="32">
        <v>1</v>
      </c>
      <c r="B7" s="17">
        <v>15</v>
      </c>
      <c r="C7" s="18" t="s">
        <v>833</v>
      </c>
      <c r="D7" s="19" t="s">
        <v>831</v>
      </c>
      <c r="E7" s="172" t="s">
        <v>832</v>
      </c>
      <c r="F7" s="21" t="s">
        <v>806</v>
      </c>
      <c r="G7" s="21" t="s">
        <v>145</v>
      </c>
      <c r="H7" s="21"/>
      <c r="I7" s="103">
        <v>18</v>
      </c>
      <c r="J7" s="138">
        <v>0.007673263888888889</v>
      </c>
      <c r="K7" s="27" t="str">
        <f aca="true" t="shared" si="0" ref="K7:K16"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 A</v>
      </c>
      <c r="L7" s="20" t="s">
        <v>826</v>
      </c>
      <c r="M7" s="24"/>
    </row>
    <row r="8" spans="1:13" s="45" customFormat="1" ht="18" customHeight="1">
      <c r="A8" s="32">
        <v>2</v>
      </c>
      <c r="B8" s="17">
        <v>134</v>
      </c>
      <c r="C8" s="18" t="s">
        <v>598</v>
      </c>
      <c r="D8" s="19" t="s">
        <v>599</v>
      </c>
      <c r="E8" s="172" t="s">
        <v>600</v>
      </c>
      <c r="F8" s="21" t="s">
        <v>55</v>
      </c>
      <c r="G8" s="21" t="s">
        <v>205</v>
      </c>
      <c r="H8" s="21"/>
      <c r="I8" s="103">
        <v>14</v>
      </c>
      <c r="J8" s="138">
        <v>0.00771412037037037</v>
      </c>
      <c r="K8" s="27" t="str">
        <f t="shared" si="0"/>
        <v>II A</v>
      </c>
      <c r="L8" s="20" t="s">
        <v>594</v>
      </c>
      <c r="M8" s="24"/>
    </row>
    <row r="9" spans="1:13" s="45" customFormat="1" ht="18" customHeight="1">
      <c r="A9" s="32">
        <v>3</v>
      </c>
      <c r="B9" s="17" t="s">
        <v>751</v>
      </c>
      <c r="C9" s="18" t="s">
        <v>84</v>
      </c>
      <c r="D9" s="19" t="s">
        <v>752</v>
      </c>
      <c r="E9" s="172" t="s">
        <v>753</v>
      </c>
      <c r="F9" s="21" t="s">
        <v>997</v>
      </c>
      <c r="G9" s="21" t="s">
        <v>680</v>
      </c>
      <c r="H9" s="21"/>
      <c r="I9" s="103">
        <v>11</v>
      </c>
      <c r="J9" s="138">
        <v>0.007784606481481482</v>
      </c>
      <c r="K9" s="27" t="str">
        <f t="shared" si="0"/>
        <v>II A</v>
      </c>
      <c r="L9" s="20" t="s">
        <v>743</v>
      </c>
      <c r="M9" s="24"/>
    </row>
    <row r="10" spans="1:13" s="45" customFormat="1" ht="18" customHeight="1">
      <c r="A10" s="32">
        <v>4</v>
      </c>
      <c r="B10" s="17">
        <v>90</v>
      </c>
      <c r="C10" s="18" t="s">
        <v>438</v>
      </c>
      <c r="D10" s="19" t="s">
        <v>85</v>
      </c>
      <c r="E10" s="172">
        <v>36590</v>
      </c>
      <c r="F10" s="21" t="s">
        <v>524</v>
      </c>
      <c r="G10" s="21" t="s">
        <v>525</v>
      </c>
      <c r="H10" s="21"/>
      <c r="I10" s="103">
        <v>9</v>
      </c>
      <c r="J10" s="138">
        <v>0.00824837962962963</v>
      </c>
      <c r="K10" s="27" t="str">
        <f t="shared" si="0"/>
        <v>III A</v>
      </c>
      <c r="L10" s="20" t="s">
        <v>526</v>
      </c>
      <c r="M10" s="24"/>
    </row>
    <row r="11" spans="1:13" s="45" customFormat="1" ht="18" customHeight="1">
      <c r="A11" s="32">
        <v>5</v>
      </c>
      <c r="B11" s="17">
        <v>14</v>
      </c>
      <c r="C11" s="18" t="s">
        <v>830</v>
      </c>
      <c r="D11" s="19" t="s">
        <v>831</v>
      </c>
      <c r="E11" s="172" t="s">
        <v>832</v>
      </c>
      <c r="F11" s="21" t="s">
        <v>806</v>
      </c>
      <c r="G11" s="21" t="s">
        <v>145</v>
      </c>
      <c r="H11" s="21"/>
      <c r="I11" s="103">
        <v>8</v>
      </c>
      <c r="J11" s="138">
        <v>0.008358217592592592</v>
      </c>
      <c r="K11" s="27" t="str">
        <f t="shared" si="0"/>
        <v>III A</v>
      </c>
      <c r="L11" s="20" t="s">
        <v>826</v>
      </c>
      <c r="M11" s="24"/>
    </row>
    <row r="12" spans="1:13" s="45" customFormat="1" ht="18" customHeight="1">
      <c r="A12" s="32">
        <v>6</v>
      </c>
      <c r="B12" s="17">
        <v>106</v>
      </c>
      <c r="C12" s="18" t="s">
        <v>522</v>
      </c>
      <c r="D12" s="19" t="s">
        <v>523</v>
      </c>
      <c r="E12" s="172">
        <v>36185</v>
      </c>
      <c r="F12" s="21" t="s">
        <v>517</v>
      </c>
      <c r="G12" s="21" t="s">
        <v>214</v>
      </c>
      <c r="H12" s="21"/>
      <c r="I12" s="103">
        <v>7</v>
      </c>
      <c r="J12" s="138">
        <v>0.008623611111111111</v>
      </c>
      <c r="K12" s="27" t="str">
        <f t="shared" si="0"/>
        <v>III A</v>
      </c>
      <c r="L12" s="20" t="s">
        <v>215</v>
      </c>
      <c r="M12" s="24"/>
    </row>
    <row r="13" spans="1:13" s="45" customFormat="1" ht="18" customHeight="1">
      <c r="A13" s="32">
        <v>7</v>
      </c>
      <c r="B13" s="17">
        <v>105</v>
      </c>
      <c r="C13" s="18" t="s">
        <v>118</v>
      </c>
      <c r="D13" s="19" t="s">
        <v>519</v>
      </c>
      <c r="E13" s="172">
        <v>36682</v>
      </c>
      <c r="F13" s="21" t="s">
        <v>517</v>
      </c>
      <c r="G13" s="21" t="s">
        <v>214</v>
      </c>
      <c r="H13" s="21"/>
      <c r="I13" s="103">
        <v>6</v>
      </c>
      <c r="J13" s="138">
        <v>0.008733333333333334</v>
      </c>
      <c r="K13" s="27" t="str">
        <f t="shared" si="0"/>
        <v>III A</v>
      </c>
      <c r="L13" s="20" t="s">
        <v>215</v>
      </c>
      <c r="M13" s="24"/>
    </row>
    <row r="14" spans="1:13" s="45" customFormat="1" ht="18" customHeight="1">
      <c r="A14" s="32">
        <v>8</v>
      </c>
      <c r="B14" s="17">
        <v>60</v>
      </c>
      <c r="C14" s="18" t="s">
        <v>384</v>
      </c>
      <c r="D14" s="19" t="s">
        <v>385</v>
      </c>
      <c r="E14" s="172" t="s">
        <v>364</v>
      </c>
      <c r="F14" s="21" t="s">
        <v>382</v>
      </c>
      <c r="G14" s="644" t="s">
        <v>360</v>
      </c>
      <c r="H14" s="21"/>
      <c r="I14" s="103">
        <v>5</v>
      </c>
      <c r="J14" s="138">
        <v>0.008750925925925926</v>
      </c>
      <c r="K14" s="27" t="str">
        <f t="shared" si="0"/>
        <v>III A</v>
      </c>
      <c r="L14" s="20" t="s">
        <v>383</v>
      </c>
      <c r="M14" s="24"/>
    </row>
    <row r="15" spans="1:13" s="45" customFormat="1" ht="18" customHeight="1">
      <c r="A15" s="32">
        <v>9</v>
      </c>
      <c r="B15" s="17">
        <v>119</v>
      </c>
      <c r="C15" s="18" t="s">
        <v>961</v>
      </c>
      <c r="D15" s="19" t="s">
        <v>962</v>
      </c>
      <c r="E15" s="172">
        <v>36686</v>
      </c>
      <c r="F15" s="21" t="s">
        <v>111</v>
      </c>
      <c r="G15" s="21"/>
      <c r="H15" s="21"/>
      <c r="I15" s="103">
        <v>4</v>
      </c>
      <c r="J15" s="138">
        <v>0.009010416666666667</v>
      </c>
      <c r="K15" s="27" t="str">
        <f t="shared" si="0"/>
        <v>I JA</v>
      </c>
      <c r="L15" s="20" t="s">
        <v>112</v>
      </c>
      <c r="M15" s="24"/>
    </row>
    <row r="16" spans="1:13" s="45" customFormat="1" ht="18" customHeight="1">
      <c r="A16" s="32"/>
      <c r="B16" s="17">
        <v>96</v>
      </c>
      <c r="C16" s="18" t="s">
        <v>296</v>
      </c>
      <c r="D16" s="19" t="s">
        <v>297</v>
      </c>
      <c r="E16" s="172">
        <v>36171</v>
      </c>
      <c r="F16" s="21" t="s">
        <v>298</v>
      </c>
      <c r="G16" s="21" t="s">
        <v>159</v>
      </c>
      <c r="H16" s="21"/>
      <c r="I16" s="103"/>
      <c r="J16" s="138" t="s">
        <v>219</v>
      </c>
      <c r="K16" s="27">
        <f t="shared" si="0"/>
      </c>
      <c r="L16" s="20" t="s">
        <v>160</v>
      </c>
      <c r="M16" s="24"/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O2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2" width="5.7109375" style="22" customWidth="1"/>
    <col min="3" max="3" width="13.28125" style="22" customWidth="1"/>
    <col min="4" max="4" width="15.421875" style="22" bestFit="1" customWidth="1"/>
    <col min="5" max="5" width="10.7109375" style="44" customWidth="1"/>
    <col min="6" max="6" width="16.140625" style="46" bestFit="1" customWidth="1"/>
    <col min="7" max="7" width="17.57421875" style="46" bestFit="1" customWidth="1"/>
    <col min="8" max="8" width="7.28125" style="46" hidden="1" customWidth="1"/>
    <col min="9" max="9" width="8.421875" style="46" customWidth="1"/>
    <col min="10" max="10" width="9.140625" style="25" customWidth="1"/>
    <col min="11" max="11" width="4.28125" style="25" bestFit="1" customWidth="1"/>
    <col min="12" max="12" width="19.7109375" style="24" bestFit="1" customWidth="1"/>
    <col min="13" max="18" width="23.00390625" style="22" bestFit="1" customWidth="1"/>
    <col min="19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34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24" customFormat="1" ht="18" customHeight="1" thickBot="1">
      <c r="A6" s="126" t="s">
        <v>20</v>
      </c>
      <c r="B6" s="149" t="s">
        <v>19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966</v>
      </c>
      <c r="I6" s="70" t="s">
        <v>42</v>
      </c>
      <c r="J6" s="16" t="s">
        <v>4</v>
      </c>
      <c r="K6" s="81" t="s">
        <v>13</v>
      </c>
      <c r="L6" s="49" t="s">
        <v>5</v>
      </c>
    </row>
    <row r="7" spans="1:13" s="45" customFormat="1" ht="18" customHeight="1">
      <c r="A7" s="32">
        <v>1</v>
      </c>
      <c r="B7" s="17">
        <v>158</v>
      </c>
      <c r="C7" s="18" t="s">
        <v>341</v>
      </c>
      <c r="D7" s="19" t="s">
        <v>457</v>
      </c>
      <c r="E7" s="172" t="s">
        <v>458</v>
      </c>
      <c r="F7" s="21" t="s">
        <v>11</v>
      </c>
      <c r="G7" s="21" t="s">
        <v>178</v>
      </c>
      <c r="H7" s="21"/>
      <c r="I7" s="103">
        <v>18</v>
      </c>
      <c r="J7" s="138">
        <v>0.006414467592592592</v>
      </c>
      <c r="K7" s="27" t="str">
        <f aca="true" t="shared" si="0" ref="K7:K21">IF(ISBLANK(J7),"",IF(J7&gt;0.00836805555555556,"",IF(J7&lt;=0.0059375,"KSM",IF(J7&lt;=0.00622685185185185,"I A",IF(J7&lt;=0.00663194444444444,"II A",IF(J7&lt;=0.00715277777777778,"III A",IF(J7&lt;=0.00778935185185185,"I JA",IF(J7&lt;=0.00836805555555556,"II JA"))))))))</f>
        <v>II A</v>
      </c>
      <c r="L7" s="20" t="s">
        <v>459</v>
      </c>
      <c r="M7" s="24"/>
    </row>
    <row r="8" spans="1:13" s="45" customFormat="1" ht="18" customHeight="1">
      <c r="A8" s="32">
        <v>2</v>
      </c>
      <c r="B8" s="17">
        <v>129</v>
      </c>
      <c r="C8" s="18" t="s">
        <v>580</v>
      </c>
      <c r="D8" s="19" t="s">
        <v>581</v>
      </c>
      <c r="E8" s="172" t="s">
        <v>582</v>
      </c>
      <c r="F8" s="21" t="s">
        <v>55</v>
      </c>
      <c r="G8" s="21" t="s">
        <v>205</v>
      </c>
      <c r="H8" s="21"/>
      <c r="I8" s="103">
        <v>14</v>
      </c>
      <c r="J8" s="138">
        <v>0.006437384259259258</v>
      </c>
      <c r="K8" s="27" t="str">
        <f t="shared" si="0"/>
        <v>II A</v>
      </c>
      <c r="L8" s="20" t="s">
        <v>583</v>
      </c>
      <c r="M8" s="24"/>
    </row>
    <row r="9" spans="1:13" s="45" customFormat="1" ht="18" customHeight="1">
      <c r="A9" s="32">
        <v>3</v>
      </c>
      <c r="B9" s="17">
        <v>184</v>
      </c>
      <c r="C9" s="18" t="s">
        <v>721</v>
      </c>
      <c r="D9" s="19" t="s">
        <v>722</v>
      </c>
      <c r="E9" s="172" t="s">
        <v>723</v>
      </c>
      <c r="F9" s="21" t="s">
        <v>724</v>
      </c>
      <c r="G9" s="21" t="s">
        <v>687</v>
      </c>
      <c r="H9" s="21"/>
      <c r="I9" s="103">
        <v>11</v>
      </c>
      <c r="J9" s="138">
        <v>0.006646064814814816</v>
      </c>
      <c r="K9" s="27" t="str">
        <f t="shared" si="0"/>
        <v>III A</v>
      </c>
      <c r="L9" s="20" t="s">
        <v>725</v>
      </c>
      <c r="M9" s="24"/>
    </row>
    <row r="10" spans="1:13" s="45" customFormat="1" ht="18" customHeight="1">
      <c r="A10" s="32">
        <v>4</v>
      </c>
      <c r="B10" s="17">
        <v>110</v>
      </c>
      <c r="C10" s="18" t="s">
        <v>273</v>
      </c>
      <c r="D10" s="19" t="s">
        <v>274</v>
      </c>
      <c r="E10" s="172" t="s">
        <v>275</v>
      </c>
      <c r="F10" s="21" t="s">
        <v>266</v>
      </c>
      <c r="G10" s="21" t="s">
        <v>187</v>
      </c>
      <c r="H10" s="21"/>
      <c r="I10" s="103">
        <v>9</v>
      </c>
      <c r="J10" s="138">
        <v>0.006842939814814816</v>
      </c>
      <c r="K10" s="27" t="str">
        <f t="shared" si="0"/>
        <v>III A</v>
      </c>
      <c r="L10" s="20" t="s">
        <v>272</v>
      </c>
      <c r="M10" s="24"/>
    </row>
    <row r="11" spans="1:13" s="45" customFormat="1" ht="18" customHeight="1">
      <c r="A11" s="32">
        <v>5</v>
      </c>
      <c r="B11" s="17">
        <v>182</v>
      </c>
      <c r="C11" s="18" t="s">
        <v>396</v>
      </c>
      <c r="D11" s="19" t="s">
        <v>718</v>
      </c>
      <c r="E11" s="172" t="s">
        <v>719</v>
      </c>
      <c r="F11" s="21" t="s">
        <v>708</v>
      </c>
      <c r="G11" s="21" t="s">
        <v>687</v>
      </c>
      <c r="H11" s="21"/>
      <c r="I11" s="103">
        <v>8</v>
      </c>
      <c r="J11" s="138">
        <v>0.006873148148148149</v>
      </c>
      <c r="K11" s="27" t="str">
        <f t="shared" si="0"/>
        <v>III A</v>
      </c>
      <c r="L11" s="20" t="s">
        <v>720</v>
      </c>
      <c r="M11" s="24"/>
    </row>
    <row r="12" spans="1:13" s="45" customFormat="1" ht="18" customHeight="1">
      <c r="A12" s="32">
        <v>6</v>
      </c>
      <c r="B12" s="17">
        <v>89</v>
      </c>
      <c r="C12" s="18" t="s">
        <v>142</v>
      </c>
      <c r="D12" s="19" t="s">
        <v>339</v>
      </c>
      <c r="E12" s="172">
        <v>36328</v>
      </c>
      <c r="F12" s="21" t="s">
        <v>334</v>
      </c>
      <c r="G12" s="21" t="s">
        <v>335</v>
      </c>
      <c r="H12" s="21"/>
      <c r="I12" s="103">
        <v>7</v>
      </c>
      <c r="J12" s="138">
        <v>0.006884143518518519</v>
      </c>
      <c r="K12" s="27" t="str">
        <f t="shared" si="0"/>
        <v>III A</v>
      </c>
      <c r="L12" s="20" t="s">
        <v>340</v>
      </c>
      <c r="M12" s="24"/>
    </row>
    <row r="13" spans="1:13" s="45" customFormat="1" ht="18" customHeight="1">
      <c r="A13" s="32">
        <v>7</v>
      </c>
      <c r="B13" s="17">
        <v>164</v>
      </c>
      <c r="C13" s="18" t="s">
        <v>504</v>
      </c>
      <c r="D13" s="19" t="s">
        <v>505</v>
      </c>
      <c r="E13" s="172" t="s">
        <v>506</v>
      </c>
      <c r="F13" s="21" t="s">
        <v>489</v>
      </c>
      <c r="G13" s="21" t="s">
        <v>178</v>
      </c>
      <c r="H13" s="21"/>
      <c r="I13" s="103" t="s">
        <v>101</v>
      </c>
      <c r="J13" s="138">
        <v>0.0069716435185185185</v>
      </c>
      <c r="K13" s="27" t="str">
        <f t="shared" si="0"/>
        <v>III A</v>
      </c>
      <c r="L13" s="20" t="s">
        <v>503</v>
      </c>
      <c r="M13" s="24"/>
    </row>
    <row r="14" spans="1:13" s="45" customFormat="1" ht="18" customHeight="1">
      <c r="A14" s="32">
        <v>8</v>
      </c>
      <c r="B14" s="17">
        <v>179</v>
      </c>
      <c r="C14" s="18" t="s">
        <v>705</v>
      </c>
      <c r="D14" s="19" t="s">
        <v>706</v>
      </c>
      <c r="E14" s="172" t="s">
        <v>707</v>
      </c>
      <c r="F14" s="21" t="s">
        <v>708</v>
      </c>
      <c r="G14" s="21" t="s">
        <v>687</v>
      </c>
      <c r="H14" s="21"/>
      <c r="I14" s="103">
        <v>6</v>
      </c>
      <c r="J14" s="138">
        <v>0.007067476851851852</v>
      </c>
      <c r="K14" s="27" t="str">
        <f t="shared" si="0"/>
        <v>III A</v>
      </c>
      <c r="L14" s="20" t="s">
        <v>709</v>
      </c>
      <c r="M14" s="24"/>
    </row>
    <row r="15" spans="1:13" s="45" customFormat="1" ht="18" customHeight="1">
      <c r="A15" s="32">
        <v>9</v>
      </c>
      <c r="B15" s="17">
        <v>94</v>
      </c>
      <c r="C15" s="18" t="s">
        <v>531</v>
      </c>
      <c r="D15" s="19" t="s">
        <v>532</v>
      </c>
      <c r="E15" s="172">
        <v>36545</v>
      </c>
      <c r="F15" s="21" t="s">
        <v>524</v>
      </c>
      <c r="G15" s="21" t="s">
        <v>525</v>
      </c>
      <c r="H15" s="21"/>
      <c r="I15" s="103">
        <v>5</v>
      </c>
      <c r="J15" s="138">
        <v>0.007157291666666666</v>
      </c>
      <c r="K15" s="27" t="str">
        <f t="shared" si="0"/>
        <v>I JA</v>
      </c>
      <c r="L15" s="20" t="s">
        <v>533</v>
      </c>
      <c r="M15" s="24"/>
    </row>
    <row r="16" spans="1:13" s="45" customFormat="1" ht="18" customHeight="1">
      <c r="A16" s="32">
        <v>10</v>
      </c>
      <c r="B16" s="17">
        <v>121</v>
      </c>
      <c r="C16" s="18" t="s">
        <v>452</v>
      </c>
      <c r="D16" s="19" t="s">
        <v>453</v>
      </c>
      <c r="E16" s="172" t="s">
        <v>454</v>
      </c>
      <c r="F16" s="21" t="s">
        <v>449</v>
      </c>
      <c r="G16" s="21" t="s">
        <v>450</v>
      </c>
      <c r="H16" s="21"/>
      <c r="I16" s="103">
        <v>4</v>
      </c>
      <c r="J16" s="138">
        <v>0.007218055555555555</v>
      </c>
      <c r="K16" s="27" t="str">
        <f t="shared" si="0"/>
        <v>I JA</v>
      </c>
      <c r="L16" s="20" t="s">
        <v>451</v>
      </c>
      <c r="M16" s="24"/>
    </row>
    <row r="17" spans="1:13" s="45" customFormat="1" ht="18" customHeight="1">
      <c r="A17" s="32">
        <v>11</v>
      </c>
      <c r="B17" s="17">
        <v>68</v>
      </c>
      <c r="C17" s="18" t="s">
        <v>401</v>
      </c>
      <c r="D17" s="19" t="s">
        <v>402</v>
      </c>
      <c r="E17" s="172" t="s">
        <v>403</v>
      </c>
      <c r="F17" s="21" t="s">
        <v>382</v>
      </c>
      <c r="G17" s="644" t="s">
        <v>360</v>
      </c>
      <c r="H17" s="21"/>
      <c r="I17" s="103">
        <v>3</v>
      </c>
      <c r="J17" s="138">
        <v>0.0073134259259259255</v>
      </c>
      <c r="K17" s="27" t="str">
        <f t="shared" si="0"/>
        <v>I JA</v>
      </c>
      <c r="L17" s="20" t="s">
        <v>383</v>
      </c>
      <c r="M17" s="24"/>
    </row>
    <row r="18" spans="1:13" s="45" customFormat="1" ht="18" customHeight="1">
      <c r="A18" s="32">
        <v>12</v>
      </c>
      <c r="B18" s="17">
        <v>117</v>
      </c>
      <c r="C18" s="18" t="s">
        <v>246</v>
      </c>
      <c r="D18" s="19" t="s">
        <v>247</v>
      </c>
      <c r="E18" s="172" t="s">
        <v>248</v>
      </c>
      <c r="F18" s="21" t="s">
        <v>249</v>
      </c>
      <c r="G18" s="21" t="s">
        <v>244</v>
      </c>
      <c r="H18" s="21"/>
      <c r="I18" s="103">
        <v>2</v>
      </c>
      <c r="J18" s="138">
        <v>0.007319791666666666</v>
      </c>
      <c r="K18" s="27" t="str">
        <f t="shared" si="0"/>
        <v>I JA</v>
      </c>
      <c r="L18" s="20" t="s">
        <v>245</v>
      </c>
      <c r="M18" s="24"/>
    </row>
    <row r="19" spans="1:13" s="45" customFormat="1" ht="18" customHeight="1">
      <c r="A19" s="32">
        <v>13</v>
      </c>
      <c r="B19" s="17">
        <v>123</v>
      </c>
      <c r="C19" s="18" t="s">
        <v>113</v>
      </c>
      <c r="D19" s="19" t="s">
        <v>323</v>
      </c>
      <c r="E19" s="172" t="s">
        <v>324</v>
      </c>
      <c r="F19" s="21" t="s">
        <v>325</v>
      </c>
      <c r="G19" s="21" t="s">
        <v>326</v>
      </c>
      <c r="H19" s="21"/>
      <c r="I19" s="103">
        <v>1</v>
      </c>
      <c r="J19" s="138">
        <v>0.007348495370370371</v>
      </c>
      <c r="K19" s="27" t="str">
        <f t="shared" si="0"/>
        <v>I JA</v>
      </c>
      <c r="L19" s="20" t="s">
        <v>327</v>
      </c>
      <c r="M19" s="24"/>
    </row>
    <row r="20" spans="1:13" s="45" customFormat="1" ht="18" customHeight="1">
      <c r="A20" s="32">
        <v>14</v>
      </c>
      <c r="B20" s="17" t="s">
        <v>772</v>
      </c>
      <c r="C20" s="18" t="s">
        <v>91</v>
      </c>
      <c r="D20" s="19" t="s">
        <v>773</v>
      </c>
      <c r="E20" s="172" t="s">
        <v>774</v>
      </c>
      <c r="F20" s="21" t="s">
        <v>60</v>
      </c>
      <c r="G20" s="21" t="s">
        <v>680</v>
      </c>
      <c r="H20" s="21"/>
      <c r="I20" s="103"/>
      <c r="J20" s="138">
        <v>0.007675231481481482</v>
      </c>
      <c r="K20" s="27" t="str">
        <f t="shared" si="0"/>
        <v>I JA</v>
      </c>
      <c r="L20" s="20" t="s">
        <v>771</v>
      </c>
      <c r="M20" s="24"/>
    </row>
    <row r="21" spans="1:13" s="45" customFormat="1" ht="18" customHeight="1">
      <c r="A21" s="32"/>
      <c r="B21" s="17">
        <v>118</v>
      </c>
      <c r="C21" s="18" t="s">
        <v>250</v>
      </c>
      <c r="D21" s="19" t="s">
        <v>251</v>
      </c>
      <c r="E21" s="172" t="s">
        <v>252</v>
      </c>
      <c r="F21" s="21" t="s">
        <v>249</v>
      </c>
      <c r="G21" s="21" t="s">
        <v>244</v>
      </c>
      <c r="H21" s="21"/>
      <c r="I21" s="103"/>
      <c r="J21" s="138" t="s">
        <v>219</v>
      </c>
      <c r="K21" s="27">
        <f t="shared" si="0"/>
      </c>
      <c r="L21" s="20" t="s">
        <v>253</v>
      </c>
      <c r="M21" s="24"/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7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12.8515625" style="59" hidden="1" customWidth="1"/>
    <col min="9" max="9" width="8.140625" style="54" customWidth="1"/>
    <col min="10" max="10" width="29.28125" style="37" bestFit="1" customWidth="1"/>
    <col min="11" max="16384" width="9.140625" style="45" customWidth="1"/>
  </cols>
  <sheetData>
    <row r="1" spans="1:9" s="62" customFormat="1" ht="15.75">
      <c r="A1" s="62" t="s">
        <v>22</v>
      </c>
      <c r="D1" s="63"/>
      <c r="E1" s="77"/>
      <c r="F1" s="77"/>
      <c r="G1" s="77"/>
      <c r="H1" s="104"/>
      <c r="I1" s="66"/>
    </row>
    <row r="2" spans="1:12" s="62" customFormat="1" ht="15.75">
      <c r="A2" s="62" t="s">
        <v>223</v>
      </c>
      <c r="D2" s="63"/>
      <c r="E2" s="77"/>
      <c r="F2" s="77"/>
      <c r="G2" s="104"/>
      <c r="H2" s="104"/>
      <c r="I2" s="66"/>
      <c r="J2" s="66"/>
      <c r="K2" s="66"/>
      <c r="L2" s="106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1" customFormat="1" ht="15.75">
      <c r="C4" s="62" t="s">
        <v>23</v>
      </c>
      <c r="D4" s="62"/>
      <c r="E4" s="56"/>
      <c r="F4" s="112"/>
      <c r="G4" s="112"/>
      <c r="H4" s="59"/>
      <c r="I4" s="54"/>
      <c r="J4" s="37"/>
    </row>
    <row r="5" spans="3:7" ht="16.5" thickBot="1">
      <c r="C5" s="62">
        <v>1</v>
      </c>
      <c r="D5" s="62" t="s">
        <v>216</v>
      </c>
      <c r="E5" s="56"/>
      <c r="F5" s="112"/>
      <c r="G5" s="112"/>
    </row>
    <row r="6" spans="1:10" s="53" customFormat="1" ht="18" customHeight="1" thickBot="1">
      <c r="A6" s="107" t="s">
        <v>18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16</v>
      </c>
      <c r="I6" s="71" t="s">
        <v>6</v>
      </c>
      <c r="J6" s="72" t="s">
        <v>5</v>
      </c>
    </row>
    <row r="7" spans="1:10" ht="18" customHeight="1">
      <c r="A7" s="32">
        <v>1</v>
      </c>
      <c r="B7" s="17"/>
      <c r="C7" s="18" t="s">
        <v>613</v>
      </c>
      <c r="D7" s="19" t="s">
        <v>614</v>
      </c>
      <c r="E7" s="172" t="s">
        <v>615</v>
      </c>
      <c r="F7" s="21" t="s">
        <v>62</v>
      </c>
      <c r="G7" s="21" t="s">
        <v>205</v>
      </c>
      <c r="H7" s="21"/>
      <c r="I7" s="89">
        <v>8.36</v>
      </c>
      <c r="J7" s="20" t="s">
        <v>212</v>
      </c>
    </row>
    <row r="8" spans="1:10" ht="18" customHeight="1">
      <c r="A8" s="32">
        <v>2</v>
      </c>
      <c r="B8" s="17"/>
      <c r="C8" s="18" t="s">
        <v>362</v>
      </c>
      <c r="D8" s="19" t="s">
        <v>363</v>
      </c>
      <c r="E8" s="172" t="s">
        <v>364</v>
      </c>
      <c r="F8" s="21" t="s">
        <v>59</v>
      </c>
      <c r="G8" s="21" t="s">
        <v>166</v>
      </c>
      <c r="H8" s="21"/>
      <c r="I8" s="89">
        <v>7.83</v>
      </c>
      <c r="J8" s="20" t="s">
        <v>365</v>
      </c>
    </row>
    <row r="9" spans="1:10" ht="18" customHeight="1">
      <c r="A9" s="32">
        <v>3</v>
      </c>
      <c r="B9" s="17"/>
      <c r="C9" s="18" t="s">
        <v>119</v>
      </c>
      <c r="D9" s="19" t="s">
        <v>665</v>
      </c>
      <c r="E9" s="172" t="s">
        <v>666</v>
      </c>
      <c r="F9" s="21" t="s">
        <v>62</v>
      </c>
      <c r="G9" s="21" t="s">
        <v>205</v>
      </c>
      <c r="H9" s="21"/>
      <c r="I9" s="89">
        <v>8.6</v>
      </c>
      <c r="J9" s="20" t="s">
        <v>590</v>
      </c>
    </row>
    <row r="10" spans="1:10" ht="18" customHeight="1">
      <c r="A10" s="32">
        <v>4</v>
      </c>
      <c r="B10" s="17"/>
      <c r="C10" s="18"/>
      <c r="D10" s="19"/>
      <c r="E10" s="172"/>
      <c r="F10" s="21"/>
      <c r="G10" s="21"/>
      <c r="H10" s="21"/>
      <c r="I10" s="89"/>
      <c r="J10" s="20"/>
    </row>
    <row r="11" spans="1:10" ht="18" customHeight="1">
      <c r="A11" s="32">
        <v>5</v>
      </c>
      <c r="B11" s="17"/>
      <c r="C11" s="18"/>
      <c r="D11" s="19"/>
      <c r="E11" s="172"/>
      <c r="F11" s="21"/>
      <c r="G11" s="21"/>
      <c r="H11" s="21"/>
      <c r="I11" s="89"/>
      <c r="J11" s="20"/>
    </row>
    <row r="12" spans="1:10" ht="18" customHeight="1">
      <c r="A12" s="32">
        <v>6</v>
      </c>
      <c r="B12" s="17"/>
      <c r="C12" s="18" t="s">
        <v>853</v>
      </c>
      <c r="D12" s="19" t="s">
        <v>854</v>
      </c>
      <c r="E12" s="172" t="s">
        <v>320</v>
      </c>
      <c r="F12" s="21" t="s">
        <v>845</v>
      </c>
      <c r="G12" s="21" t="s">
        <v>145</v>
      </c>
      <c r="H12" s="21"/>
      <c r="I12" s="89">
        <v>8.44</v>
      </c>
      <c r="J12" s="20" t="s">
        <v>148</v>
      </c>
    </row>
    <row r="13" spans="3:7" ht="16.5" thickBot="1">
      <c r="C13" s="62">
        <v>2</v>
      </c>
      <c r="D13" s="62" t="s">
        <v>216</v>
      </c>
      <c r="E13" s="56"/>
      <c r="F13" s="112"/>
      <c r="G13" s="112"/>
    </row>
    <row r="14" spans="1:10" s="53" customFormat="1" ht="18" customHeight="1" thickBot="1">
      <c r="A14" s="107" t="s">
        <v>18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16</v>
      </c>
      <c r="I14" s="71" t="s">
        <v>6</v>
      </c>
      <c r="J14" s="72" t="s">
        <v>5</v>
      </c>
    </row>
    <row r="15" spans="1:11" ht="18" customHeight="1">
      <c r="A15" s="32">
        <v>1</v>
      </c>
      <c r="B15" s="17"/>
      <c r="C15" s="18" t="s">
        <v>438</v>
      </c>
      <c r="D15" s="19" t="s">
        <v>561</v>
      </c>
      <c r="E15" s="172" t="s">
        <v>562</v>
      </c>
      <c r="F15" s="21" t="s">
        <v>553</v>
      </c>
      <c r="G15" s="21" t="s">
        <v>202</v>
      </c>
      <c r="H15" s="466" t="s">
        <v>1032</v>
      </c>
      <c r="I15" s="89">
        <v>8.35</v>
      </c>
      <c r="J15" s="20" t="s">
        <v>563</v>
      </c>
      <c r="K15" s="45" t="s">
        <v>1032</v>
      </c>
    </row>
    <row r="16" spans="1:11" ht="18" customHeight="1">
      <c r="A16" s="32">
        <v>2</v>
      </c>
      <c r="B16" s="17"/>
      <c r="C16" s="18" t="s">
        <v>88</v>
      </c>
      <c r="D16" s="19" t="s">
        <v>608</v>
      </c>
      <c r="E16" s="172" t="s">
        <v>609</v>
      </c>
      <c r="F16" s="21" t="s">
        <v>55</v>
      </c>
      <c r="G16" s="21" t="s">
        <v>205</v>
      </c>
      <c r="H16" s="466" t="s">
        <v>1033</v>
      </c>
      <c r="I16" s="89">
        <v>8.35</v>
      </c>
      <c r="J16" s="20" t="s">
        <v>610</v>
      </c>
      <c r="K16" s="45" t="s">
        <v>1033</v>
      </c>
    </row>
    <row r="17" spans="1:10" ht="20.25" customHeight="1">
      <c r="A17" s="32">
        <v>3</v>
      </c>
      <c r="B17" s="17"/>
      <c r="C17" s="18" t="s">
        <v>108</v>
      </c>
      <c r="D17" s="19" t="s">
        <v>370</v>
      </c>
      <c r="E17" s="172" t="s">
        <v>371</v>
      </c>
      <c r="F17" s="21" t="s">
        <v>372</v>
      </c>
      <c r="G17" s="644" t="s">
        <v>360</v>
      </c>
      <c r="H17" s="21"/>
      <c r="I17" s="89">
        <v>8.11</v>
      </c>
      <c r="J17" s="20" t="s">
        <v>373</v>
      </c>
    </row>
    <row r="18" spans="1:10" ht="18" customHeight="1">
      <c r="A18" s="32">
        <v>4</v>
      </c>
      <c r="B18" s="17"/>
      <c r="C18" s="18" t="s">
        <v>224</v>
      </c>
      <c r="D18" s="19" t="s">
        <v>225</v>
      </c>
      <c r="E18" s="172" t="s">
        <v>226</v>
      </c>
      <c r="F18" s="21" t="s">
        <v>67</v>
      </c>
      <c r="G18" s="21"/>
      <c r="H18" s="21"/>
      <c r="I18" s="89">
        <v>8.33</v>
      </c>
      <c r="J18" s="20" t="s">
        <v>227</v>
      </c>
    </row>
    <row r="19" spans="1:10" ht="18" customHeight="1">
      <c r="A19" s="32">
        <v>5</v>
      </c>
      <c r="B19" s="17"/>
      <c r="C19" s="18" t="s">
        <v>118</v>
      </c>
      <c r="D19" s="19" t="s">
        <v>924</v>
      </c>
      <c r="E19" s="172">
        <v>36560</v>
      </c>
      <c r="F19" s="21" t="s">
        <v>906</v>
      </c>
      <c r="G19" s="21" t="s">
        <v>907</v>
      </c>
      <c r="H19" s="21"/>
      <c r="I19" s="89">
        <v>8.48</v>
      </c>
      <c r="J19" s="20" t="s">
        <v>925</v>
      </c>
    </row>
    <row r="20" spans="1:10" ht="18" customHeight="1">
      <c r="A20" s="32">
        <v>6</v>
      </c>
      <c r="B20" s="17"/>
      <c r="C20" s="18" t="s">
        <v>119</v>
      </c>
      <c r="D20" s="19" t="s">
        <v>860</v>
      </c>
      <c r="E20" s="172" t="s">
        <v>861</v>
      </c>
      <c r="F20" s="21" t="s">
        <v>845</v>
      </c>
      <c r="G20" s="21" t="s">
        <v>145</v>
      </c>
      <c r="H20" s="21"/>
      <c r="I20" s="89">
        <v>9.09</v>
      </c>
      <c r="J20" s="20" t="s">
        <v>816</v>
      </c>
    </row>
    <row r="21" spans="3:7" ht="16.5" thickBot="1">
      <c r="C21" s="62">
        <v>3</v>
      </c>
      <c r="D21" s="62" t="s">
        <v>216</v>
      </c>
      <c r="E21" s="56"/>
      <c r="F21" s="112"/>
      <c r="G21" s="112"/>
    </row>
    <row r="22" spans="1:10" s="53" customFormat="1" ht="18" customHeight="1" thickBot="1">
      <c r="A22" s="107" t="s">
        <v>18</v>
      </c>
      <c r="B22" s="159" t="s">
        <v>19</v>
      </c>
      <c r="C22" s="68" t="s">
        <v>0</v>
      </c>
      <c r="D22" s="69" t="s">
        <v>1</v>
      </c>
      <c r="E22" s="71" t="s">
        <v>10</v>
      </c>
      <c r="F22" s="70" t="s">
        <v>2</v>
      </c>
      <c r="G22" s="70" t="s">
        <v>3</v>
      </c>
      <c r="H22" s="70" t="s">
        <v>16</v>
      </c>
      <c r="I22" s="71" t="s">
        <v>6</v>
      </c>
      <c r="J22" s="72" t="s">
        <v>5</v>
      </c>
    </row>
    <row r="23" spans="1:10" ht="18" customHeight="1">
      <c r="A23" s="32">
        <v>1</v>
      </c>
      <c r="B23" s="17"/>
      <c r="C23" s="18" t="s">
        <v>254</v>
      </c>
      <c r="D23" s="19" t="s">
        <v>255</v>
      </c>
      <c r="E23" s="172" t="s">
        <v>256</v>
      </c>
      <c r="F23" s="21" t="s">
        <v>257</v>
      </c>
      <c r="G23" s="21" t="s">
        <v>258</v>
      </c>
      <c r="H23" s="21"/>
      <c r="I23" s="89">
        <v>8.5</v>
      </c>
      <c r="J23" s="20" t="s">
        <v>259</v>
      </c>
    </row>
    <row r="24" spans="1:10" ht="18" customHeight="1">
      <c r="A24" s="32">
        <v>2</v>
      </c>
      <c r="B24" s="17"/>
      <c r="C24" s="18" t="s">
        <v>641</v>
      </c>
      <c r="D24" s="19" t="s">
        <v>642</v>
      </c>
      <c r="E24" s="172" t="s">
        <v>643</v>
      </c>
      <c r="F24" s="21" t="s">
        <v>62</v>
      </c>
      <c r="G24" s="21" t="s">
        <v>205</v>
      </c>
      <c r="H24" s="21"/>
      <c r="I24" s="89">
        <v>8.54</v>
      </c>
      <c r="J24" s="20" t="s">
        <v>629</v>
      </c>
    </row>
    <row r="25" spans="1:10" ht="18" customHeight="1">
      <c r="A25" s="32">
        <v>3</v>
      </c>
      <c r="B25" s="17"/>
      <c r="C25" s="18" t="s">
        <v>366</v>
      </c>
      <c r="D25" s="19" t="s">
        <v>367</v>
      </c>
      <c r="E25" s="172" t="s">
        <v>368</v>
      </c>
      <c r="F25" s="21" t="s">
        <v>59</v>
      </c>
      <c r="G25" s="21" t="s">
        <v>166</v>
      </c>
      <c r="H25" s="21"/>
      <c r="I25" s="89">
        <v>8.15</v>
      </c>
      <c r="J25" s="20" t="s">
        <v>369</v>
      </c>
    </row>
    <row r="26" spans="1:10" ht="18" customHeight="1">
      <c r="A26" s="32">
        <v>4</v>
      </c>
      <c r="B26" s="17"/>
      <c r="C26" s="18" t="s">
        <v>228</v>
      </c>
      <c r="D26" s="19" t="s">
        <v>229</v>
      </c>
      <c r="E26" s="172" t="s">
        <v>230</v>
      </c>
      <c r="F26" s="21" t="s">
        <v>67</v>
      </c>
      <c r="G26" s="21"/>
      <c r="H26" s="21"/>
      <c r="I26" s="89">
        <v>8.51</v>
      </c>
      <c r="J26" s="20" t="s">
        <v>227</v>
      </c>
    </row>
    <row r="27" spans="1:10" ht="18" customHeight="1">
      <c r="A27" s="32">
        <v>5</v>
      </c>
      <c r="B27" s="17"/>
      <c r="C27" s="18" t="s">
        <v>352</v>
      </c>
      <c r="D27" s="19" t="s">
        <v>930</v>
      </c>
      <c r="E27" s="172">
        <v>36523</v>
      </c>
      <c r="F27" s="21" t="s">
        <v>906</v>
      </c>
      <c r="G27" s="21" t="s">
        <v>907</v>
      </c>
      <c r="H27" s="21"/>
      <c r="I27" s="89">
        <v>8.07</v>
      </c>
      <c r="J27" s="20" t="s">
        <v>931</v>
      </c>
    </row>
    <row r="28" spans="1:10" ht="18" customHeight="1">
      <c r="A28" s="32">
        <v>6</v>
      </c>
      <c r="B28" s="17"/>
      <c r="C28" s="18" t="s">
        <v>543</v>
      </c>
      <c r="D28" s="19" t="s">
        <v>887</v>
      </c>
      <c r="E28" s="172" t="s">
        <v>888</v>
      </c>
      <c r="F28" s="21" t="s">
        <v>845</v>
      </c>
      <c r="G28" s="21" t="s">
        <v>145</v>
      </c>
      <c r="H28" s="21"/>
      <c r="I28" s="89">
        <v>8.32</v>
      </c>
      <c r="J28" s="20" t="s">
        <v>149</v>
      </c>
    </row>
    <row r="29" spans="3:7" ht="16.5" thickBot="1">
      <c r="C29" s="62">
        <v>4</v>
      </c>
      <c r="D29" s="62" t="s">
        <v>216</v>
      </c>
      <c r="E29" s="56"/>
      <c r="F29" s="112"/>
      <c r="G29" s="112"/>
    </row>
    <row r="30" spans="1:10" s="53" customFormat="1" ht="18" customHeight="1" thickBot="1">
      <c r="A30" s="107" t="s">
        <v>18</v>
      </c>
      <c r="B30" s="159" t="s">
        <v>19</v>
      </c>
      <c r="C30" s="68" t="s">
        <v>0</v>
      </c>
      <c r="D30" s="69" t="s">
        <v>1</v>
      </c>
      <c r="E30" s="71" t="s">
        <v>10</v>
      </c>
      <c r="F30" s="70" t="s">
        <v>2</v>
      </c>
      <c r="G30" s="70" t="s">
        <v>3</v>
      </c>
      <c r="H30" s="70" t="s">
        <v>16</v>
      </c>
      <c r="I30" s="71" t="s">
        <v>6</v>
      </c>
      <c r="J30" s="72" t="s">
        <v>5</v>
      </c>
    </row>
    <row r="31" spans="1:10" ht="18" customHeight="1">
      <c r="A31" s="32">
        <v>1</v>
      </c>
      <c r="B31" s="17"/>
      <c r="C31" s="18" t="s">
        <v>151</v>
      </c>
      <c r="D31" s="19" t="s">
        <v>374</v>
      </c>
      <c r="E31" s="172" t="s">
        <v>375</v>
      </c>
      <c r="F31" s="21" t="s">
        <v>165</v>
      </c>
      <c r="G31" s="21" t="s">
        <v>166</v>
      </c>
      <c r="H31" s="21"/>
      <c r="I31" s="146">
        <v>8.41</v>
      </c>
      <c r="J31" s="20" t="s">
        <v>376</v>
      </c>
    </row>
    <row r="32" spans="1:10" ht="18" customHeight="1">
      <c r="A32" s="32">
        <v>2</v>
      </c>
      <c r="B32" s="17"/>
      <c r="C32" s="18" t="s">
        <v>356</v>
      </c>
      <c r="D32" s="19" t="s">
        <v>357</v>
      </c>
      <c r="E32" s="172" t="s">
        <v>358</v>
      </c>
      <c r="F32" s="21" t="s">
        <v>359</v>
      </c>
      <c r="G32" s="644" t="s">
        <v>360</v>
      </c>
      <c r="H32" s="21"/>
      <c r="I32" s="146">
        <v>8.04</v>
      </c>
      <c r="J32" s="20" t="s">
        <v>361</v>
      </c>
    </row>
    <row r="33" spans="1:10" ht="18" customHeight="1">
      <c r="A33" s="32">
        <v>3</v>
      </c>
      <c r="B33" s="17"/>
      <c r="C33" s="18" t="s">
        <v>824</v>
      </c>
      <c r="D33" s="19" t="s">
        <v>825</v>
      </c>
      <c r="E33" s="172">
        <v>36405</v>
      </c>
      <c r="F33" s="21" t="s">
        <v>806</v>
      </c>
      <c r="G33" s="21" t="s">
        <v>145</v>
      </c>
      <c r="H33" s="21"/>
      <c r="I33" s="146">
        <v>8.46</v>
      </c>
      <c r="J33" s="20" t="s">
        <v>823</v>
      </c>
    </row>
    <row r="34" spans="1:10" ht="18" customHeight="1">
      <c r="A34" s="32">
        <v>4</v>
      </c>
      <c r="B34" s="17"/>
      <c r="C34" s="18" t="s">
        <v>237</v>
      </c>
      <c r="D34" s="19" t="s">
        <v>238</v>
      </c>
      <c r="E34" s="172" t="s">
        <v>239</v>
      </c>
      <c r="F34" s="21" t="s">
        <v>67</v>
      </c>
      <c r="G34" s="21"/>
      <c r="H34" s="21"/>
      <c r="I34" s="146">
        <v>9</v>
      </c>
      <c r="J34" s="20" t="s">
        <v>227</v>
      </c>
    </row>
    <row r="35" spans="1:10" ht="18" customHeight="1">
      <c r="A35" s="32">
        <v>5</v>
      </c>
      <c r="B35" s="17"/>
      <c r="C35" s="18" t="s">
        <v>84</v>
      </c>
      <c r="D35" s="19" t="s">
        <v>85</v>
      </c>
      <c r="E35" s="172" t="s">
        <v>86</v>
      </c>
      <c r="F35" s="21" t="s">
        <v>60</v>
      </c>
      <c r="G35" s="21" t="s">
        <v>680</v>
      </c>
      <c r="H35" s="21"/>
      <c r="I35" s="146">
        <v>8.43</v>
      </c>
      <c r="J35" s="20" t="s">
        <v>757</v>
      </c>
    </row>
    <row r="36" spans="1:10" ht="18" customHeight="1">
      <c r="A36" s="32">
        <v>6</v>
      </c>
      <c r="B36" s="17"/>
      <c r="C36" s="18"/>
      <c r="D36" s="19"/>
      <c r="E36" s="172"/>
      <c r="F36" s="21"/>
      <c r="G36" s="21"/>
      <c r="H36" s="21"/>
      <c r="I36" s="146"/>
      <c r="J36" s="20"/>
    </row>
    <row r="37" spans="1:10" ht="18" customHeight="1">
      <c r="A37" s="74"/>
      <c r="B37" s="178"/>
      <c r="C37" s="29"/>
      <c r="D37" s="30"/>
      <c r="E37" s="269"/>
      <c r="F37" s="28"/>
      <c r="G37" s="28"/>
      <c r="H37" s="28"/>
      <c r="I37" s="467"/>
      <c r="J37" s="31"/>
    </row>
    <row r="38" spans="1:9" s="62" customFormat="1" ht="15.75">
      <c r="A38" s="62" t="s">
        <v>22</v>
      </c>
      <c r="D38" s="63"/>
      <c r="E38" s="77"/>
      <c r="F38" s="77"/>
      <c r="G38" s="77"/>
      <c r="H38" s="104"/>
      <c r="I38" s="66"/>
    </row>
    <row r="39" spans="1:12" s="62" customFormat="1" ht="15.75">
      <c r="A39" s="62" t="s">
        <v>223</v>
      </c>
      <c r="D39" s="63"/>
      <c r="E39" s="77"/>
      <c r="F39" s="77"/>
      <c r="G39" s="104"/>
      <c r="H39" s="104"/>
      <c r="I39" s="66"/>
      <c r="J39" s="66"/>
      <c r="K39" s="66"/>
      <c r="L39" s="106"/>
    </row>
    <row r="40" spans="1:10" s="37" customFormat="1" ht="12" customHeight="1">
      <c r="A40" s="45"/>
      <c r="B40" s="45"/>
      <c r="C40" s="45"/>
      <c r="D40" s="50"/>
      <c r="E40" s="56"/>
      <c r="F40" s="51"/>
      <c r="G40" s="51"/>
      <c r="H40" s="51"/>
      <c r="I40" s="52"/>
      <c r="J40" s="57"/>
    </row>
    <row r="41" spans="3:10" s="61" customFormat="1" ht="15.75">
      <c r="C41" s="62" t="s">
        <v>23</v>
      </c>
      <c r="D41" s="62"/>
      <c r="E41" s="56"/>
      <c r="F41" s="112"/>
      <c r="G41" s="112"/>
      <c r="H41" s="59"/>
      <c r="I41" s="54"/>
      <c r="J41" s="37"/>
    </row>
    <row r="42" spans="3:7" ht="16.5" thickBot="1">
      <c r="C42" s="62">
        <v>5</v>
      </c>
      <c r="D42" s="62" t="s">
        <v>216</v>
      </c>
      <c r="E42" s="56"/>
      <c r="F42" s="112"/>
      <c r="G42" s="112"/>
    </row>
    <row r="43" spans="1:10" s="53" customFormat="1" ht="18" customHeight="1" thickBot="1">
      <c r="A43" s="107" t="s">
        <v>18</v>
      </c>
      <c r="B43" s="159" t="s">
        <v>19</v>
      </c>
      <c r="C43" s="68" t="s">
        <v>0</v>
      </c>
      <c r="D43" s="69" t="s">
        <v>1</v>
      </c>
      <c r="E43" s="71" t="s">
        <v>10</v>
      </c>
      <c r="F43" s="70" t="s">
        <v>2</v>
      </c>
      <c r="G43" s="70" t="s">
        <v>3</v>
      </c>
      <c r="H43" s="70" t="s">
        <v>16</v>
      </c>
      <c r="I43" s="71" t="s">
        <v>6</v>
      </c>
      <c r="J43" s="72" t="s">
        <v>5</v>
      </c>
    </row>
    <row r="44" spans="1:10" ht="18" customHeight="1">
      <c r="A44" s="32">
        <v>1</v>
      </c>
      <c r="B44" s="17"/>
      <c r="C44" s="18" t="s">
        <v>781</v>
      </c>
      <c r="D44" s="19" t="s">
        <v>822</v>
      </c>
      <c r="E44" s="172">
        <v>36787</v>
      </c>
      <c r="F44" s="21" t="s">
        <v>806</v>
      </c>
      <c r="G44" s="21" t="s">
        <v>145</v>
      </c>
      <c r="H44" s="21"/>
      <c r="I44" s="89">
        <v>8.3</v>
      </c>
      <c r="J44" s="20" t="s">
        <v>823</v>
      </c>
    </row>
    <row r="45" spans="1:10" ht="18" customHeight="1">
      <c r="A45" s="32">
        <v>2</v>
      </c>
      <c r="B45" s="17"/>
      <c r="C45" s="18" t="s">
        <v>781</v>
      </c>
      <c r="D45" s="19" t="s">
        <v>782</v>
      </c>
      <c r="E45" s="172" t="s">
        <v>783</v>
      </c>
      <c r="F45" s="21" t="s">
        <v>784</v>
      </c>
      <c r="G45" s="21" t="s">
        <v>176</v>
      </c>
      <c r="H45" s="21"/>
      <c r="I45" s="89">
        <v>7.8</v>
      </c>
      <c r="J45" s="20" t="s">
        <v>456</v>
      </c>
    </row>
    <row r="46" spans="1:10" ht="18" customHeight="1">
      <c r="A46" s="32">
        <v>3</v>
      </c>
      <c r="B46" s="17"/>
      <c r="C46" s="18" t="s">
        <v>655</v>
      </c>
      <c r="D46" s="19" t="s">
        <v>656</v>
      </c>
      <c r="E46" s="172" t="s">
        <v>657</v>
      </c>
      <c r="F46" s="21" t="s">
        <v>62</v>
      </c>
      <c r="G46" s="21" t="s">
        <v>205</v>
      </c>
      <c r="H46" s="21"/>
      <c r="I46" s="89">
        <v>8.59</v>
      </c>
      <c r="J46" s="20" t="s">
        <v>213</v>
      </c>
    </row>
    <row r="47" spans="1:10" ht="18" customHeight="1">
      <c r="A47" s="32">
        <v>4</v>
      </c>
      <c r="B47" s="17"/>
      <c r="C47" s="18" t="s">
        <v>420</v>
      </c>
      <c r="D47" s="19" t="s">
        <v>495</v>
      </c>
      <c r="E47" s="172" t="s">
        <v>496</v>
      </c>
      <c r="F47" s="21" t="s">
        <v>489</v>
      </c>
      <c r="G47" s="21" t="s">
        <v>178</v>
      </c>
      <c r="H47" s="21"/>
      <c r="I47" s="89">
        <v>8.9</v>
      </c>
      <c r="J47" s="20" t="s">
        <v>494</v>
      </c>
    </row>
    <row r="48" spans="1:10" ht="18" customHeight="1">
      <c r="A48" s="32">
        <v>5</v>
      </c>
      <c r="B48" s="17"/>
      <c r="C48" s="18" t="s">
        <v>228</v>
      </c>
      <c r="D48" s="19" t="s">
        <v>808</v>
      </c>
      <c r="E48" s="172" t="s">
        <v>809</v>
      </c>
      <c r="F48" s="21" t="s">
        <v>806</v>
      </c>
      <c r="G48" s="21" t="s">
        <v>145</v>
      </c>
      <c r="H48" s="21"/>
      <c r="I48" s="89">
        <v>7.96</v>
      </c>
      <c r="J48" s="20" t="s">
        <v>149</v>
      </c>
    </row>
    <row r="49" spans="1:10" ht="18" customHeight="1">
      <c r="A49" s="32">
        <v>6</v>
      </c>
      <c r="B49" s="17"/>
      <c r="C49" s="18"/>
      <c r="D49" s="19"/>
      <c r="E49" s="172"/>
      <c r="F49" s="21"/>
      <c r="G49" s="21"/>
      <c r="H49" s="21"/>
      <c r="I49" s="89"/>
      <c r="J49" s="20"/>
    </row>
    <row r="50" spans="3:7" ht="16.5" thickBot="1">
      <c r="C50" s="62">
        <v>6</v>
      </c>
      <c r="D50" s="62" t="s">
        <v>216</v>
      </c>
      <c r="E50" s="56"/>
      <c r="F50" s="112"/>
      <c r="G50" s="112"/>
    </row>
    <row r="51" spans="1:10" s="53" customFormat="1" ht="18" customHeight="1" thickBot="1">
      <c r="A51" s="107" t="s">
        <v>18</v>
      </c>
      <c r="B51" s="159" t="s">
        <v>19</v>
      </c>
      <c r="C51" s="68" t="s">
        <v>0</v>
      </c>
      <c r="D51" s="69" t="s">
        <v>1</v>
      </c>
      <c r="E51" s="71" t="s">
        <v>10</v>
      </c>
      <c r="F51" s="70" t="s">
        <v>2</v>
      </c>
      <c r="G51" s="70" t="s">
        <v>3</v>
      </c>
      <c r="H51" s="70" t="s">
        <v>16</v>
      </c>
      <c r="I51" s="71" t="s">
        <v>6</v>
      </c>
      <c r="J51" s="72" t="s">
        <v>5</v>
      </c>
    </row>
    <row r="52" spans="1:10" ht="18" customHeight="1">
      <c r="A52" s="32">
        <v>1</v>
      </c>
      <c r="B52" s="17"/>
      <c r="C52" s="18" t="s">
        <v>893</v>
      </c>
      <c r="D52" s="19" t="s">
        <v>894</v>
      </c>
      <c r="E52" s="172" t="s">
        <v>895</v>
      </c>
      <c r="F52" s="21" t="s">
        <v>896</v>
      </c>
      <c r="G52" s="21" t="s">
        <v>897</v>
      </c>
      <c r="H52" s="21"/>
      <c r="I52" s="89">
        <v>8.25</v>
      </c>
      <c r="J52" s="20" t="s">
        <v>898</v>
      </c>
    </row>
    <row r="53" spans="1:10" ht="18" customHeight="1">
      <c r="A53" s="32">
        <v>2</v>
      </c>
      <c r="B53" s="17"/>
      <c r="C53" s="18" t="s">
        <v>605</v>
      </c>
      <c r="D53" s="19" t="s">
        <v>606</v>
      </c>
      <c r="E53" s="172" t="s">
        <v>607</v>
      </c>
      <c r="F53" s="21" t="s">
        <v>62</v>
      </c>
      <c r="G53" s="21" t="s">
        <v>205</v>
      </c>
      <c r="H53" s="21"/>
      <c r="I53" s="89" t="s">
        <v>218</v>
      </c>
      <c r="J53" s="20" t="s">
        <v>568</v>
      </c>
    </row>
    <row r="54" spans="1:10" ht="18" customHeight="1">
      <c r="A54" s="32">
        <v>3</v>
      </c>
      <c r="B54" s="17"/>
      <c r="C54" s="18" t="s">
        <v>136</v>
      </c>
      <c r="D54" s="19" t="s">
        <v>905</v>
      </c>
      <c r="E54" s="172">
        <v>36535</v>
      </c>
      <c r="F54" s="21" t="s">
        <v>906</v>
      </c>
      <c r="G54" s="21" t="s">
        <v>907</v>
      </c>
      <c r="H54" s="21"/>
      <c r="I54" s="89">
        <v>7.75</v>
      </c>
      <c r="J54" s="20" t="s">
        <v>122</v>
      </c>
    </row>
    <row r="55" spans="1:10" ht="18" customHeight="1">
      <c r="A55" s="32">
        <v>4</v>
      </c>
      <c r="B55" s="17"/>
      <c r="C55" s="18" t="s">
        <v>98</v>
      </c>
      <c r="D55" s="19" t="s">
        <v>812</v>
      </c>
      <c r="E55" s="172" t="s">
        <v>813</v>
      </c>
      <c r="F55" s="21" t="s">
        <v>806</v>
      </c>
      <c r="G55" s="21" t="s">
        <v>145</v>
      </c>
      <c r="H55" s="21"/>
      <c r="I55" s="89">
        <v>8.01</v>
      </c>
      <c r="J55" s="20" t="s">
        <v>149</v>
      </c>
    </row>
    <row r="56" spans="1:10" ht="18" customHeight="1">
      <c r="A56" s="32">
        <v>5</v>
      </c>
      <c r="B56" s="17"/>
      <c r="C56" s="18" t="s">
        <v>188</v>
      </c>
      <c r="D56" s="19" t="s">
        <v>864</v>
      </c>
      <c r="E56" s="172" t="s">
        <v>865</v>
      </c>
      <c r="F56" s="21" t="s">
        <v>845</v>
      </c>
      <c r="G56" s="21" t="s">
        <v>145</v>
      </c>
      <c r="H56" s="21"/>
      <c r="I56" s="89">
        <v>8.56</v>
      </c>
      <c r="J56" s="20" t="s">
        <v>826</v>
      </c>
    </row>
    <row r="57" spans="1:10" ht="18" customHeight="1">
      <c r="A57" s="32">
        <v>6</v>
      </c>
      <c r="B57" s="17"/>
      <c r="C57" s="18"/>
      <c r="D57" s="19"/>
      <c r="E57" s="172"/>
      <c r="F57" s="21"/>
      <c r="G57" s="21"/>
      <c r="H57" s="21"/>
      <c r="I57" s="89"/>
      <c r="J57" s="20"/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7.00390625" style="45" customWidth="1"/>
    <col min="5" max="5" width="10.7109375" style="58" customWidth="1"/>
    <col min="6" max="6" width="11.7109375" style="59" bestFit="1" customWidth="1"/>
    <col min="7" max="7" width="12.8515625" style="59" bestFit="1" customWidth="1"/>
    <col min="8" max="8" width="3.8515625" style="59" hidden="1" customWidth="1"/>
    <col min="9" max="9" width="8.140625" style="54" customWidth="1"/>
    <col min="10" max="10" width="30.421875" style="37" bestFit="1" customWidth="1"/>
    <col min="11" max="16384" width="9.140625" style="45" customWidth="1"/>
  </cols>
  <sheetData>
    <row r="1" spans="1:9" s="62" customFormat="1" ht="15.75">
      <c r="A1" s="62" t="s">
        <v>22</v>
      </c>
      <c r="D1" s="63"/>
      <c r="E1" s="77"/>
      <c r="F1" s="77"/>
      <c r="G1" s="77"/>
      <c r="H1" s="104"/>
      <c r="I1" s="66"/>
    </row>
    <row r="2" spans="1:12" s="62" customFormat="1" ht="15.75">
      <c r="A2" s="62" t="s">
        <v>967</v>
      </c>
      <c r="D2" s="63"/>
      <c r="E2" s="77"/>
      <c r="F2" s="77"/>
      <c r="G2" s="104"/>
      <c r="H2" s="104"/>
      <c r="I2" s="66"/>
      <c r="J2" s="66"/>
      <c r="K2" s="66"/>
      <c r="L2" s="106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1" customFormat="1" ht="15.75">
      <c r="C4" s="62" t="s">
        <v>38</v>
      </c>
      <c r="D4" s="62"/>
      <c r="E4" s="56"/>
      <c r="F4" s="112"/>
      <c r="G4" s="112"/>
      <c r="H4" s="59"/>
      <c r="I4" s="54"/>
      <c r="J4" s="37"/>
    </row>
    <row r="5" spans="3:7" ht="16.5" thickBot="1">
      <c r="C5" s="184">
        <v>1</v>
      </c>
      <c r="D5" s="62" t="s">
        <v>216</v>
      </c>
      <c r="E5" s="56"/>
      <c r="F5" s="112"/>
      <c r="G5" s="112"/>
    </row>
    <row r="6" spans="1:10" s="53" customFormat="1" ht="18" customHeight="1" thickBot="1">
      <c r="A6" s="107" t="s">
        <v>18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968</v>
      </c>
      <c r="I6" s="71" t="s">
        <v>6</v>
      </c>
      <c r="J6" s="72" t="s">
        <v>5</v>
      </c>
    </row>
    <row r="7" spans="1:10" ht="18" customHeight="1">
      <c r="A7" s="32">
        <v>1</v>
      </c>
      <c r="B7" s="17"/>
      <c r="C7" s="18" t="s">
        <v>352</v>
      </c>
      <c r="D7" s="19" t="s">
        <v>353</v>
      </c>
      <c r="E7" s="172" t="s">
        <v>354</v>
      </c>
      <c r="F7" s="21" t="s">
        <v>59</v>
      </c>
      <c r="G7" s="21" t="s">
        <v>166</v>
      </c>
      <c r="H7" s="21"/>
      <c r="I7" s="146">
        <v>9.21</v>
      </c>
      <c r="J7" s="20" t="s">
        <v>355</v>
      </c>
    </row>
    <row r="8" spans="1:10" ht="18" customHeight="1">
      <c r="A8" s="32">
        <v>2</v>
      </c>
      <c r="B8" s="17"/>
      <c r="C8" s="18" t="s">
        <v>118</v>
      </c>
      <c r="D8" s="19" t="s">
        <v>924</v>
      </c>
      <c r="E8" s="172">
        <v>36560</v>
      </c>
      <c r="F8" s="21" t="s">
        <v>906</v>
      </c>
      <c r="G8" s="21" t="s">
        <v>907</v>
      </c>
      <c r="H8" s="625"/>
      <c r="I8" s="146">
        <v>9.32</v>
      </c>
      <c r="J8" s="20" t="s">
        <v>925</v>
      </c>
    </row>
    <row r="9" spans="1:10" ht="18" customHeight="1">
      <c r="A9" s="32">
        <v>3</v>
      </c>
      <c r="B9" s="17"/>
      <c r="C9" s="18" t="s">
        <v>98</v>
      </c>
      <c r="D9" s="19" t="s">
        <v>812</v>
      </c>
      <c r="E9" s="172" t="s">
        <v>813</v>
      </c>
      <c r="F9" s="21" t="s">
        <v>806</v>
      </c>
      <c r="G9" s="21" t="s">
        <v>145</v>
      </c>
      <c r="H9" s="21"/>
      <c r="I9" s="146">
        <v>9.18</v>
      </c>
      <c r="J9" s="20" t="s">
        <v>149</v>
      </c>
    </row>
    <row r="10" spans="1:10" ht="18" customHeight="1">
      <c r="A10" s="32">
        <v>4</v>
      </c>
      <c r="B10" s="17"/>
      <c r="C10" s="18"/>
      <c r="D10" s="19"/>
      <c r="E10" s="172"/>
      <c r="F10" s="21"/>
      <c r="G10" s="21"/>
      <c r="H10" s="21"/>
      <c r="I10" s="146"/>
      <c r="J10" s="20"/>
    </row>
    <row r="11" spans="1:10" ht="18" customHeight="1">
      <c r="A11" s="32">
        <v>5</v>
      </c>
      <c r="B11" s="17"/>
      <c r="C11" s="18" t="s">
        <v>873</v>
      </c>
      <c r="D11" s="19" t="s">
        <v>874</v>
      </c>
      <c r="E11" s="172">
        <v>36958</v>
      </c>
      <c r="F11" s="21" t="s">
        <v>845</v>
      </c>
      <c r="G11" s="21" t="s">
        <v>145</v>
      </c>
      <c r="H11" s="21"/>
      <c r="I11" s="146">
        <v>9.85</v>
      </c>
      <c r="J11" s="20" t="s">
        <v>875</v>
      </c>
    </row>
    <row r="12" spans="1:10" ht="18" customHeight="1">
      <c r="A12" s="32">
        <v>6</v>
      </c>
      <c r="B12" s="17"/>
      <c r="C12" s="18"/>
      <c r="D12" s="19"/>
      <c r="E12" s="172"/>
      <c r="F12" s="21"/>
      <c r="G12" s="21"/>
      <c r="H12" s="21"/>
      <c r="I12" s="146"/>
      <c r="J12" s="20"/>
    </row>
    <row r="13" spans="3:7" ht="16.5" thickBot="1">
      <c r="C13" s="184">
        <v>2</v>
      </c>
      <c r="D13" s="62" t="s">
        <v>216</v>
      </c>
      <c r="E13" s="56"/>
      <c r="F13" s="112"/>
      <c r="G13" s="112"/>
    </row>
    <row r="14" spans="1:10" s="53" customFormat="1" ht="18" customHeight="1" thickBot="1">
      <c r="A14" s="107" t="s">
        <v>18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968</v>
      </c>
      <c r="I14" s="71" t="s">
        <v>6</v>
      </c>
      <c r="J14" s="72" t="s">
        <v>5</v>
      </c>
    </row>
    <row r="15" spans="1:10" ht="18" customHeight="1">
      <c r="A15" s="32">
        <v>1</v>
      </c>
      <c r="B15" s="17"/>
      <c r="C15" s="18"/>
      <c r="D15" s="19"/>
      <c r="E15" s="172"/>
      <c r="F15" s="21"/>
      <c r="G15" s="21"/>
      <c r="H15" s="21"/>
      <c r="I15" s="146"/>
      <c r="J15" s="20"/>
    </row>
    <row r="16" spans="1:10" ht="18" customHeight="1">
      <c r="A16" s="32">
        <v>2</v>
      </c>
      <c r="B16" s="17"/>
      <c r="C16" s="18" t="s">
        <v>676</v>
      </c>
      <c r="D16" s="19" t="s">
        <v>677</v>
      </c>
      <c r="E16" s="172" t="s">
        <v>678</v>
      </c>
      <c r="F16" s="21" t="s">
        <v>679</v>
      </c>
      <c r="G16" s="21" t="s">
        <v>680</v>
      </c>
      <c r="H16" s="21"/>
      <c r="I16" s="146">
        <v>10.39</v>
      </c>
      <c r="J16" s="20" t="s">
        <v>681</v>
      </c>
    </row>
    <row r="17" spans="1:10" ht="18" customHeight="1">
      <c r="A17" s="32">
        <v>3</v>
      </c>
      <c r="B17" s="17"/>
      <c r="C17" s="18" t="s">
        <v>136</v>
      </c>
      <c r="D17" s="19" t="s">
        <v>905</v>
      </c>
      <c r="E17" s="172">
        <v>36535</v>
      </c>
      <c r="F17" s="21" t="s">
        <v>906</v>
      </c>
      <c r="G17" s="21" t="s">
        <v>907</v>
      </c>
      <c r="H17" s="21"/>
      <c r="I17" s="146">
        <v>9.01</v>
      </c>
      <c r="J17" s="20" t="s">
        <v>122</v>
      </c>
    </row>
    <row r="18" spans="1:10" ht="18" customHeight="1">
      <c r="A18" s="32">
        <v>4</v>
      </c>
      <c r="B18" s="17"/>
      <c r="C18" s="18" t="s">
        <v>100</v>
      </c>
      <c r="D18" s="19" t="s">
        <v>571</v>
      </c>
      <c r="E18" s="172" t="s">
        <v>572</v>
      </c>
      <c r="F18" s="21" t="s">
        <v>55</v>
      </c>
      <c r="G18" s="21" t="s">
        <v>205</v>
      </c>
      <c r="H18" s="21"/>
      <c r="I18" s="146">
        <v>9.81</v>
      </c>
      <c r="J18" s="20" t="s">
        <v>568</v>
      </c>
    </row>
    <row r="19" spans="1:10" ht="18" customHeight="1">
      <c r="A19" s="32">
        <v>5</v>
      </c>
      <c r="B19" s="17"/>
      <c r="C19" s="18" t="s">
        <v>644</v>
      </c>
      <c r="D19" s="19" t="s">
        <v>819</v>
      </c>
      <c r="E19" s="172" t="s">
        <v>820</v>
      </c>
      <c r="F19" s="21" t="s">
        <v>806</v>
      </c>
      <c r="G19" s="21" t="s">
        <v>145</v>
      </c>
      <c r="H19" s="21"/>
      <c r="I19" s="146">
        <v>10.76</v>
      </c>
      <c r="J19" s="20" t="s">
        <v>821</v>
      </c>
    </row>
    <row r="20" spans="1:10" ht="18" customHeight="1">
      <c r="A20" s="32">
        <v>6</v>
      </c>
      <c r="B20" s="17"/>
      <c r="C20" s="18"/>
      <c r="D20" s="19"/>
      <c r="E20" s="172"/>
      <c r="F20" s="21"/>
      <c r="G20" s="21"/>
      <c r="H20" s="21"/>
      <c r="I20" s="146"/>
      <c r="J20" s="20"/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5.421875" style="45" customWidth="1"/>
    <col min="2" max="2" width="5.7109375" style="45" hidden="1" customWidth="1"/>
    <col min="3" max="3" width="10.28125" style="45" customWidth="1"/>
    <col min="4" max="4" width="17.00390625" style="45" customWidth="1"/>
    <col min="5" max="5" width="10.7109375" style="58" customWidth="1"/>
    <col min="6" max="6" width="11.7109375" style="59" bestFit="1" customWidth="1"/>
    <col min="7" max="7" width="12.8515625" style="59" bestFit="1" customWidth="1"/>
    <col min="8" max="8" width="3.8515625" style="59" hidden="1" customWidth="1"/>
    <col min="9" max="9" width="8.8515625" style="59" customWidth="1"/>
    <col min="10" max="12" width="8.140625" style="54" customWidth="1"/>
    <col min="13" max="13" width="30.421875" style="37" bestFit="1" customWidth="1"/>
    <col min="14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66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6"/>
      <c r="L2" s="66"/>
      <c r="M2" s="66"/>
      <c r="N2" s="66"/>
      <c r="O2" s="106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1" customFormat="1" ht="15.75">
      <c r="C4" s="62" t="s">
        <v>38</v>
      </c>
      <c r="D4" s="62"/>
      <c r="E4" s="56"/>
      <c r="F4" s="112"/>
      <c r="G4" s="112"/>
      <c r="H4" s="59"/>
      <c r="I4" s="59"/>
      <c r="J4" s="54"/>
      <c r="K4" s="54"/>
      <c r="L4" s="54"/>
      <c r="M4" s="37"/>
    </row>
    <row r="5" spans="3:7" ht="16.5" thickBot="1">
      <c r="C5" s="184" t="s">
        <v>1078</v>
      </c>
      <c r="D5" s="62" t="s">
        <v>1079</v>
      </c>
      <c r="E5" s="56"/>
      <c r="F5" s="112"/>
      <c r="G5" s="112"/>
    </row>
    <row r="6" spans="1:13" s="53" customFormat="1" ht="18" customHeight="1" thickBot="1">
      <c r="A6" s="107" t="s">
        <v>20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968</v>
      </c>
      <c r="I6" s="70" t="s">
        <v>42</v>
      </c>
      <c r="J6" s="71" t="s">
        <v>6</v>
      </c>
      <c r="K6" s="71" t="s">
        <v>7</v>
      </c>
      <c r="L6" s="82" t="s">
        <v>13</v>
      </c>
      <c r="M6" s="72" t="s">
        <v>5</v>
      </c>
    </row>
    <row r="7" spans="1:13" ht="18" customHeight="1">
      <c r="A7" s="32">
        <v>1</v>
      </c>
      <c r="B7" s="17"/>
      <c r="C7" s="18" t="s">
        <v>136</v>
      </c>
      <c r="D7" s="19" t="s">
        <v>905</v>
      </c>
      <c r="E7" s="172">
        <v>36535</v>
      </c>
      <c r="F7" s="21" t="s">
        <v>906</v>
      </c>
      <c r="G7" s="21" t="s">
        <v>907</v>
      </c>
      <c r="H7" s="21"/>
      <c r="I7" s="155">
        <v>18</v>
      </c>
      <c r="J7" s="146">
        <v>9.01</v>
      </c>
      <c r="K7" s="146">
        <v>8.85</v>
      </c>
      <c r="L7" s="154" t="str">
        <f aca="true" t="shared" si="0" ref="L7:L12">IF(ISBLANK(J7),"",IF(J7&gt;13.34,"",IF(J7&lt;=9.24,"I A",IF(J7&lt;=9.84,"II A",IF(J7&lt;=10.84,"III A",IF(J7&lt;=11.94,"I JA",IF(J7&lt;=12.74,"II JA",IF(J7&lt;=13.34,"III JA"))))))))</f>
        <v>I A</v>
      </c>
      <c r="M7" s="20" t="s">
        <v>122</v>
      </c>
    </row>
    <row r="8" spans="1:13" ht="18" customHeight="1">
      <c r="A8" s="32">
        <v>2</v>
      </c>
      <c r="B8" s="17"/>
      <c r="C8" s="18" t="s">
        <v>98</v>
      </c>
      <c r="D8" s="19" t="s">
        <v>812</v>
      </c>
      <c r="E8" s="172" t="s">
        <v>813</v>
      </c>
      <c r="F8" s="21" t="s">
        <v>806</v>
      </c>
      <c r="G8" s="21" t="s">
        <v>145</v>
      </c>
      <c r="H8" s="21"/>
      <c r="I8" s="155">
        <v>14</v>
      </c>
      <c r="J8" s="146">
        <v>9.18</v>
      </c>
      <c r="K8" s="146">
        <v>9</v>
      </c>
      <c r="L8" s="154" t="str">
        <f t="shared" si="0"/>
        <v>I A</v>
      </c>
      <c r="M8" s="20" t="s">
        <v>149</v>
      </c>
    </row>
    <row r="9" spans="1:13" ht="18" customHeight="1">
      <c r="A9" s="32">
        <v>3</v>
      </c>
      <c r="B9" s="17"/>
      <c r="C9" s="18" t="s">
        <v>352</v>
      </c>
      <c r="D9" s="19" t="s">
        <v>353</v>
      </c>
      <c r="E9" s="172" t="s">
        <v>354</v>
      </c>
      <c r="F9" s="21" t="s">
        <v>59</v>
      </c>
      <c r="G9" s="21" t="s">
        <v>166</v>
      </c>
      <c r="H9" s="21"/>
      <c r="I9" s="155">
        <v>11</v>
      </c>
      <c r="J9" s="146">
        <v>9.21</v>
      </c>
      <c r="K9" s="146">
        <v>9.17</v>
      </c>
      <c r="L9" s="154" t="str">
        <f t="shared" si="0"/>
        <v>I A</v>
      </c>
      <c r="M9" s="20" t="s">
        <v>355</v>
      </c>
    </row>
    <row r="10" spans="1:13" ht="18" customHeight="1">
      <c r="A10" s="32">
        <v>4</v>
      </c>
      <c r="B10" s="17"/>
      <c r="C10" s="18" t="s">
        <v>118</v>
      </c>
      <c r="D10" s="19" t="s">
        <v>924</v>
      </c>
      <c r="E10" s="172">
        <v>36560</v>
      </c>
      <c r="F10" s="21" t="s">
        <v>906</v>
      </c>
      <c r="G10" s="21" t="s">
        <v>907</v>
      </c>
      <c r="H10" s="625"/>
      <c r="I10" s="648">
        <v>9</v>
      </c>
      <c r="J10" s="146">
        <v>9.32</v>
      </c>
      <c r="K10" s="146">
        <v>9.18</v>
      </c>
      <c r="L10" s="154" t="str">
        <f t="shared" si="0"/>
        <v>II A</v>
      </c>
      <c r="M10" s="20" t="s">
        <v>925</v>
      </c>
    </row>
    <row r="11" spans="1:13" ht="18" customHeight="1">
      <c r="A11" s="32">
        <v>5</v>
      </c>
      <c r="B11" s="17"/>
      <c r="C11" s="18" t="s">
        <v>100</v>
      </c>
      <c r="D11" s="19" t="s">
        <v>571</v>
      </c>
      <c r="E11" s="172" t="s">
        <v>572</v>
      </c>
      <c r="F11" s="21" t="s">
        <v>55</v>
      </c>
      <c r="G11" s="21" t="s">
        <v>205</v>
      </c>
      <c r="H11" s="21"/>
      <c r="I11" s="155">
        <v>8</v>
      </c>
      <c r="J11" s="146">
        <v>9.81</v>
      </c>
      <c r="K11" s="146">
        <v>9.77</v>
      </c>
      <c r="L11" s="154" t="str">
        <f t="shared" si="0"/>
        <v>II A</v>
      </c>
      <c r="M11" s="20" t="s">
        <v>568</v>
      </c>
    </row>
    <row r="12" spans="1:13" ht="18" customHeight="1">
      <c r="A12" s="32">
        <v>6</v>
      </c>
      <c r="B12" s="17"/>
      <c r="C12" s="18" t="s">
        <v>873</v>
      </c>
      <c r="D12" s="19" t="s">
        <v>874</v>
      </c>
      <c r="E12" s="172">
        <v>36958</v>
      </c>
      <c r="F12" s="21" t="s">
        <v>845</v>
      </c>
      <c r="G12" s="21" t="s">
        <v>145</v>
      </c>
      <c r="H12" s="21"/>
      <c r="I12" s="155" t="s">
        <v>101</v>
      </c>
      <c r="J12" s="146">
        <v>9.85</v>
      </c>
      <c r="K12" s="146">
        <v>9.86</v>
      </c>
      <c r="L12" s="154" t="str">
        <f t="shared" si="0"/>
        <v>III A</v>
      </c>
      <c r="M12" s="20" t="s">
        <v>875</v>
      </c>
    </row>
    <row r="13" spans="3:9" ht="16.5" thickBot="1">
      <c r="C13" s="184" t="s">
        <v>1080</v>
      </c>
      <c r="D13" s="62" t="s">
        <v>1079</v>
      </c>
      <c r="E13" s="56"/>
      <c r="F13" s="112"/>
      <c r="G13" s="112"/>
      <c r="I13" s="647"/>
    </row>
    <row r="14" spans="1:13" s="53" customFormat="1" ht="18" customHeight="1" thickBot="1">
      <c r="A14" s="107" t="s">
        <v>20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968</v>
      </c>
      <c r="I14" s="163"/>
      <c r="J14" s="71" t="s">
        <v>6</v>
      </c>
      <c r="K14" s="71" t="s">
        <v>7</v>
      </c>
      <c r="L14" s="82" t="s">
        <v>13</v>
      </c>
      <c r="M14" s="72" t="s">
        <v>5</v>
      </c>
    </row>
    <row r="15" spans="1:13" ht="18" customHeight="1">
      <c r="A15" s="32">
        <v>7</v>
      </c>
      <c r="B15" s="17"/>
      <c r="C15" s="18" t="s">
        <v>676</v>
      </c>
      <c r="D15" s="19" t="s">
        <v>677</v>
      </c>
      <c r="E15" s="172" t="s">
        <v>678</v>
      </c>
      <c r="F15" s="21" t="s">
        <v>679</v>
      </c>
      <c r="G15" s="21" t="s">
        <v>680</v>
      </c>
      <c r="H15" s="21"/>
      <c r="I15" s="155">
        <v>7</v>
      </c>
      <c r="J15" s="146">
        <v>10.39</v>
      </c>
      <c r="K15" s="146">
        <v>10.29</v>
      </c>
      <c r="L15" s="154" t="str">
        <f>IF(ISBLANK(J15),"",IF(J15&gt;13.34,"",IF(J15&lt;=9.24,"I A",IF(J15&lt;=9.84,"II A",IF(J15&lt;=10.84,"III A",IF(J15&lt;=11.94,"I JA",IF(J15&lt;=12.74,"II JA",IF(J15&lt;=13.34,"III JA"))))))))</f>
        <v>III A</v>
      </c>
      <c r="M15" s="20" t="s">
        <v>681</v>
      </c>
    </row>
    <row r="16" spans="1:13" ht="18" customHeight="1">
      <c r="A16" s="32">
        <v>8</v>
      </c>
      <c r="B16" s="17"/>
      <c r="C16" s="18" t="s">
        <v>644</v>
      </c>
      <c r="D16" s="19" t="s">
        <v>819</v>
      </c>
      <c r="E16" s="172" t="s">
        <v>820</v>
      </c>
      <c r="F16" s="21" t="s">
        <v>806</v>
      </c>
      <c r="G16" s="21" t="s">
        <v>145</v>
      </c>
      <c r="H16" s="21"/>
      <c r="I16" s="155">
        <v>6</v>
      </c>
      <c r="J16" s="146">
        <v>10.76</v>
      </c>
      <c r="K16" s="146">
        <v>10.39</v>
      </c>
      <c r="L16" s="154" t="str">
        <f>IF(ISBLANK(J16),"",IF(J16&gt;13.34,"",IF(J16&lt;=9.24,"I A",IF(J16&lt;=9.84,"II A",IF(J16&lt;=10.84,"III A",IF(J16&lt;=11.94,"I JA",IF(J16&lt;=12.74,"II JA",IF(J16&lt;=13.34,"III JA"))))))))</f>
        <v>III A</v>
      </c>
      <c r="M16" s="20" t="s">
        <v>821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.00390625" style="59" customWidth="1"/>
    <col min="7" max="7" width="12.8515625" style="59" bestFit="1" customWidth="1"/>
    <col min="8" max="8" width="4.421875" style="59" hidden="1" customWidth="1"/>
    <col min="9" max="9" width="8.140625" style="54" customWidth="1"/>
    <col min="10" max="10" width="21.140625" style="37" bestFit="1" customWidth="1"/>
    <col min="11" max="16384" width="9.140625" style="45" customWidth="1"/>
  </cols>
  <sheetData>
    <row r="1" spans="1:9" s="62" customFormat="1" ht="15.75">
      <c r="A1" s="62" t="s">
        <v>22</v>
      </c>
      <c r="D1" s="63"/>
      <c r="E1" s="77"/>
      <c r="F1" s="77"/>
      <c r="G1" s="77"/>
      <c r="H1" s="104"/>
      <c r="I1" s="66"/>
    </row>
    <row r="2" spans="1:12" s="62" customFormat="1" ht="15.75">
      <c r="A2" s="62" t="s">
        <v>967</v>
      </c>
      <c r="D2" s="63"/>
      <c r="E2" s="77"/>
      <c r="F2" s="77"/>
      <c r="G2" s="104"/>
      <c r="H2" s="104"/>
      <c r="I2" s="66"/>
      <c r="J2" s="66"/>
      <c r="K2" s="66"/>
      <c r="L2" s="106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3:10" s="61" customFormat="1" ht="15.75">
      <c r="C4" s="62" t="s">
        <v>45</v>
      </c>
      <c r="D4" s="62"/>
      <c r="E4" s="56"/>
      <c r="F4" s="112"/>
      <c r="G4" s="112"/>
      <c r="H4" s="59"/>
      <c r="I4" s="54"/>
      <c r="J4" s="37"/>
    </row>
    <row r="5" spans="3:7" ht="16.5" thickBot="1">
      <c r="C5" s="184">
        <v>1</v>
      </c>
      <c r="D5" s="62" t="s">
        <v>216</v>
      </c>
      <c r="E5" s="56"/>
      <c r="F5" s="112"/>
      <c r="G5" s="112"/>
    </row>
    <row r="6" spans="1:10" s="53" customFormat="1" ht="18" customHeight="1" thickBot="1">
      <c r="A6" s="107" t="s">
        <v>18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1055</v>
      </c>
      <c r="I6" s="71" t="s">
        <v>6</v>
      </c>
      <c r="J6" s="72" t="s">
        <v>5</v>
      </c>
    </row>
    <row r="7" spans="1:10" ht="18" customHeight="1">
      <c r="A7" s="32">
        <v>1</v>
      </c>
      <c r="B7" s="17"/>
      <c r="C7" s="18" t="s">
        <v>632</v>
      </c>
      <c r="D7" s="19" t="s">
        <v>633</v>
      </c>
      <c r="E7" s="172" t="s">
        <v>435</v>
      </c>
      <c r="F7" s="21" t="s">
        <v>62</v>
      </c>
      <c r="G7" s="21" t="s">
        <v>205</v>
      </c>
      <c r="H7" s="21"/>
      <c r="I7" s="146">
        <v>9.26</v>
      </c>
      <c r="J7" s="20" t="s">
        <v>634</v>
      </c>
    </row>
    <row r="8" spans="1:10" ht="18" customHeight="1">
      <c r="A8" s="32">
        <v>2</v>
      </c>
      <c r="B8" s="17"/>
      <c r="C8" s="18" t="s">
        <v>125</v>
      </c>
      <c r="D8" s="19" t="s">
        <v>923</v>
      </c>
      <c r="E8" s="172">
        <v>36559</v>
      </c>
      <c r="F8" s="21" t="s">
        <v>906</v>
      </c>
      <c r="G8" s="21" t="s">
        <v>907</v>
      </c>
      <c r="H8" s="21"/>
      <c r="I8" s="146">
        <v>9.04</v>
      </c>
      <c r="J8" s="20" t="s">
        <v>117</v>
      </c>
    </row>
    <row r="9" spans="1:10" ht="18" customHeight="1">
      <c r="A9" s="32">
        <v>3</v>
      </c>
      <c r="B9" s="17"/>
      <c r="C9" s="18" t="s">
        <v>682</v>
      </c>
      <c r="D9" s="19" t="s">
        <v>683</v>
      </c>
      <c r="E9" s="172" t="s">
        <v>684</v>
      </c>
      <c r="F9" s="21" t="s">
        <v>679</v>
      </c>
      <c r="G9" s="21" t="s">
        <v>680</v>
      </c>
      <c r="H9" s="21"/>
      <c r="I9" s="146">
        <v>8.62</v>
      </c>
      <c r="J9" s="20" t="s">
        <v>681</v>
      </c>
    </row>
    <row r="10" spans="1:10" ht="18" customHeight="1">
      <c r="A10" s="32">
        <v>4</v>
      </c>
      <c r="B10" s="623"/>
      <c r="C10" s="18" t="s">
        <v>141</v>
      </c>
      <c r="D10" s="19" t="s">
        <v>138</v>
      </c>
      <c r="E10" s="172">
        <v>36416</v>
      </c>
      <c r="F10" s="21" t="s">
        <v>75</v>
      </c>
      <c r="G10" s="21" t="s">
        <v>139</v>
      </c>
      <c r="H10" s="21"/>
      <c r="I10" s="146">
        <v>9.24</v>
      </c>
      <c r="J10" s="20" t="s">
        <v>140</v>
      </c>
    </row>
    <row r="11" spans="1:10" ht="18" customHeight="1">
      <c r="A11" s="32">
        <v>5</v>
      </c>
      <c r="B11" s="17"/>
      <c r="C11" s="18"/>
      <c r="D11" s="19"/>
      <c r="E11" s="172"/>
      <c r="F11" s="21"/>
      <c r="G11" s="21"/>
      <c r="H11" s="21"/>
      <c r="I11" s="146"/>
      <c r="J11" s="20"/>
    </row>
    <row r="12" spans="1:10" ht="18" customHeight="1">
      <c r="A12" s="32">
        <v>6</v>
      </c>
      <c r="B12" s="17"/>
      <c r="C12" s="18" t="s">
        <v>113</v>
      </c>
      <c r="D12" s="19" t="s">
        <v>473</v>
      </c>
      <c r="E12" s="172" t="s">
        <v>474</v>
      </c>
      <c r="F12" s="21" t="s">
        <v>11</v>
      </c>
      <c r="G12" s="21" t="s">
        <v>178</v>
      </c>
      <c r="H12" s="21"/>
      <c r="I12" s="146">
        <v>9</v>
      </c>
      <c r="J12" s="20" t="s">
        <v>468</v>
      </c>
    </row>
    <row r="13" spans="3:7" ht="16.5" thickBot="1">
      <c r="C13" s="184">
        <v>2</v>
      </c>
      <c r="D13" s="62" t="s">
        <v>216</v>
      </c>
      <c r="E13" s="56"/>
      <c r="F13" s="112"/>
      <c r="G13" s="112"/>
    </row>
    <row r="14" spans="1:10" s="53" customFormat="1" ht="18" customHeight="1" thickBot="1">
      <c r="A14" s="107" t="s">
        <v>18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1055</v>
      </c>
      <c r="I14" s="71" t="s">
        <v>6</v>
      </c>
      <c r="J14" s="72" t="s">
        <v>5</v>
      </c>
    </row>
    <row r="15" spans="1:10" ht="18" customHeight="1">
      <c r="A15" s="32">
        <v>1</v>
      </c>
      <c r="B15" s="17"/>
      <c r="C15" s="18"/>
      <c r="D15" s="19"/>
      <c r="E15" s="172"/>
      <c r="F15" s="21"/>
      <c r="G15" s="21"/>
      <c r="H15" s="21"/>
      <c r="I15" s="146"/>
      <c r="J15" s="20"/>
    </row>
    <row r="16" spans="1:10" ht="18" customHeight="1">
      <c r="A16" s="32">
        <v>2</v>
      </c>
      <c r="B16" s="17"/>
      <c r="C16" s="18" t="s">
        <v>123</v>
      </c>
      <c r="D16" s="19" t="s">
        <v>124</v>
      </c>
      <c r="E16" s="172">
        <v>36308</v>
      </c>
      <c r="F16" s="21" t="s">
        <v>906</v>
      </c>
      <c r="G16" s="21" t="s">
        <v>907</v>
      </c>
      <c r="H16" s="21"/>
      <c r="I16" s="146">
        <v>8.3</v>
      </c>
      <c r="J16" s="20" t="s">
        <v>117</v>
      </c>
    </row>
    <row r="17" spans="1:10" ht="18" customHeight="1">
      <c r="A17" s="32">
        <v>3</v>
      </c>
      <c r="B17" s="17"/>
      <c r="C17" s="18" t="s">
        <v>185</v>
      </c>
      <c r="D17" s="19" t="s">
        <v>186</v>
      </c>
      <c r="E17" s="172" t="s">
        <v>481</v>
      </c>
      <c r="F17" s="21" t="s">
        <v>11</v>
      </c>
      <c r="G17" s="21" t="s">
        <v>178</v>
      </c>
      <c r="H17" s="21"/>
      <c r="I17" s="146">
        <v>9.68</v>
      </c>
      <c r="J17" s="20" t="s">
        <v>480</v>
      </c>
    </row>
    <row r="18" spans="1:10" ht="18" customHeight="1">
      <c r="A18" s="32">
        <v>4</v>
      </c>
      <c r="B18" s="17"/>
      <c r="C18" s="18" t="s">
        <v>157</v>
      </c>
      <c r="D18" s="19" t="s">
        <v>814</v>
      </c>
      <c r="E18" s="172" t="s">
        <v>815</v>
      </c>
      <c r="F18" s="21" t="s">
        <v>806</v>
      </c>
      <c r="G18" s="21" t="s">
        <v>145</v>
      </c>
      <c r="H18" s="21"/>
      <c r="I18" s="146" t="s">
        <v>217</v>
      </c>
      <c r="J18" s="20" t="s">
        <v>816</v>
      </c>
    </row>
    <row r="19" spans="1:10" ht="18" customHeight="1">
      <c r="A19" s="32">
        <v>5</v>
      </c>
      <c r="B19" s="17"/>
      <c r="C19" s="18" t="s">
        <v>914</v>
      </c>
      <c r="D19" s="19" t="s">
        <v>915</v>
      </c>
      <c r="E19" s="172" t="s">
        <v>916</v>
      </c>
      <c r="F19" s="21" t="s">
        <v>906</v>
      </c>
      <c r="G19" s="21" t="s">
        <v>907</v>
      </c>
      <c r="H19" s="21"/>
      <c r="I19" s="146" t="s">
        <v>219</v>
      </c>
      <c r="J19" s="20" t="s">
        <v>917</v>
      </c>
    </row>
    <row r="20" spans="1:10" ht="18" customHeight="1">
      <c r="A20" s="32">
        <v>6</v>
      </c>
      <c r="B20" s="17"/>
      <c r="C20" s="18" t="s">
        <v>341</v>
      </c>
      <c r="D20" s="19" t="s">
        <v>669</v>
      </c>
      <c r="E20" s="624" t="s">
        <v>670</v>
      </c>
      <c r="F20" s="625" t="s">
        <v>663</v>
      </c>
      <c r="G20" s="21" t="s">
        <v>205</v>
      </c>
      <c r="H20" s="21"/>
      <c r="I20" s="146">
        <v>9.04</v>
      </c>
      <c r="J20" s="20" t="s">
        <v>671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O19"/>
  <sheetViews>
    <sheetView zoomScalePageLayoutView="0" workbookViewId="0" topLeftCell="A1">
      <selection activeCell="U23" sqref="U23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.00390625" style="59" customWidth="1"/>
    <col min="7" max="7" width="12.8515625" style="59" bestFit="1" customWidth="1"/>
    <col min="8" max="8" width="4.421875" style="59" hidden="1" customWidth="1"/>
    <col min="9" max="9" width="5.8515625" style="59" customWidth="1"/>
    <col min="10" max="12" width="8.140625" style="54" customWidth="1"/>
    <col min="13" max="13" width="21.140625" style="37" bestFit="1" customWidth="1"/>
    <col min="14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66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6"/>
      <c r="L2" s="66"/>
      <c r="M2" s="66"/>
      <c r="N2" s="66"/>
      <c r="O2" s="106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1" customFormat="1" ht="15.75">
      <c r="C4" s="62" t="s">
        <v>45</v>
      </c>
      <c r="D4" s="62"/>
      <c r="E4" s="56"/>
      <c r="F4" s="112"/>
      <c r="G4" s="112"/>
      <c r="H4" s="59"/>
      <c r="I4" s="59"/>
      <c r="J4" s="54"/>
      <c r="K4" s="54"/>
      <c r="L4" s="54"/>
      <c r="M4" s="37"/>
    </row>
    <row r="5" spans="3:7" ht="16.5" thickBot="1">
      <c r="C5" s="184" t="s">
        <v>1078</v>
      </c>
      <c r="D5" s="62" t="s">
        <v>1079</v>
      </c>
      <c r="E5" s="56"/>
      <c r="F5" s="112"/>
      <c r="G5" s="112"/>
    </row>
    <row r="6" spans="1:13" s="53" customFormat="1" ht="18" customHeight="1" thickBot="1">
      <c r="A6" s="107" t="s">
        <v>20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1055</v>
      </c>
      <c r="I6" s="70" t="s">
        <v>42</v>
      </c>
      <c r="J6" s="71" t="s">
        <v>6</v>
      </c>
      <c r="K6" s="71" t="s">
        <v>7</v>
      </c>
      <c r="L6" s="82" t="s">
        <v>13</v>
      </c>
      <c r="M6" s="72" t="s">
        <v>5</v>
      </c>
    </row>
    <row r="7" spans="1:13" ht="18" customHeight="1">
      <c r="A7" s="32">
        <v>1</v>
      </c>
      <c r="B7" s="17"/>
      <c r="C7" s="18" t="s">
        <v>123</v>
      </c>
      <c r="D7" s="19" t="s">
        <v>124</v>
      </c>
      <c r="E7" s="172">
        <v>36308</v>
      </c>
      <c r="F7" s="21" t="s">
        <v>906</v>
      </c>
      <c r="G7" s="21" t="s">
        <v>907</v>
      </c>
      <c r="H7" s="21"/>
      <c r="I7" s="155">
        <v>18</v>
      </c>
      <c r="J7" s="146">
        <v>8.3</v>
      </c>
      <c r="K7" s="146">
        <v>8.33</v>
      </c>
      <c r="L7" s="154" t="str">
        <f aca="true" t="shared" si="0" ref="L7:L12">IF(ISBLANK(J7),"",IF(J7&gt;11.24,"",IF(J7&lt;=8.14,"KSM",IF(J7&lt;=8.64,"I A",IF(J7&lt;=9.24,"II A",IF(J7&lt;=9.84,"III A",IF(J7&lt;=10.44,"I JA",IF(J7&lt;=11.24,"II JA"))))))))</f>
        <v>I A</v>
      </c>
      <c r="M7" s="20" t="s">
        <v>117</v>
      </c>
    </row>
    <row r="8" spans="1:13" ht="18" customHeight="1">
      <c r="A8" s="32">
        <v>2</v>
      </c>
      <c r="B8" s="17"/>
      <c r="C8" s="18" t="s">
        <v>682</v>
      </c>
      <c r="D8" s="19" t="s">
        <v>683</v>
      </c>
      <c r="E8" s="172" t="s">
        <v>684</v>
      </c>
      <c r="F8" s="21" t="s">
        <v>679</v>
      </c>
      <c r="G8" s="21" t="s">
        <v>680</v>
      </c>
      <c r="H8" s="21"/>
      <c r="I8" s="155">
        <v>14</v>
      </c>
      <c r="J8" s="146">
        <v>8.62</v>
      </c>
      <c r="K8" s="146">
        <v>8.71</v>
      </c>
      <c r="L8" s="154" t="str">
        <f t="shared" si="0"/>
        <v>I A</v>
      </c>
      <c r="M8" s="20" t="s">
        <v>681</v>
      </c>
    </row>
    <row r="9" spans="1:13" ht="18" customHeight="1">
      <c r="A9" s="32">
        <v>3</v>
      </c>
      <c r="B9" s="17"/>
      <c r="C9" s="18" t="s">
        <v>113</v>
      </c>
      <c r="D9" s="19" t="s">
        <v>473</v>
      </c>
      <c r="E9" s="172" t="s">
        <v>474</v>
      </c>
      <c r="F9" s="21" t="s">
        <v>11</v>
      </c>
      <c r="G9" s="21" t="s">
        <v>178</v>
      </c>
      <c r="H9" s="21"/>
      <c r="I9" s="155">
        <v>11</v>
      </c>
      <c r="J9" s="146">
        <v>9</v>
      </c>
      <c r="K9" s="146">
        <v>8.83</v>
      </c>
      <c r="L9" s="154" t="str">
        <f t="shared" si="0"/>
        <v>II A</v>
      </c>
      <c r="M9" s="20" t="s">
        <v>468</v>
      </c>
    </row>
    <row r="10" spans="1:13" ht="18" customHeight="1">
      <c r="A10" s="32">
        <v>4</v>
      </c>
      <c r="B10" s="17"/>
      <c r="C10" s="18" t="s">
        <v>125</v>
      </c>
      <c r="D10" s="19" t="s">
        <v>923</v>
      </c>
      <c r="E10" s="172">
        <v>36559</v>
      </c>
      <c r="F10" s="21" t="s">
        <v>906</v>
      </c>
      <c r="G10" s="21" t="s">
        <v>907</v>
      </c>
      <c r="H10" s="21"/>
      <c r="I10" s="155">
        <v>9</v>
      </c>
      <c r="J10" s="146">
        <v>9.04</v>
      </c>
      <c r="K10" s="146">
        <v>9.07</v>
      </c>
      <c r="L10" s="154" t="str">
        <f t="shared" si="0"/>
        <v>II A</v>
      </c>
      <c r="M10" s="20" t="s">
        <v>117</v>
      </c>
    </row>
    <row r="11" spans="1:13" ht="18" customHeight="1">
      <c r="A11" s="32">
        <v>5</v>
      </c>
      <c r="B11" s="623"/>
      <c r="C11" s="18" t="s">
        <v>141</v>
      </c>
      <c r="D11" s="19" t="s">
        <v>138</v>
      </c>
      <c r="E11" s="172">
        <v>36416</v>
      </c>
      <c r="F11" s="21" t="s">
        <v>75</v>
      </c>
      <c r="G11" s="21" t="s">
        <v>139</v>
      </c>
      <c r="H11" s="21"/>
      <c r="I11" s="155">
        <v>8</v>
      </c>
      <c r="J11" s="146">
        <v>9.24</v>
      </c>
      <c r="K11" s="146">
        <v>9.18</v>
      </c>
      <c r="L11" s="154" t="str">
        <f t="shared" si="0"/>
        <v>II A</v>
      </c>
      <c r="M11" s="20" t="s">
        <v>140</v>
      </c>
    </row>
    <row r="12" spans="1:13" ht="18" customHeight="1">
      <c r="A12" s="32">
        <v>6</v>
      </c>
      <c r="B12" s="17"/>
      <c r="C12" s="18" t="s">
        <v>341</v>
      </c>
      <c r="D12" s="19" t="s">
        <v>669</v>
      </c>
      <c r="E12" s="624" t="s">
        <v>670</v>
      </c>
      <c r="F12" s="625" t="s">
        <v>663</v>
      </c>
      <c r="G12" s="21" t="s">
        <v>205</v>
      </c>
      <c r="H12" s="21"/>
      <c r="I12" s="155" t="s">
        <v>101</v>
      </c>
      <c r="J12" s="146">
        <v>9.04</v>
      </c>
      <c r="K12" s="146" t="s">
        <v>219</v>
      </c>
      <c r="L12" s="154" t="str">
        <f t="shared" si="0"/>
        <v>II A</v>
      </c>
      <c r="M12" s="20" t="s">
        <v>671</v>
      </c>
    </row>
    <row r="13" spans="3:9" ht="16.5" thickBot="1">
      <c r="C13" s="184" t="s">
        <v>1080</v>
      </c>
      <c r="D13" s="62" t="s">
        <v>1079</v>
      </c>
      <c r="E13" s="56"/>
      <c r="F13" s="112"/>
      <c r="G13" s="112"/>
      <c r="I13" s="647"/>
    </row>
    <row r="14" spans="1:13" s="53" customFormat="1" ht="18" customHeight="1" thickBot="1">
      <c r="A14" s="107" t="s">
        <v>20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1055</v>
      </c>
      <c r="I14" s="163"/>
      <c r="J14" s="71" t="s">
        <v>6</v>
      </c>
      <c r="K14" s="71" t="s">
        <v>7</v>
      </c>
      <c r="L14" s="82" t="s">
        <v>13</v>
      </c>
      <c r="M14" s="72" t="s">
        <v>5</v>
      </c>
    </row>
    <row r="15" spans="1:13" ht="18" customHeight="1">
      <c r="A15" s="32">
        <v>7</v>
      </c>
      <c r="B15" s="623"/>
      <c r="C15" s="18" t="s">
        <v>632</v>
      </c>
      <c r="D15" s="19" t="s">
        <v>633</v>
      </c>
      <c r="E15" s="172" t="s">
        <v>435</v>
      </c>
      <c r="F15" s="21" t="s">
        <v>62</v>
      </c>
      <c r="G15" s="21" t="s">
        <v>205</v>
      </c>
      <c r="H15" s="21"/>
      <c r="I15" s="155">
        <v>7</v>
      </c>
      <c r="J15" s="146">
        <v>9.26</v>
      </c>
      <c r="K15" s="146">
        <v>9.37</v>
      </c>
      <c r="L15" s="154" t="str">
        <f>IF(ISBLANK(J15),"",IF(J15&gt;11.24,"",IF(J15&lt;=8.14,"KSM",IF(J15&lt;=8.64,"I A",IF(J15&lt;=9.24,"II A",IF(J15&lt;=9.84,"III A",IF(J15&lt;=10.44,"I JA",IF(J15&lt;=11.24,"II JA"))))))))</f>
        <v>III A</v>
      </c>
      <c r="M15" s="20" t="s">
        <v>634</v>
      </c>
    </row>
    <row r="16" spans="1:13" ht="18" customHeight="1">
      <c r="A16" s="32">
        <v>8</v>
      </c>
      <c r="B16" s="623"/>
      <c r="C16" s="18" t="s">
        <v>185</v>
      </c>
      <c r="D16" s="19" t="s">
        <v>186</v>
      </c>
      <c r="E16" s="172" t="s">
        <v>481</v>
      </c>
      <c r="F16" s="21" t="s">
        <v>11</v>
      </c>
      <c r="G16" s="21" t="s">
        <v>178</v>
      </c>
      <c r="H16" s="21"/>
      <c r="I16" s="155">
        <v>6</v>
      </c>
      <c r="J16" s="146">
        <v>9.68</v>
      </c>
      <c r="K16" s="146" t="s">
        <v>217</v>
      </c>
      <c r="L16" s="154" t="str">
        <f>IF(ISBLANK(J16),"",IF(J16&gt;11.24,"",IF(J16&lt;=8.14,"KSM",IF(J16&lt;=8.64,"I A",IF(J16&lt;=9.24,"II A",IF(J16&lt;=9.84,"III A",IF(J16&lt;=10.44,"I JA",IF(J16&lt;=11.24,"II JA"))))))))</f>
        <v>III A</v>
      </c>
      <c r="M16" s="20" t="s">
        <v>480</v>
      </c>
    </row>
    <row r="18" spans="1:13" ht="18" customHeight="1">
      <c r="A18" s="27"/>
      <c r="B18" s="17"/>
      <c r="C18" s="18" t="s">
        <v>914</v>
      </c>
      <c r="D18" s="19" t="s">
        <v>915</v>
      </c>
      <c r="E18" s="172" t="s">
        <v>916</v>
      </c>
      <c r="F18" s="21" t="s">
        <v>906</v>
      </c>
      <c r="G18" s="21" t="s">
        <v>907</v>
      </c>
      <c r="H18" s="21"/>
      <c r="I18" s="21"/>
      <c r="J18" s="146" t="s">
        <v>219</v>
      </c>
      <c r="K18" s="146"/>
      <c r="L18" s="154">
        <f>IF(ISBLANK(J18),"",IF(J18&gt;11.24,"",IF(J18&lt;=8.14,"KSM",IF(J18&lt;=8.64,"I A",IF(J18&lt;=9.24,"II A",IF(J18&lt;=9.84,"III A",IF(J18&lt;=10.44,"I JA",IF(J18&lt;=11.24,"II JA"))))))))</f>
      </c>
      <c r="M18" s="20" t="s">
        <v>917</v>
      </c>
    </row>
    <row r="19" spans="1:13" ht="18" customHeight="1">
      <c r="A19" s="32"/>
      <c r="B19" s="17"/>
      <c r="C19" s="18" t="s">
        <v>157</v>
      </c>
      <c r="D19" s="19" t="s">
        <v>814</v>
      </c>
      <c r="E19" s="172" t="s">
        <v>815</v>
      </c>
      <c r="F19" s="21" t="s">
        <v>806</v>
      </c>
      <c r="G19" s="21" t="s">
        <v>145</v>
      </c>
      <c r="H19" s="21"/>
      <c r="I19" s="155">
        <v>-5</v>
      </c>
      <c r="J19" s="146" t="s">
        <v>217</v>
      </c>
      <c r="K19" s="146"/>
      <c r="L19" s="154">
        <f>IF(ISBLANK(J19),"",IF(J19&gt;11.24,"",IF(J19&lt;=8.14,"KSM",IF(J19&lt;=8.64,"I A",IF(J19&lt;=9.24,"II A",IF(J19&lt;=9.84,"III A",IF(J19&lt;=10.44,"I JA",IF(J19&lt;=11.24,"II JA"))))))))</f>
      </c>
      <c r="M19" s="20" t="s">
        <v>816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6.140625" style="46" bestFit="1" customWidth="1"/>
    <col min="8" max="8" width="7.00390625" style="46" hidden="1" customWidth="1"/>
    <col min="9" max="9" width="7.00390625" style="46" customWidth="1"/>
    <col min="10" max="10" width="9.140625" style="25" customWidth="1"/>
    <col min="11" max="11" width="4.57421875" style="25" bestFit="1" customWidth="1"/>
    <col min="12" max="12" width="23.28125" style="24" bestFit="1" customWidth="1"/>
    <col min="13" max="18" width="23.00390625" style="22" bestFit="1" customWidth="1"/>
    <col min="19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2" t="s">
        <v>39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126" t="s">
        <v>20</v>
      </c>
      <c r="B6" s="148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968</v>
      </c>
      <c r="I6" s="70" t="s">
        <v>42</v>
      </c>
      <c r="J6" s="13" t="s">
        <v>4</v>
      </c>
      <c r="K6" s="81" t="s">
        <v>13</v>
      </c>
      <c r="L6" s="49" t="s">
        <v>5</v>
      </c>
    </row>
    <row r="7" spans="1:14" s="45" customFormat="1" ht="18" customHeight="1">
      <c r="A7" s="32">
        <v>1</v>
      </c>
      <c r="B7" s="17">
        <v>13</v>
      </c>
      <c r="C7" s="18" t="s">
        <v>827</v>
      </c>
      <c r="D7" s="19" t="s">
        <v>828</v>
      </c>
      <c r="E7" s="172" t="s">
        <v>829</v>
      </c>
      <c r="F7" s="625" t="s">
        <v>806</v>
      </c>
      <c r="G7" s="21" t="s">
        <v>145</v>
      </c>
      <c r="H7" s="21"/>
      <c r="I7" s="103">
        <v>18</v>
      </c>
      <c r="J7" s="140">
        <v>0.00388599537037037</v>
      </c>
      <c r="K7" s="17" t="str">
        <f aca="true" t="shared" si="0" ref="K7:K12">IF(ISBLANK(J7),"",IF(J7&gt;0.0046875,"",IF(J7&lt;=0,"KSM",IF(J7&lt;=0.00354166666666667,"I A",IF(J7&lt;=0.00381944444444444,"II A",IF(J7&lt;=0.00416666666666667,"III A",IF(J7&lt;=0.00445601851851852,"I JA",IF(J7&lt;=0.0046875,"II JA"))))))))</f>
        <v>III A</v>
      </c>
      <c r="L7" s="20" t="s">
        <v>826</v>
      </c>
      <c r="M7" s="22"/>
      <c r="N7" s="22"/>
    </row>
    <row r="8" spans="1:14" s="45" customFormat="1" ht="18" customHeight="1">
      <c r="A8" s="32">
        <v>2</v>
      </c>
      <c r="B8" s="17">
        <v>90</v>
      </c>
      <c r="C8" s="18" t="s">
        <v>438</v>
      </c>
      <c r="D8" s="19" t="s">
        <v>85</v>
      </c>
      <c r="E8" s="172">
        <v>36590</v>
      </c>
      <c r="F8" s="625" t="s">
        <v>524</v>
      </c>
      <c r="G8" s="21" t="s">
        <v>525</v>
      </c>
      <c r="H8" s="21"/>
      <c r="I8" s="103">
        <v>14</v>
      </c>
      <c r="J8" s="140">
        <v>0.003960763888888889</v>
      </c>
      <c r="K8" s="17" t="str">
        <f t="shared" si="0"/>
        <v>III A</v>
      </c>
      <c r="L8" s="20" t="s">
        <v>526</v>
      </c>
      <c r="M8" s="22"/>
      <c r="N8" s="22"/>
    </row>
    <row r="9" spans="1:14" s="45" customFormat="1" ht="18" customHeight="1">
      <c r="A9" s="32">
        <v>3</v>
      </c>
      <c r="B9" s="17">
        <v>96</v>
      </c>
      <c r="C9" s="18" t="s">
        <v>296</v>
      </c>
      <c r="D9" s="19" t="s">
        <v>297</v>
      </c>
      <c r="E9" s="172">
        <v>36171</v>
      </c>
      <c r="F9" s="625" t="s">
        <v>298</v>
      </c>
      <c r="G9" s="21" t="s">
        <v>159</v>
      </c>
      <c r="H9" s="21"/>
      <c r="I9" s="103">
        <v>11</v>
      </c>
      <c r="J9" s="140">
        <v>0.004015740740740741</v>
      </c>
      <c r="K9" s="17" t="str">
        <f t="shared" si="0"/>
        <v>III A</v>
      </c>
      <c r="L9" s="20" t="s">
        <v>160</v>
      </c>
      <c r="M9" s="22"/>
      <c r="N9" s="22"/>
    </row>
    <row r="10" spans="1:14" s="45" customFormat="1" ht="18" customHeight="1">
      <c r="A10" s="32">
        <v>4</v>
      </c>
      <c r="B10" s="17">
        <v>105</v>
      </c>
      <c r="C10" s="18" t="s">
        <v>118</v>
      </c>
      <c r="D10" s="19" t="s">
        <v>519</v>
      </c>
      <c r="E10" s="172">
        <v>36682</v>
      </c>
      <c r="F10" s="625" t="s">
        <v>517</v>
      </c>
      <c r="G10" s="21" t="s">
        <v>214</v>
      </c>
      <c r="H10" s="21"/>
      <c r="I10" s="103">
        <v>9</v>
      </c>
      <c r="J10" s="140">
        <v>0.00402974537037037</v>
      </c>
      <c r="K10" s="17" t="str">
        <f t="shared" si="0"/>
        <v>III A</v>
      </c>
      <c r="L10" s="20" t="s">
        <v>215</v>
      </c>
      <c r="M10" s="22"/>
      <c r="N10" s="22"/>
    </row>
    <row r="11" spans="1:14" s="45" customFormat="1" ht="18" customHeight="1">
      <c r="A11" s="32">
        <v>5</v>
      </c>
      <c r="B11" s="17">
        <v>106</v>
      </c>
      <c r="C11" s="18" t="s">
        <v>522</v>
      </c>
      <c r="D11" s="19" t="s">
        <v>523</v>
      </c>
      <c r="E11" s="172">
        <v>36185</v>
      </c>
      <c r="F11" s="625" t="s">
        <v>517</v>
      </c>
      <c r="G11" s="21" t="s">
        <v>214</v>
      </c>
      <c r="H11" s="21"/>
      <c r="I11" s="103">
        <v>8</v>
      </c>
      <c r="J11" s="140">
        <v>0.00425474537037037</v>
      </c>
      <c r="K11" s="17" t="str">
        <f t="shared" si="0"/>
        <v>I JA</v>
      </c>
      <c r="L11" s="20" t="s">
        <v>215</v>
      </c>
      <c r="M11" s="22"/>
      <c r="N11" s="22"/>
    </row>
    <row r="12" spans="1:14" s="45" customFormat="1" ht="18" customHeight="1">
      <c r="A12" s="32"/>
      <c r="B12" s="17">
        <v>108</v>
      </c>
      <c r="C12" s="18" t="s">
        <v>263</v>
      </c>
      <c r="D12" s="19" t="s">
        <v>264</v>
      </c>
      <c r="E12" s="172" t="s">
        <v>265</v>
      </c>
      <c r="F12" s="625" t="s">
        <v>266</v>
      </c>
      <c r="G12" s="21" t="s">
        <v>187</v>
      </c>
      <c r="H12" s="21"/>
      <c r="I12" s="103"/>
      <c r="J12" s="140" t="s">
        <v>217</v>
      </c>
      <c r="K12" s="17">
        <f t="shared" si="0"/>
      </c>
      <c r="L12" s="20" t="s">
        <v>267</v>
      </c>
      <c r="M12" s="22"/>
      <c r="N12" s="22"/>
    </row>
  </sheetData>
  <sheetProtection/>
  <printOptions horizontalCentered="1"/>
  <pageMargins left="0.3937007874015748" right="0.3937007874015748" top="0.61" bottom="0.24" header="0.17" footer="0.21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O14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0.8515625" style="22" bestFit="1" customWidth="1"/>
    <col min="5" max="5" width="10.7109375" style="44" customWidth="1"/>
    <col min="6" max="6" width="16.140625" style="46" bestFit="1" customWidth="1"/>
    <col min="7" max="7" width="12.8515625" style="46" bestFit="1" customWidth="1"/>
    <col min="8" max="8" width="6.421875" style="46" hidden="1" customWidth="1"/>
    <col min="9" max="9" width="8.57421875" style="46" customWidth="1"/>
    <col min="10" max="10" width="9.140625" style="25" customWidth="1"/>
    <col min="11" max="11" width="4.57421875" style="25" bestFit="1" customWidth="1"/>
    <col min="12" max="12" width="19.7109375" style="24" bestFit="1" customWidth="1"/>
    <col min="13" max="18" width="23.00390625" style="22" bestFit="1" customWidth="1"/>
    <col min="19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62" t="s">
        <v>46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39"/>
      <c r="D5" s="39"/>
      <c r="E5" s="43"/>
      <c r="F5" s="43"/>
      <c r="G5" s="43"/>
      <c r="H5" s="41"/>
      <c r="I5" s="41"/>
      <c r="J5" s="47"/>
      <c r="K5" s="47"/>
    </row>
    <row r="6" spans="1:12" s="14" customFormat="1" ht="18" customHeight="1" thickBot="1">
      <c r="A6" s="126" t="s">
        <v>20</v>
      </c>
      <c r="B6" s="148" t="s">
        <v>19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968</v>
      </c>
      <c r="I6" s="70" t="s">
        <v>42</v>
      </c>
      <c r="J6" s="13" t="s">
        <v>4</v>
      </c>
      <c r="K6" s="81" t="s">
        <v>13</v>
      </c>
      <c r="L6" s="49" t="s">
        <v>5</v>
      </c>
    </row>
    <row r="7" spans="1:14" s="45" customFormat="1" ht="18" customHeight="1">
      <c r="A7" s="32">
        <v>1</v>
      </c>
      <c r="B7" s="17">
        <v>158</v>
      </c>
      <c r="C7" s="18" t="s">
        <v>341</v>
      </c>
      <c r="D7" s="19" t="s">
        <v>457</v>
      </c>
      <c r="E7" s="172" t="s">
        <v>458</v>
      </c>
      <c r="F7" s="21" t="s">
        <v>11</v>
      </c>
      <c r="G7" s="21" t="s">
        <v>178</v>
      </c>
      <c r="H7" s="21"/>
      <c r="I7" s="103">
        <v>18</v>
      </c>
      <c r="J7" s="140">
        <v>0.004284837962962963</v>
      </c>
      <c r="K7" s="17" t="str">
        <f aca="true" t="shared" si="0" ref="K7:K14">IF(ISBLANK(J7),"",IF(J7&gt;0.00532407407407407,"",IF(J7&lt;=0,"SM",IF(J7&lt;=0.00407407407407407,"KSM",IF(J7&lt;=0.00430555555555556,"I A",IF(J7&lt;=0.00459490740740741,"II A",IF(J7&lt;=0.00497685185185185,"III A",IF(J7&lt;=0.00532407407407407,"I JA"))))))))</f>
        <v>I A</v>
      </c>
      <c r="L7" s="20" t="s">
        <v>459</v>
      </c>
      <c r="M7" s="22"/>
      <c r="N7" s="22"/>
    </row>
    <row r="8" spans="1:14" s="45" customFormat="1" ht="18" customHeight="1">
      <c r="A8" s="32">
        <v>2</v>
      </c>
      <c r="B8" s="17">
        <v>180</v>
      </c>
      <c r="C8" s="18" t="s">
        <v>710</v>
      </c>
      <c r="D8" s="19" t="s">
        <v>711</v>
      </c>
      <c r="E8" s="172" t="s">
        <v>712</v>
      </c>
      <c r="F8" s="21" t="s">
        <v>708</v>
      </c>
      <c r="G8" s="21" t="s">
        <v>687</v>
      </c>
      <c r="H8" s="21"/>
      <c r="I8" s="103">
        <v>14</v>
      </c>
      <c r="J8" s="140">
        <v>0.004562384259259259</v>
      </c>
      <c r="K8" s="17" t="str">
        <f t="shared" si="0"/>
        <v>II A</v>
      </c>
      <c r="L8" s="20" t="s">
        <v>713</v>
      </c>
      <c r="M8" s="22"/>
      <c r="N8" s="22"/>
    </row>
    <row r="9" spans="1:14" s="45" customFormat="1" ht="18" customHeight="1">
      <c r="A9" s="32">
        <v>3</v>
      </c>
      <c r="B9" s="17">
        <v>151</v>
      </c>
      <c r="C9" s="18" t="s">
        <v>649</v>
      </c>
      <c r="D9" s="19" t="s">
        <v>650</v>
      </c>
      <c r="E9" s="172" t="s">
        <v>651</v>
      </c>
      <c r="F9" s="21" t="s">
        <v>62</v>
      </c>
      <c r="G9" s="21" t="s">
        <v>205</v>
      </c>
      <c r="H9" s="21"/>
      <c r="I9" s="103">
        <v>11</v>
      </c>
      <c r="J9" s="140">
        <v>0.004647222222222222</v>
      </c>
      <c r="K9" s="17" t="str">
        <f t="shared" si="0"/>
        <v>III A</v>
      </c>
      <c r="L9" s="20" t="s">
        <v>652</v>
      </c>
      <c r="M9" s="22"/>
      <c r="N9" s="22"/>
    </row>
    <row r="10" spans="1:14" s="45" customFormat="1" ht="18" customHeight="1">
      <c r="A10" s="32">
        <v>4</v>
      </c>
      <c r="B10" s="17">
        <v>31</v>
      </c>
      <c r="C10" s="18" t="s">
        <v>531</v>
      </c>
      <c r="D10" s="19" t="s">
        <v>532</v>
      </c>
      <c r="E10" s="172">
        <v>36545</v>
      </c>
      <c r="F10" s="21" t="s">
        <v>524</v>
      </c>
      <c r="G10" s="21" t="s">
        <v>525</v>
      </c>
      <c r="H10" s="21"/>
      <c r="I10" s="103">
        <v>9</v>
      </c>
      <c r="J10" s="140">
        <v>0.004708680555555555</v>
      </c>
      <c r="K10" s="17" t="str">
        <f t="shared" si="0"/>
        <v>III A</v>
      </c>
      <c r="L10" s="20" t="s">
        <v>533</v>
      </c>
      <c r="M10" s="22"/>
      <c r="N10" s="22"/>
    </row>
    <row r="11" spans="1:12" s="45" customFormat="1" ht="18" customHeight="1">
      <c r="A11" s="32">
        <v>5</v>
      </c>
      <c r="B11" s="17">
        <v>121</v>
      </c>
      <c r="C11" s="18" t="s">
        <v>452</v>
      </c>
      <c r="D11" s="19" t="s">
        <v>453</v>
      </c>
      <c r="E11" s="172" t="s">
        <v>454</v>
      </c>
      <c r="F11" s="21" t="s">
        <v>449</v>
      </c>
      <c r="G11" s="21" t="s">
        <v>450</v>
      </c>
      <c r="H11" s="21"/>
      <c r="I11" s="103">
        <v>8</v>
      </c>
      <c r="J11" s="140">
        <v>0.004747916666666667</v>
      </c>
      <c r="K11" s="17" t="str">
        <f t="shared" si="0"/>
        <v>III A</v>
      </c>
      <c r="L11" s="20" t="s">
        <v>451</v>
      </c>
    </row>
    <row r="12" spans="1:14" s="45" customFormat="1" ht="18" customHeight="1">
      <c r="A12" s="32">
        <v>6</v>
      </c>
      <c r="B12" s="17">
        <v>117</v>
      </c>
      <c r="C12" s="18" t="s">
        <v>246</v>
      </c>
      <c r="D12" s="19" t="s">
        <v>247</v>
      </c>
      <c r="E12" s="172" t="s">
        <v>248</v>
      </c>
      <c r="F12" s="21" t="s">
        <v>249</v>
      </c>
      <c r="G12" s="21" t="s">
        <v>244</v>
      </c>
      <c r="H12" s="21"/>
      <c r="I12" s="103">
        <v>7</v>
      </c>
      <c r="J12" s="140">
        <v>0.004912152777777778</v>
      </c>
      <c r="K12" s="17" t="str">
        <f t="shared" si="0"/>
        <v>III A</v>
      </c>
      <c r="L12" s="20" t="s">
        <v>245</v>
      </c>
      <c r="M12" s="22"/>
      <c r="N12" s="22"/>
    </row>
    <row r="13" spans="1:14" s="45" customFormat="1" ht="18" customHeight="1">
      <c r="A13" s="32">
        <v>7</v>
      </c>
      <c r="B13" s="17" t="s">
        <v>768</v>
      </c>
      <c r="C13" s="18" t="s">
        <v>89</v>
      </c>
      <c r="D13" s="19" t="s">
        <v>769</v>
      </c>
      <c r="E13" s="172" t="s">
        <v>770</v>
      </c>
      <c r="F13" s="21" t="s">
        <v>60</v>
      </c>
      <c r="G13" s="21" t="s">
        <v>680</v>
      </c>
      <c r="H13" s="21"/>
      <c r="I13" s="103">
        <v>6</v>
      </c>
      <c r="J13" s="140">
        <v>0.005118055555555555</v>
      </c>
      <c r="K13" s="17" t="str">
        <f t="shared" si="0"/>
        <v>I JA</v>
      </c>
      <c r="L13" s="20" t="s">
        <v>771</v>
      </c>
      <c r="M13" s="22"/>
      <c r="N13" s="22"/>
    </row>
    <row r="14" spans="1:14" s="45" customFormat="1" ht="18" customHeight="1">
      <c r="A14" s="32">
        <v>8</v>
      </c>
      <c r="B14" s="17">
        <v>51</v>
      </c>
      <c r="C14" s="18" t="s">
        <v>969</v>
      </c>
      <c r="D14" s="19" t="s">
        <v>970</v>
      </c>
      <c r="E14" s="172" t="s">
        <v>612</v>
      </c>
      <c r="F14" s="21" t="s">
        <v>440</v>
      </c>
      <c r="G14" s="21" t="s">
        <v>436</v>
      </c>
      <c r="H14" s="21"/>
      <c r="I14" s="103" t="s">
        <v>101</v>
      </c>
      <c r="J14" s="140">
        <v>0.005297569444444444</v>
      </c>
      <c r="K14" s="17" t="str">
        <f t="shared" si="0"/>
        <v>I JA</v>
      </c>
      <c r="L14" s="20" t="s">
        <v>971</v>
      </c>
      <c r="M14" s="22"/>
      <c r="N14" s="22"/>
    </row>
  </sheetData>
  <sheetProtection/>
  <printOptions horizontalCentered="1"/>
  <pageMargins left="0.3937007874015748" right="0.3937007874015748" top="0.52" bottom="0.24" header="0.17" footer="0.21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5.28125" style="46" customWidth="1"/>
    <col min="8" max="8" width="10.57421875" style="46" hidden="1" customWidth="1"/>
    <col min="9" max="9" width="5.00390625" style="46" bestFit="1" customWidth="1"/>
    <col min="10" max="11" width="9.140625" style="25" customWidth="1"/>
    <col min="12" max="12" width="5.00390625" style="25" bestFit="1" customWidth="1"/>
    <col min="13" max="13" width="25.57421875" style="24" bestFit="1" customWidth="1"/>
    <col min="14" max="18" width="23.00390625" style="22" bestFit="1" customWidth="1"/>
    <col min="19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3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3:12" s="38" customFormat="1" ht="15.75">
      <c r="C4" s="39" t="s">
        <v>40</v>
      </c>
      <c r="D4" s="39"/>
      <c r="E4" s="43"/>
      <c r="F4" s="43"/>
      <c r="G4" s="43"/>
      <c r="H4" s="41"/>
      <c r="I4" s="41"/>
      <c r="J4" s="47"/>
      <c r="K4" s="47"/>
      <c r="L4" s="47"/>
    </row>
    <row r="5" spans="3:12" s="38" customFormat="1" ht="16.5" thickBot="1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>
      <c r="A6" s="126" t="s">
        <v>20</v>
      </c>
      <c r="B6" s="149" t="s">
        <v>19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16</v>
      </c>
      <c r="I6" s="70" t="s">
        <v>42</v>
      </c>
      <c r="J6" s="16" t="s">
        <v>4</v>
      </c>
      <c r="K6" s="156" t="s">
        <v>41</v>
      </c>
      <c r="L6" s="81" t="s">
        <v>13</v>
      </c>
      <c r="M6" s="49" t="s">
        <v>5</v>
      </c>
      <c r="N6" s="14"/>
      <c r="O6" s="14"/>
      <c r="P6" s="14"/>
    </row>
    <row r="7" spans="1:14" s="45" customFormat="1" ht="18" customHeight="1">
      <c r="A7" s="32">
        <v>1</v>
      </c>
      <c r="B7" s="17">
        <v>136</v>
      </c>
      <c r="C7" s="18" t="s">
        <v>543</v>
      </c>
      <c r="D7" s="19" t="s">
        <v>544</v>
      </c>
      <c r="E7" s="172" t="s">
        <v>416</v>
      </c>
      <c r="F7" s="21" t="s">
        <v>545</v>
      </c>
      <c r="G7" s="21" t="s">
        <v>546</v>
      </c>
      <c r="H7" s="21"/>
      <c r="I7" s="185">
        <v>18</v>
      </c>
      <c r="J7" s="138">
        <v>0.009753935185185187</v>
      </c>
      <c r="K7" s="138"/>
      <c r="L7" s="27" t="str">
        <f aca="true" t="shared" si="0" ref="L7:L12">IF(ISBLANK(J7),"",IF(J7&lt;=0.0102430555555556,"KSM",IF(J7&lt;=0.0107060185185185,"I A",IF(J7&lt;=0.0115162037037037,"II A",IF(J7&lt;=0.0125,"III A",IF(J7&lt;=0.0135416666666667,"I JA",IF(J7&lt;=0.0144097222222222,"II JA",IF(J7&lt;=0.0151041666666667,"III JA",))))))))</f>
        <v>KSM</v>
      </c>
      <c r="M7" s="20" t="s">
        <v>547</v>
      </c>
      <c r="N7" s="24"/>
    </row>
    <row r="8" spans="1:14" s="45" customFormat="1" ht="18" customHeight="1">
      <c r="A8" s="32">
        <v>2</v>
      </c>
      <c r="B8" s="17">
        <v>27</v>
      </c>
      <c r="C8" s="18" t="s">
        <v>878</v>
      </c>
      <c r="D8" s="19" t="s">
        <v>879</v>
      </c>
      <c r="E8" s="172">
        <v>37004</v>
      </c>
      <c r="F8" s="21" t="s">
        <v>845</v>
      </c>
      <c r="G8" s="21" t="s">
        <v>145</v>
      </c>
      <c r="H8" s="21"/>
      <c r="I8" s="185" t="s">
        <v>101</v>
      </c>
      <c r="J8" s="138">
        <v>0.011403472222222223</v>
      </c>
      <c r="K8" s="138"/>
      <c r="L8" s="27" t="str">
        <f t="shared" si="0"/>
        <v>II A</v>
      </c>
      <c r="M8" s="20" t="s">
        <v>880</v>
      </c>
      <c r="N8" s="24"/>
    </row>
    <row r="9" spans="1:14" s="45" customFormat="1" ht="18" customHeight="1">
      <c r="A9" s="32">
        <v>3</v>
      </c>
      <c r="B9" s="17">
        <v>45</v>
      </c>
      <c r="C9" s="18" t="s">
        <v>301</v>
      </c>
      <c r="D9" s="19" t="s">
        <v>302</v>
      </c>
      <c r="E9" s="172" t="s">
        <v>303</v>
      </c>
      <c r="F9" s="21" t="s">
        <v>63</v>
      </c>
      <c r="G9" s="21" t="s">
        <v>304</v>
      </c>
      <c r="H9" s="175"/>
      <c r="I9" s="185">
        <v>14</v>
      </c>
      <c r="J9" s="138">
        <v>0.011571643518518518</v>
      </c>
      <c r="K9" s="138"/>
      <c r="L9" s="27" t="str">
        <f t="shared" si="0"/>
        <v>III A</v>
      </c>
      <c r="M9" s="20" t="s">
        <v>305</v>
      </c>
      <c r="N9" s="24"/>
    </row>
    <row r="10" spans="1:14" s="45" customFormat="1" ht="18" customHeight="1">
      <c r="A10" s="32">
        <v>4</v>
      </c>
      <c r="B10" s="17">
        <v>102</v>
      </c>
      <c r="C10" s="18" t="s">
        <v>420</v>
      </c>
      <c r="D10" s="19" t="s">
        <v>421</v>
      </c>
      <c r="E10" s="172" t="s">
        <v>422</v>
      </c>
      <c r="F10" s="21" t="s">
        <v>413</v>
      </c>
      <c r="G10" s="21" t="s">
        <v>414</v>
      </c>
      <c r="H10" s="21"/>
      <c r="I10" s="185" t="s">
        <v>101</v>
      </c>
      <c r="J10" s="138">
        <v>0.012291898148148149</v>
      </c>
      <c r="K10" s="138"/>
      <c r="L10" s="27" t="str">
        <f t="shared" si="0"/>
        <v>III A</v>
      </c>
      <c r="M10" s="20" t="s">
        <v>415</v>
      </c>
      <c r="N10" s="24"/>
    </row>
    <row r="11" spans="1:14" s="45" customFormat="1" ht="18" customHeight="1">
      <c r="A11" s="32">
        <v>5</v>
      </c>
      <c r="B11" s="17">
        <v>99</v>
      </c>
      <c r="C11" s="18" t="s">
        <v>410</v>
      </c>
      <c r="D11" s="19" t="s">
        <v>411</v>
      </c>
      <c r="E11" s="172" t="s">
        <v>412</v>
      </c>
      <c r="F11" s="21" t="s">
        <v>978</v>
      </c>
      <c r="G11" s="21" t="s">
        <v>414</v>
      </c>
      <c r="H11" s="21"/>
      <c r="I11" s="185">
        <v>11</v>
      </c>
      <c r="J11" s="138">
        <v>0.012822685185185185</v>
      </c>
      <c r="K11" s="138"/>
      <c r="L11" s="27" t="str">
        <f t="shared" si="0"/>
        <v>I JA</v>
      </c>
      <c r="M11" s="20" t="s">
        <v>415</v>
      </c>
      <c r="N11" s="24"/>
    </row>
    <row r="12" spans="1:14" s="45" customFormat="1" ht="18" customHeight="1">
      <c r="A12" s="32">
        <v>6</v>
      </c>
      <c r="B12" s="17">
        <v>101</v>
      </c>
      <c r="C12" s="18" t="s">
        <v>417</v>
      </c>
      <c r="D12" s="19" t="s">
        <v>418</v>
      </c>
      <c r="E12" s="172" t="s">
        <v>419</v>
      </c>
      <c r="F12" s="21" t="s">
        <v>413</v>
      </c>
      <c r="G12" s="21" t="s">
        <v>414</v>
      </c>
      <c r="H12" s="21"/>
      <c r="I12" s="185" t="s">
        <v>101</v>
      </c>
      <c r="J12" s="138">
        <v>0.014696990740740741</v>
      </c>
      <c r="K12" s="138"/>
      <c r="L12" s="27" t="str">
        <f t="shared" si="0"/>
        <v>III JA</v>
      </c>
      <c r="M12" s="20" t="s">
        <v>415</v>
      </c>
      <c r="N12" s="24"/>
    </row>
    <row r="13" spans="1:14" s="45" customFormat="1" ht="18" customHeight="1">
      <c r="A13" s="32"/>
      <c r="B13" s="17">
        <v>73</v>
      </c>
      <c r="C13" s="18" t="s">
        <v>254</v>
      </c>
      <c r="D13" s="19" t="s">
        <v>922</v>
      </c>
      <c r="E13" s="172">
        <v>36503</v>
      </c>
      <c r="F13" s="21" t="s">
        <v>906</v>
      </c>
      <c r="G13" s="21" t="s">
        <v>907</v>
      </c>
      <c r="H13" s="21"/>
      <c r="I13" s="185"/>
      <c r="J13" s="138" t="s">
        <v>218</v>
      </c>
      <c r="K13" s="378" t="s">
        <v>979</v>
      </c>
      <c r="L13" s="27"/>
      <c r="M13" s="20" t="s">
        <v>322</v>
      </c>
      <c r="N13" s="24"/>
    </row>
    <row r="14" spans="1:14" s="45" customFormat="1" ht="18" customHeight="1">
      <c r="A14" s="32"/>
      <c r="B14" s="17">
        <v>81</v>
      </c>
      <c r="C14" s="18" t="s">
        <v>108</v>
      </c>
      <c r="D14" s="19" t="s">
        <v>534</v>
      </c>
      <c r="E14" s="172">
        <v>36673</v>
      </c>
      <c r="F14" s="21" t="s">
        <v>75</v>
      </c>
      <c r="G14" s="21" t="s">
        <v>139</v>
      </c>
      <c r="H14" s="21"/>
      <c r="I14" s="185"/>
      <c r="J14" s="138" t="s">
        <v>218</v>
      </c>
      <c r="K14" s="379" t="s">
        <v>980</v>
      </c>
      <c r="L14" s="27"/>
      <c r="M14" s="20" t="s">
        <v>535</v>
      </c>
      <c r="N14" s="24"/>
    </row>
    <row r="18" ht="21">
      <c r="K18" s="380"/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P14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5.421875" style="22" bestFit="1" customWidth="1"/>
    <col min="5" max="5" width="10.7109375" style="44" customWidth="1"/>
    <col min="6" max="6" width="15.00390625" style="46" customWidth="1"/>
    <col min="7" max="7" width="14.28125" style="46" bestFit="1" customWidth="1"/>
    <col min="8" max="8" width="7.57421875" style="46" hidden="1" customWidth="1"/>
    <col min="9" max="9" width="5.00390625" style="46" bestFit="1" customWidth="1"/>
    <col min="10" max="11" width="9.140625" style="25" customWidth="1"/>
    <col min="12" max="12" width="4.28125" style="25" bestFit="1" customWidth="1"/>
    <col min="13" max="13" width="26.57421875" style="24" bestFit="1" customWidth="1"/>
    <col min="14" max="18" width="23.8515625" style="22" bestFit="1" customWidth="1"/>
    <col min="19" max="20" width="21.8515625" style="22" bestFit="1" customWidth="1"/>
    <col min="21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3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3:12" s="38" customFormat="1" ht="15.75">
      <c r="C4" s="39" t="s">
        <v>47</v>
      </c>
      <c r="D4" s="39"/>
      <c r="E4" s="43"/>
      <c r="F4" s="43"/>
      <c r="G4" s="43"/>
      <c r="H4" s="41"/>
      <c r="I4" s="41"/>
      <c r="J4" s="47"/>
      <c r="K4" s="47"/>
      <c r="L4" s="47"/>
    </row>
    <row r="5" spans="3:12" s="38" customFormat="1" ht="16.5" thickBot="1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>
      <c r="A6" s="126" t="s">
        <v>20</v>
      </c>
      <c r="B6" s="149" t="s">
        <v>19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965</v>
      </c>
      <c r="I6" s="70" t="s">
        <v>42</v>
      </c>
      <c r="J6" s="16" t="s">
        <v>4</v>
      </c>
      <c r="K6" s="156" t="s">
        <v>41</v>
      </c>
      <c r="L6" s="81" t="s">
        <v>13</v>
      </c>
      <c r="M6" s="49" t="s">
        <v>5</v>
      </c>
      <c r="N6" s="14"/>
      <c r="O6" s="14"/>
      <c r="P6" s="14"/>
    </row>
    <row r="7" spans="1:14" s="45" customFormat="1" ht="18" customHeight="1">
      <c r="A7" s="32">
        <v>1</v>
      </c>
      <c r="B7" s="17">
        <v>135</v>
      </c>
      <c r="C7" s="18" t="s">
        <v>548</v>
      </c>
      <c r="D7" s="19" t="s">
        <v>549</v>
      </c>
      <c r="E7" s="172" t="s">
        <v>550</v>
      </c>
      <c r="F7" s="21" t="s">
        <v>545</v>
      </c>
      <c r="G7" s="21" t="s">
        <v>546</v>
      </c>
      <c r="H7" s="21"/>
      <c r="I7" s="103">
        <v>18</v>
      </c>
      <c r="J7" s="138">
        <v>0.015324074074074073</v>
      </c>
      <c r="K7" s="138"/>
      <c r="L7" s="27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JA",))))))))</f>
        <v>I A</v>
      </c>
      <c r="M7" s="20" t="s">
        <v>551</v>
      </c>
      <c r="N7" s="24"/>
    </row>
    <row r="8" spans="1:13" s="45" customFormat="1" ht="18" customHeight="1">
      <c r="A8" s="32">
        <v>2</v>
      </c>
      <c r="B8" s="17">
        <v>115</v>
      </c>
      <c r="C8" s="18" t="s">
        <v>736</v>
      </c>
      <c r="D8" s="19" t="s">
        <v>737</v>
      </c>
      <c r="E8" s="172" t="s">
        <v>738</v>
      </c>
      <c r="F8" s="21" t="s">
        <v>729</v>
      </c>
      <c r="G8" s="21" t="s">
        <v>730</v>
      </c>
      <c r="H8" s="21"/>
      <c r="I8" s="103">
        <v>14</v>
      </c>
      <c r="J8" s="138">
        <v>0.015713310185185184</v>
      </c>
      <c r="K8" s="138"/>
      <c r="L8" s="27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JA",))))))))</f>
        <v>I A</v>
      </c>
      <c r="M8" s="20" t="s">
        <v>739</v>
      </c>
    </row>
    <row r="9" spans="1:14" s="45" customFormat="1" ht="18" customHeight="1">
      <c r="A9" s="32">
        <v>3</v>
      </c>
      <c r="B9" s="17" t="s">
        <v>801</v>
      </c>
      <c r="C9" s="18" t="s">
        <v>802</v>
      </c>
      <c r="D9" s="19" t="s">
        <v>102</v>
      </c>
      <c r="E9" s="172" t="s">
        <v>803</v>
      </c>
      <c r="F9" s="21" t="s">
        <v>64</v>
      </c>
      <c r="G9" s="21" t="s">
        <v>804</v>
      </c>
      <c r="H9" s="21"/>
      <c r="I9" s="103">
        <v>11</v>
      </c>
      <c r="J9" s="138">
        <v>0.018491203703703704</v>
      </c>
      <c r="K9" s="138"/>
      <c r="L9" s="27" t="str">
        <f>IF(ISBLANK(J9),"",IF(J9&lt;=0.0150462962962963,"KSM",IF(J9&lt;=0.0159143518518519,"I A",IF(J9&lt;=0.0172453703703704,"II A",IF(J9&lt;=0.0190972222222222,"III A",IF(J9&lt;=0.0206597222222222,"I JA",IF(J9&lt;=0.021875,"II JA",IF(J9&lt;=0.0229166666666667,"III JA",))))))))</f>
        <v>III A</v>
      </c>
      <c r="M9" s="20" t="s">
        <v>805</v>
      </c>
      <c r="N9" s="24"/>
    </row>
    <row r="11" spans="5:13" ht="12.75">
      <c r="E11" s="22"/>
      <c r="F11" s="22"/>
      <c r="G11" s="22"/>
      <c r="M11" s="22"/>
    </row>
    <row r="12" spans="5:13" ht="12.75">
      <c r="E12" s="22"/>
      <c r="F12" s="22"/>
      <c r="G12" s="22"/>
      <c r="M12" s="22"/>
    </row>
    <row r="13" spans="5:13" ht="12.75">
      <c r="E13" s="22"/>
      <c r="F13" s="22"/>
      <c r="G13" s="22"/>
      <c r="M13" s="22"/>
    </row>
    <row r="14" spans="5:13" ht="12.75">
      <c r="E14" s="22"/>
      <c r="F14" s="22"/>
      <c r="G14" s="22"/>
      <c r="M14" s="22"/>
    </row>
  </sheetData>
  <sheetProtection/>
  <printOptions horizontalCentered="1"/>
  <pageMargins left="0.3937007874015748" right="0.3937007874015748" top="0.6692913385826772" bottom="0.2362204724409449" header="0.15748031496062992" footer="0.196850393700787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PageLayoutView="0" workbookViewId="0" topLeftCell="A4">
      <selection activeCell="O27" sqref="O27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6.421875" style="22" bestFit="1" customWidth="1"/>
    <col min="5" max="5" width="10.7109375" style="44" customWidth="1"/>
    <col min="6" max="6" width="15.421875" style="46" bestFit="1" customWidth="1"/>
    <col min="7" max="7" width="12.8515625" style="46" bestFit="1" customWidth="1"/>
    <col min="8" max="8" width="11.28125" style="46" hidden="1" customWidth="1"/>
    <col min="9" max="9" width="9.140625" style="25" customWidth="1"/>
    <col min="10" max="10" width="24.8515625" style="24" bestFit="1" customWidth="1"/>
    <col min="11" max="16" width="25.28125" style="22" bestFit="1" customWidth="1"/>
    <col min="17" max="17" width="24.140625" style="22" bestFit="1" customWidth="1"/>
    <col min="18" max="16384" width="9.140625" style="22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3" s="62" customFormat="1" ht="15.75">
      <c r="A2" s="62" t="s">
        <v>223</v>
      </c>
      <c r="D2" s="63"/>
      <c r="E2" s="77"/>
      <c r="F2" s="77"/>
      <c r="G2" s="104"/>
      <c r="H2" s="104"/>
      <c r="I2" s="66"/>
      <c r="J2" s="65"/>
      <c r="K2" s="66"/>
      <c r="L2" s="66"/>
      <c r="M2" s="106"/>
    </row>
    <row r="3" spans="1:10" s="24" customFormat="1" ht="12" customHeight="1">
      <c r="A3" s="22"/>
      <c r="B3" s="22"/>
      <c r="C3" s="22"/>
      <c r="D3" s="23"/>
      <c r="E3" s="36"/>
      <c r="F3" s="33"/>
      <c r="G3" s="33"/>
      <c r="H3" s="33"/>
      <c r="I3" s="34"/>
      <c r="J3" s="35"/>
    </row>
    <row r="4" spans="3:9" s="38" customFormat="1" ht="16.5" customHeight="1">
      <c r="C4" s="39" t="s">
        <v>43</v>
      </c>
      <c r="D4" s="39"/>
      <c r="E4" s="43"/>
      <c r="F4" s="43"/>
      <c r="G4" s="43"/>
      <c r="H4" s="41"/>
      <c r="I4" s="47"/>
    </row>
    <row r="5" spans="3:9" s="38" customFormat="1" ht="16.5" thickBot="1">
      <c r="C5" s="39">
        <v>1</v>
      </c>
      <c r="D5" s="39" t="s">
        <v>216</v>
      </c>
      <c r="E5" s="43"/>
      <c r="F5" s="43"/>
      <c r="G5" s="43"/>
      <c r="H5" s="41"/>
      <c r="I5" s="47"/>
    </row>
    <row r="6" spans="1:13" s="24" customFormat="1" ht="18" customHeight="1" thickBot="1">
      <c r="A6" s="383" t="s">
        <v>18</v>
      </c>
      <c r="B6" s="384" t="s">
        <v>19</v>
      </c>
      <c r="C6" s="385" t="s">
        <v>0</v>
      </c>
      <c r="D6" s="386" t="s">
        <v>1</v>
      </c>
      <c r="E6" s="387" t="s">
        <v>10</v>
      </c>
      <c r="F6" s="388" t="s">
        <v>2</v>
      </c>
      <c r="G6" s="381" t="s">
        <v>3</v>
      </c>
      <c r="H6" s="381" t="s">
        <v>16</v>
      </c>
      <c r="I6" s="387" t="s">
        <v>4</v>
      </c>
      <c r="J6" s="382" t="s">
        <v>5</v>
      </c>
      <c r="K6" s="14"/>
      <c r="L6" s="14"/>
      <c r="M6" s="14"/>
    </row>
    <row r="7" spans="1:11" s="45" customFormat="1" ht="18" customHeight="1">
      <c r="A7" s="193">
        <v>2</v>
      </c>
      <c r="B7" s="314">
        <v>75</v>
      </c>
      <c r="C7" s="315" t="s">
        <v>104</v>
      </c>
      <c r="D7" s="316" t="s">
        <v>929</v>
      </c>
      <c r="E7" s="322">
        <v>36264</v>
      </c>
      <c r="F7" s="313" t="s">
        <v>906</v>
      </c>
      <c r="G7" s="313" t="s">
        <v>907</v>
      </c>
      <c r="H7" s="313" t="s">
        <v>925</v>
      </c>
      <c r="I7" s="200" t="s">
        <v>1041</v>
      </c>
      <c r="J7" s="313" t="s">
        <v>925</v>
      </c>
      <c r="K7" s="174"/>
    </row>
    <row r="8" spans="1:11" s="45" customFormat="1" ht="18" customHeight="1">
      <c r="A8" s="202">
        <f>A7</f>
        <v>2</v>
      </c>
      <c r="B8" s="155"/>
      <c r="C8" s="315" t="s">
        <v>118</v>
      </c>
      <c r="D8" s="316" t="s">
        <v>924</v>
      </c>
      <c r="E8" s="322">
        <v>36560</v>
      </c>
      <c r="F8" s="313" t="s">
        <v>906</v>
      </c>
      <c r="G8" s="313" t="s">
        <v>907</v>
      </c>
      <c r="H8" s="313" t="s">
        <v>925</v>
      </c>
      <c r="I8" s="190"/>
      <c r="J8" s="313" t="s">
        <v>925</v>
      </c>
      <c r="K8" s="178"/>
    </row>
    <row r="9" spans="1:11" s="45" customFormat="1" ht="18" customHeight="1">
      <c r="A9" s="202">
        <f>A8</f>
        <v>2</v>
      </c>
      <c r="B9" s="17"/>
      <c r="C9" s="315" t="s">
        <v>352</v>
      </c>
      <c r="D9" s="316" t="s">
        <v>930</v>
      </c>
      <c r="E9" s="322">
        <v>36523</v>
      </c>
      <c r="F9" s="313" t="s">
        <v>906</v>
      </c>
      <c r="G9" s="313" t="s">
        <v>907</v>
      </c>
      <c r="H9" s="313" t="s">
        <v>931</v>
      </c>
      <c r="I9" s="190"/>
      <c r="J9" s="313" t="s">
        <v>931</v>
      </c>
      <c r="K9" s="178"/>
    </row>
    <row r="10" spans="1:11" s="45" customFormat="1" ht="18" customHeight="1" thickBot="1">
      <c r="A10" s="204">
        <f>A9</f>
        <v>2</v>
      </c>
      <c r="B10" s="400"/>
      <c r="C10" s="315" t="s">
        <v>136</v>
      </c>
      <c r="D10" s="316" t="s">
        <v>905</v>
      </c>
      <c r="E10" s="322">
        <v>36535</v>
      </c>
      <c r="F10" s="313" t="s">
        <v>906</v>
      </c>
      <c r="G10" s="313" t="s">
        <v>907</v>
      </c>
      <c r="H10" s="313" t="s">
        <v>122</v>
      </c>
      <c r="I10" s="211"/>
      <c r="J10" s="313" t="s">
        <v>122</v>
      </c>
      <c r="K10" s="174"/>
    </row>
    <row r="11" spans="1:11" s="45" customFormat="1" ht="18" customHeight="1">
      <c r="A11" s="389">
        <v>3</v>
      </c>
      <c r="B11" s="392">
        <v>173</v>
      </c>
      <c r="C11" s="393" t="s">
        <v>695</v>
      </c>
      <c r="D11" s="394" t="s">
        <v>696</v>
      </c>
      <c r="E11" s="395">
        <v>36574</v>
      </c>
      <c r="F11" s="396" t="s">
        <v>697</v>
      </c>
      <c r="G11" s="396" t="s">
        <v>687</v>
      </c>
      <c r="H11" s="397"/>
      <c r="I11" s="200" t="s">
        <v>1039</v>
      </c>
      <c r="J11" s="398" t="s">
        <v>698</v>
      </c>
      <c r="K11" s="174"/>
    </row>
    <row r="12" spans="1:11" s="45" customFormat="1" ht="18" customHeight="1">
      <c r="A12" s="202">
        <f>A11</f>
        <v>3</v>
      </c>
      <c r="B12" s="155">
        <v>175</v>
      </c>
      <c r="C12" s="358" t="s">
        <v>120</v>
      </c>
      <c r="D12" s="340" t="s">
        <v>700</v>
      </c>
      <c r="E12" s="359">
        <v>36770</v>
      </c>
      <c r="F12" s="319" t="s">
        <v>489</v>
      </c>
      <c r="G12" s="319" t="s">
        <v>687</v>
      </c>
      <c r="H12" s="341"/>
      <c r="I12" s="190"/>
      <c r="J12" s="399" t="s">
        <v>701</v>
      </c>
      <c r="K12" s="178"/>
    </row>
    <row r="13" spans="1:11" s="45" customFormat="1" ht="18" customHeight="1">
      <c r="A13" s="202">
        <f>A12</f>
        <v>3</v>
      </c>
      <c r="B13" s="17"/>
      <c r="C13" s="358" t="s">
        <v>702</v>
      </c>
      <c r="D13" s="340" t="s">
        <v>703</v>
      </c>
      <c r="E13" s="359" t="s">
        <v>704</v>
      </c>
      <c r="F13" s="319" t="s">
        <v>693</v>
      </c>
      <c r="G13" s="319" t="s">
        <v>687</v>
      </c>
      <c r="H13" s="341"/>
      <c r="I13" s="190"/>
      <c r="J13" s="399" t="s">
        <v>694</v>
      </c>
      <c r="K13" s="178"/>
    </row>
    <row r="14" spans="1:11" s="45" customFormat="1" ht="18" customHeight="1" thickBot="1">
      <c r="A14" s="528">
        <f>A13</f>
        <v>3</v>
      </c>
      <c r="B14" s="377">
        <v>174</v>
      </c>
      <c r="C14" s="529" t="s">
        <v>428</v>
      </c>
      <c r="D14" s="530" t="s">
        <v>699</v>
      </c>
      <c r="E14" s="531">
        <v>36642</v>
      </c>
      <c r="F14" s="376" t="s">
        <v>11</v>
      </c>
      <c r="G14" s="376" t="s">
        <v>687</v>
      </c>
      <c r="H14" s="532"/>
      <c r="I14" s="533"/>
      <c r="J14" s="526" t="s">
        <v>690</v>
      </c>
      <c r="K14" s="174"/>
    </row>
    <row r="15" spans="1:11" s="45" customFormat="1" ht="18" customHeight="1">
      <c r="A15" s="193">
        <v>4</v>
      </c>
      <c r="B15" s="194"/>
      <c r="C15" s="513" t="s">
        <v>613</v>
      </c>
      <c r="D15" s="514" t="s">
        <v>614</v>
      </c>
      <c r="E15" s="515" t="s">
        <v>615</v>
      </c>
      <c r="F15" s="503" t="s">
        <v>62</v>
      </c>
      <c r="G15" s="516" t="s">
        <v>205</v>
      </c>
      <c r="H15" s="517" t="s">
        <v>212</v>
      </c>
      <c r="I15" s="200" t="s">
        <v>1038</v>
      </c>
      <c r="J15" s="518" t="s">
        <v>212</v>
      </c>
      <c r="K15" s="174"/>
    </row>
    <row r="16" spans="1:11" s="45" customFormat="1" ht="18" customHeight="1">
      <c r="A16" s="202">
        <f>A15</f>
        <v>4</v>
      </c>
      <c r="B16" s="348">
        <v>138</v>
      </c>
      <c r="C16" s="344" t="s">
        <v>605</v>
      </c>
      <c r="D16" s="345" t="s">
        <v>606</v>
      </c>
      <c r="E16" s="317" t="s">
        <v>607</v>
      </c>
      <c r="F16" s="343" t="s">
        <v>62</v>
      </c>
      <c r="G16" s="343" t="s">
        <v>205</v>
      </c>
      <c r="H16" s="343" t="s">
        <v>568</v>
      </c>
      <c r="I16" s="190"/>
      <c r="J16" s="527" t="s">
        <v>568</v>
      </c>
      <c r="K16" s="178"/>
    </row>
    <row r="17" spans="1:11" s="45" customFormat="1" ht="18" customHeight="1">
      <c r="A17" s="202">
        <f>A16</f>
        <v>4</v>
      </c>
      <c r="B17" s="17"/>
      <c r="C17" s="349" t="s">
        <v>641</v>
      </c>
      <c r="D17" s="354" t="s">
        <v>642</v>
      </c>
      <c r="E17" s="351" t="s">
        <v>643</v>
      </c>
      <c r="F17" s="343" t="s">
        <v>62</v>
      </c>
      <c r="G17" s="352" t="s">
        <v>205</v>
      </c>
      <c r="H17" s="356" t="s">
        <v>629</v>
      </c>
      <c r="I17" s="190"/>
      <c r="J17" s="519" t="s">
        <v>629</v>
      </c>
      <c r="K17" s="178"/>
    </row>
    <row r="18" spans="1:11" s="45" customFormat="1" ht="18" customHeight="1" thickBot="1">
      <c r="A18" s="204">
        <f>A17</f>
        <v>4</v>
      </c>
      <c r="B18" s="507">
        <v>154</v>
      </c>
      <c r="C18" s="520" t="s">
        <v>655</v>
      </c>
      <c r="D18" s="521" t="s">
        <v>656</v>
      </c>
      <c r="E18" s="522" t="s">
        <v>657</v>
      </c>
      <c r="F18" s="511" t="s">
        <v>62</v>
      </c>
      <c r="G18" s="352" t="s">
        <v>205</v>
      </c>
      <c r="H18" s="523" t="s">
        <v>205</v>
      </c>
      <c r="I18" s="524"/>
      <c r="J18" s="525" t="s">
        <v>213</v>
      </c>
      <c r="K18" s="174"/>
    </row>
    <row r="19" spans="1:11" s="45" customFormat="1" ht="18" customHeight="1">
      <c r="A19" s="286"/>
      <c r="B19" s="178"/>
      <c r="C19" s="29"/>
      <c r="D19" s="30"/>
      <c r="E19" s="269"/>
      <c r="F19" s="28"/>
      <c r="G19" s="28"/>
      <c r="H19" s="28"/>
      <c r="I19" s="287"/>
      <c r="J19" s="31"/>
      <c r="K19" s="174"/>
    </row>
    <row r="20" spans="3:9" s="38" customFormat="1" ht="16.5" thickBot="1">
      <c r="C20" s="39">
        <v>2</v>
      </c>
      <c r="D20" s="39" t="s">
        <v>216</v>
      </c>
      <c r="E20" s="43"/>
      <c r="F20" s="43"/>
      <c r="G20" s="43"/>
      <c r="H20" s="41"/>
      <c r="I20" s="47"/>
    </row>
    <row r="21" spans="1:13" s="24" customFormat="1" ht="18" customHeight="1" thickBot="1">
      <c r="A21" s="107" t="s">
        <v>18</v>
      </c>
      <c r="B21" s="149" t="s">
        <v>19</v>
      </c>
      <c r="C21" s="15" t="s">
        <v>0</v>
      </c>
      <c r="D21" s="12" t="s">
        <v>1</v>
      </c>
      <c r="E21" s="16" t="s">
        <v>10</v>
      </c>
      <c r="F21" s="75" t="s">
        <v>2</v>
      </c>
      <c r="G21" s="70" t="s">
        <v>3</v>
      </c>
      <c r="H21" s="70" t="s">
        <v>16</v>
      </c>
      <c r="I21" s="16" t="s">
        <v>4</v>
      </c>
      <c r="J21" s="49" t="s">
        <v>5</v>
      </c>
      <c r="K21" s="14"/>
      <c r="L21" s="14"/>
      <c r="M21" s="14"/>
    </row>
    <row r="22" spans="1:11" s="45" customFormat="1" ht="18" customHeight="1">
      <c r="A22" s="193">
        <v>2</v>
      </c>
      <c r="B22" s="324">
        <v>56</v>
      </c>
      <c r="C22" s="325" t="s">
        <v>108</v>
      </c>
      <c r="D22" s="326" t="s">
        <v>370</v>
      </c>
      <c r="E22" s="327" t="s">
        <v>371</v>
      </c>
      <c r="F22" s="328" t="s">
        <v>372</v>
      </c>
      <c r="G22" s="331" t="s">
        <v>360</v>
      </c>
      <c r="H22" s="198"/>
      <c r="I22" s="200" t="s">
        <v>218</v>
      </c>
      <c r="J22" s="338" t="s">
        <v>373</v>
      </c>
      <c r="K22" s="174"/>
    </row>
    <row r="23" spans="1:11" s="45" customFormat="1" ht="18" customHeight="1">
      <c r="A23" s="202">
        <f>A22</f>
        <v>2</v>
      </c>
      <c r="B23" s="333">
        <v>55</v>
      </c>
      <c r="C23" s="334" t="s">
        <v>366</v>
      </c>
      <c r="D23" s="335" t="s">
        <v>367</v>
      </c>
      <c r="E23" s="336" t="s">
        <v>368</v>
      </c>
      <c r="F23" s="328" t="s">
        <v>59</v>
      </c>
      <c r="G23" s="329" t="s">
        <v>166</v>
      </c>
      <c r="H23" s="337" t="s">
        <v>369</v>
      </c>
      <c r="I23" s="190"/>
      <c r="J23" s="337" t="s">
        <v>369</v>
      </c>
      <c r="K23" s="178"/>
    </row>
    <row r="24" spans="1:11" s="45" customFormat="1" ht="18" customHeight="1">
      <c r="A24" s="202">
        <f>A23</f>
        <v>2</v>
      </c>
      <c r="B24" s="17"/>
      <c r="C24" s="325" t="s">
        <v>352</v>
      </c>
      <c r="D24" s="326" t="s">
        <v>353</v>
      </c>
      <c r="E24" s="327" t="s">
        <v>354</v>
      </c>
      <c r="F24" s="328" t="s">
        <v>59</v>
      </c>
      <c r="G24" s="329" t="s">
        <v>166</v>
      </c>
      <c r="H24" s="330" t="s">
        <v>355</v>
      </c>
      <c r="I24" s="190"/>
      <c r="J24" s="330" t="s">
        <v>355</v>
      </c>
      <c r="K24" s="178"/>
    </row>
    <row r="25" spans="1:11" s="45" customFormat="1" ht="18" customHeight="1" thickBot="1">
      <c r="A25" s="528">
        <f>A24</f>
        <v>2</v>
      </c>
      <c r="B25" s="583">
        <v>53</v>
      </c>
      <c r="C25" s="584" t="s">
        <v>356</v>
      </c>
      <c r="D25" s="585" t="s">
        <v>357</v>
      </c>
      <c r="E25" s="586" t="s">
        <v>358</v>
      </c>
      <c r="F25" s="587" t="s">
        <v>359</v>
      </c>
      <c r="G25" s="588" t="s">
        <v>360</v>
      </c>
      <c r="H25" s="589" t="s">
        <v>361</v>
      </c>
      <c r="I25" s="533"/>
      <c r="J25" s="589" t="s">
        <v>361</v>
      </c>
      <c r="K25" s="174"/>
    </row>
    <row r="26" spans="1:11" s="45" customFormat="1" ht="18" customHeight="1">
      <c r="A26" s="193">
        <v>3</v>
      </c>
      <c r="B26" s="194"/>
      <c r="C26" s="569" t="s">
        <v>98</v>
      </c>
      <c r="D26" s="570" t="s">
        <v>812</v>
      </c>
      <c r="E26" s="571" t="s">
        <v>813</v>
      </c>
      <c r="F26" s="572" t="s">
        <v>806</v>
      </c>
      <c r="G26" s="572" t="s">
        <v>145</v>
      </c>
      <c r="H26" s="573" t="s">
        <v>149</v>
      </c>
      <c r="I26" s="200" t="s">
        <v>1036</v>
      </c>
      <c r="J26" s="580" t="s">
        <v>149</v>
      </c>
      <c r="K26" s="174"/>
    </row>
    <row r="27" spans="1:11" s="45" customFormat="1" ht="18" customHeight="1">
      <c r="A27" s="202">
        <f>A26</f>
        <v>3</v>
      </c>
      <c r="B27" s="360">
        <v>10</v>
      </c>
      <c r="C27" s="323" t="s">
        <v>781</v>
      </c>
      <c r="D27" s="364" t="s">
        <v>822</v>
      </c>
      <c r="E27" s="365">
        <v>36787</v>
      </c>
      <c r="F27" s="363" t="s">
        <v>806</v>
      </c>
      <c r="G27" s="363" t="s">
        <v>145</v>
      </c>
      <c r="H27" s="321" t="s">
        <v>823</v>
      </c>
      <c r="I27" s="190"/>
      <c r="J27" s="581" t="s">
        <v>823</v>
      </c>
      <c r="K27" s="178"/>
    </row>
    <row r="28" spans="1:11" s="45" customFormat="1" ht="18" customHeight="1">
      <c r="A28" s="202">
        <f>A27</f>
        <v>3</v>
      </c>
      <c r="B28" s="360">
        <v>11</v>
      </c>
      <c r="C28" s="323" t="s">
        <v>824</v>
      </c>
      <c r="D28" s="364" t="s">
        <v>825</v>
      </c>
      <c r="E28" s="365">
        <v>36405</v>
      </c>
      <c r="F28" s="363" t="s">
        <v>806</v>
      </c>
      <c r="G28" s="363" t="s">
        <v>145</v>
      </c>
      <c r="H28" s="321" t="s">
        <v>823</v>
      </c>
      <c r="I28" s="190"/>
      <c r="J28" s="581" t="s">
        <v>823</v>
      </c>
      <c r="K28" s="178"/>
    </row>
    <row r="29" spans="1:11" s="45" customFormat="1" ht="18" customHeight="1" thickBot="1">
      <c r="A29" s="204">
        <f>A28</f>
        <v>3</v>
      </c>
      <c r="B29" s="574">
        <v>7</v>
      </c>
      <c r="C29" s="575" t="s">
        <v>228</v>
      </c>
      <c r="D29" s="576" t="s">
        <v>808</v>
      </c>
      <c r="E29" s="577" t="s">
        <v>809</v>
      </c>
      <c r="F29" s="578" t="s">
        <v>806</v>
      </c>
      <c r="G29" s="578" t="s">
        <v>145</v>
      </c>
      <c r="H29" s="579" t="s">
        <v>149</v>
      </c>
      <c r="I29" s="211"/>
      <c r="J29" s="582" t="s">
        <v>149</v>
      </c>
      <c r="K29" s="174"/>
    </row>
    <row r="30" spans="1:11" s="45" customFormat="1" ht="18" customHeight="1">
      <c r="A30" s="193">
        <v>4</v>
      </c>
      <c r="B30" s="194"/>
      <c r="C30" s="500" t="s">
        <v>438</v>
      </c>
      <c r="D30" s="501" t="s">
        <v>566</v>
      </c>
      <c r="E30" s="502" t="s">
        <v>567</v>
      </c>
      <c r="F30" s="503" t="s">
        <v>55</v>
      </c>
      <c r="G30" s="503" t="s">
        <v>205</v>
      </c>
      <c r="H30" s="503" t="s">
        <v>568</v>
      </c>
      <c r="I30" s="200" t="s">
        <v>1037</v>
      </c>
      <c r="J30" s="504" t="s">
        <v>568</v>
      </c>
      <c r="K30" s="174"/>
    </row>
    <row r="31" spans="1:11" s="45" customFormat="1" ht="18" customHeight="1">
      <c r="A31" s="202">
        <f>A30</f>
        <v>4</v>
      </c>
      <c r="B31" s="348">
        <v>140</v>
      </c>
      <c r="C31" s="349" t="s">
        <v>98</v>
      </c>
      <c r="D31" s="354" t="s">
        <v>611</v>
      </c>
      <c r="E31" s="355" t="s">
        <v>612</v>
      </c>
      <c r="F31" s="343" t="s">
        <v>55</v>
      </c>
      <c r="G31" s="352" t="s">
        <v>205</v>
      </c>
      <c r="H31" s="353" t="s">
        <v>568</v>
      </c>
      <c r="I31" s="190"/>
      <c r="J31" s="505" t="s">
        <v>1051</v>
      </c>
      <c r="K31" s="178"/>
    </row>
    <row r="32" spans="1:11" s="45" customFormat="1" ht="18" customHeight="1">
      <c r="A32" s="202">
        <f>A31</f>
        <v>4</v>
      </c>
      <c r="B32" s="348">
        <v>139</v>
      </c>
      <c r="C32" s="349" t="s">
        <v>88</v>
      </c>
      <c r="D32" s="350" t="s">
        <v>608</v>
      </c>
      <c r="E32" s="355" t="s">
        <v>609</v>
      </c>
      <c r="F32" s="343" t="s">
        <v>55</v>
      </c>
      <c r="G32" s="352" t="s">
        <v>205</v>
      </c>
      <c r="H32" s="357" t="s">
        <v>610</v>
      </c>
      <c r="I32" s="190"/>
      <c r="J32" s="506" t="s">
        <v>610</v>
      </c>
      <c r="K32" s="178"/>
    </row>
    <row r="33" spans="1:11" s="45" customFormat="1" ht="18" customHeight="1" thickBot="1">
      <c r="A33" s="204">
        <f>A32</f>
        <v>4</v>
      </c>
      <c r="B33" s="507">
        <v>126</v>
      </c>
      <c r="C33" s="508" t="s">
        <v>100</v>
      </c>
      <c r="D33" s="509" t="s">
        <v>571</v>
      </c>
      <c r="E33" s="510" t="s">
        <v>572</v>
      </c>
      <c r="F33" s="511" t="s">
        <v>55</v>
      </c>
      <c r="G33" s="511" t="s">
        <v>205</v>
      </c>
      <c r="H33" s="511" t="s">
        <v>568</v>
      </c>
      <c r="I33" s="211"/>
      <c r="J33" s="512" t="s">
        <v>568</v>
      </c>
      <c r="K33" s="174"/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.00390625" style="22" customWidth="1"/>
    <col min="2" max="2" width="5.7109375" style="22" hidden="1" customWidth="1"/>
    <col min="3" max="3" width="11.140625" style="22" customWidth="1"/>
    <col min="4" max="4" width="16.421875" style="22" bestFit="1" customWidth="1"/>
    <col min="5" max="5" width="10.7109375" style="44" customWidth="1"/>
    <col min="6" max="6" width="19.00390625" style="46" customWidth="1"/>
    <col min="7" max="7" width="22.421875" style="46" customWidth="1"/>
    <col min="8" max="8" width="0.5625" style="46" customWidth="1"/>
    <col min="9" max="9" width="7.57421875" style="46" customWidth="1"/>
    <col min="10" max="10" width="9.140625" style="25" customWidth="1"/>
    <col min="11" max="11" width="6.28125" style="25" customWidth="1"/>
    <col min="12" max="12" width="29.28125" style="24" customWidth="1"/>
    <col min="13" max="18" width="25.28125" style="22" bestFit="1" customWidth="1"/>
    <col min="19" max="19" width="24.140625" style="22" bestFit="1" customWidth="1"/>
    <col min="20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6.5" customHeight="1">
      <c r="C4" s="39" t="s">
        <v>43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>
      <c r="A6" s="107" t="s">
        <v>20</v>
      </c>
      <c r="B6" s="149" t="s">
        <v>19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16</v>
      </c>
      <c r="I6" s="101" t="s">
        <v>42</v>
      </c>
      <c r="J6" s="16" t="s">
        <v>4</v>
      </c>
      <c r="K6" s="81" t="s">
        <v>13</v>
      </c>
      <c r="L6" s="49" t="s">
        <v>5</v>
      </c>
      <c r="M6" s="14"/>
      <c r="N6" s="14"/>
      <c r="O6" s="14"/>
    </row>
    <row r="7" spans="1:13" s="45" customFormat="1" ht="18" customHeight="1">
      <c r="A7" s="193">
        <v>1</v>
      </c>
      <c r="B7" s="194"/>
      <c r="C7" s="596" t="s">
        <v>98</v>
      </c>
      <c r="D7" s="597" t="s">
        <v>812</v>
      </c>
      <c r="E7" s="571" t="s">
        <v>813</v>
      </c>
      <c r="F7" s="572" t="s">
        <v>806</v>
      </c>
      <c r="G7" s="572" t="s">
        <v>145</v>
      </c>
      <c r="H7" s="573"/>
      <c r="I7" s="199">
        <v>27</v>
      </c>
      <c r="J7" s="200">
        <v>0.0012314814814814816</v>
      </c>
      <c r="K7" s="158" t="str">
        <f>IF(ISBLANK(J7),"",IF(J7&lt;=0.00118055555555556,"KSM",IF(J7&lt;=0.00124421296296296,"I A",IF(J7&lt;=0.00133101851851852,"II A",IF(J7&lt;=0.00144675925925926,"III A",IF(J7&lt;=0.00155092592592593,"I JA",IF(J7&lt;=0.00163194444444444,"II JA",IF(J7&lt;=0.00170138888888889,"III JA",))))))))</f>
        <v>I A</v>
      </c>
      <c r="L7" s="626" t="s">
        <v>149</v>
      </c>
      <c r="M7" s="174"/>
    </row>
    <row r="8" spans="1:13" s="45" customFormat="1" ht="18" customHeight="1">
      <c r="A8" s="202">
        <f>A7</f>
        <v>1</v>
      </c>
      <c r="B8" s="360">
        <v>10</v>
      </c>
      <c r="C8" s="598" t="s">
        <v>781</v>
      </c>
      <c r="D8" s="599" t="s">
        <v>822</v>
      </c>
      <c r="E8" s="365">
        <v>36787</v>
      </c>
      <c r="F8" s="363" t="s">
        <v>806</v>
      </c>
      <c r="G8" s="363" t="s">
        <v>145</v>
      </c>
      <c r="H8" s="321"/>
      <c r="I8" s="190"/>
      <c r="J8" s="321"/>
      <c r="K8" s="190" t="str">
        <f>K7</f>
        <v>I A</v>
      </c>
      <c r="L8" s="627" t="s">
        <v>823</v>
      </c>
      <c r="M8" s="178"/>
    </row>
    <row r="9" spans="1:13" s="45" customFormat="1" ht="18" customHeight="1">
      <c r="A9" s="202">
        <f>A8</f>
        <v>1</v>
      </c>
      <c r="B9" s="360">
        <v>11</v>
      </c>
      <c r="C9" s="598" t="s">
        <v>824</v>
      </c>
      <c r="D9" s="599" t="s">
        <v>825</v>
      </c>
      <c r="E9" s="365">
        <v>36405</v>
      </c>
      <c r="F9" s="363" t="s">
        <v>806</v>
      </c>
      <c r="G9" s="363" t="s">
        <v>145</v>
      </c>
      <c r="H9" s="321"/>
      <c r="I9" s="190"/>
      <c r="J9" s="321"/>
      <c r="K9" s="190" t="str">
        <f>K8</f>
        <v>I A</v>
      </c>
      <c r="L9" s="627" t="s">
        <v>823</v>
      </c>
      <c r="M9" s="178"/>
    </row>
    <row r="10" spans="1:13" s="45" customFormat="1" ht="18" customHeight="1" thickBot="1">
      <c r="A10" s="204">
        <f>A9</f>
        <v>1</v>
      </c>
      <c r="B10" s="574">
        <v>7</v>
      </c>
      <c r="C10" s="600" t="s">
        <v>228</v>
      </c>
      <c r="D10" s="601" t="s">
        <v>808</v>
      </c>
      <c r="E10" s="577" t="s">
        <v>809</v>
      </c>
      <c r="F10" s="578" t="s">
        <v>806</v>
      </c>
      <c r="G10" s="578" t="s">
        <v>145</v>
      </c>
      <c r="H10" s="579"/>
      <c r="I10" s="211"/>
      <c r="J10" s="579"/>
      <c r="K10" s="211" t="str">
        <f>K9</f>
        <v>I A</v>
      </c>
      <c r="L10" s="628" t="s">
        <v>149</v>
      </c>
      <c r="M10" s="174"/>
    </row>
    <row r="11" spans="1:13" s="45" customFormat="1" ht="18" customHeight="1">
      <c r="A11" s="389">
        <v>2</v>
      </c>
      <c r="B11" s="324">
        <v>75</v>
      </c>
      <c r="C11" s="325" t="s">
        <v>104</v>
      </c>
      <c r="D11" s="602" t="s">
        <v>929</v>
      </c>
      <c r="E11" s="594">
        <v>36264</v>
      </c>
      <c r="F11" s="339" t="s">
        <v>906</v>
      </c>
      <c r="G11" s="339" t="s">
        <v>907</v>
      </c>
      <c r="H11" s="369"/>
      <c r="I11" s="595">
        <v>21</v>
      </c>
      <c r="J11" s="592">
        <v>0.0012349537037037036</v>
      </c>
      <c r="K11" s="593" t="str">
        <f>IF(ISBLANK(J11),"",IF(J11&lt;=0.00118055555555556,"KSM",IF(J11&lt;=0.00124421296296296,"I A",IF(J11&lt;=0.00133101851851852,"II A",IF(J11&lt;=0.00144675925925926,"III A",IF(J11&lt;=0.00155092592592593,"I JA",IF(J11&lt;=0.00163194444444444,"II JA",IF(J11&lt;=0.00170138888888889,"III JA",))))))))</f>
        <v>I A</v>
      </c>
      <c r="L11" s="629" t="s">
        <v>925</v>
      </c>
      <c r="M11" s="174"/>
    </row>
    <row r="12" spans="1:13" s="45" customFormat="1" ht="18" customHeight="1">
      <c r="A12" s="202">
        <f>A11</f>
        <v>2</v>
      </c>
      <c r="B12" s="155"/>
      <c r="C12" s="318" t="s">
        <v>118</v>
      </c>
      <c r="D12" s="603" t="s">
        <v>924</v>
      </c>
      <c r="E12" s="322">
        <v>36560</v>
      </c>
      <c r="F12" s="313" t="s">
        <v>906</v>
      </c>
      <c r="G12" s="313" t="s">
        <v>907</v>
      </c>
      <c r="H12" s="21"/>
      <c r="I12" s="157"/>
      <c r="J12" s="190">
        <f aca="true" t="shared" si="0" ref="J12:K14">J11</f>
        <v>0.0012349537037037036</v>
      </c>
      <c r="K12" s="190" t="str">
        <f t="shared" si="0"/>
        <v>I A</v>
      </c>
      <c r="L12" s="630" t="s">
        <v>925</v>
      </c>
      <c r="M12" s="178"/>
    </row>
    <row r="13" spans="1:13" s="45" customFormat="1" ht="18" customHeight="1">
      <c r="A13" s="202">
        <f>A12</f>
        <v>2</v>
      </c>
      <c r="B13" s="17"/>
      <c r="C13" s="318" t="s">
        <v>352</v>
      </c>
      <c r="D13" s="603" t="s">
        <v>930</v>
      </c>
      <c r="E13" s="322">
        <v>36523</v>
      </c>
      <c r="F13" s="313" t="s">
        <v>906</v>
      </c>
      <c r="G13" s="313" t="s">
        <v>907</v>
      </c>
      <c r="H13" s="21"/>
      <c r="I13" s="157"/>
      <c r="J13" s="190">
        <f t="shared" si="0"/>
        <v>0.0012349537037037036</v>
      </c>
      <c r="K13" s="190" t="str">
        <f t="shared" si="0"/>
        <v>I A</v>
      </c>
      <c r="L13" s="630" t="s">
        <v>931</v>
      </c>
      <c r="M13" s="178"/>
    </row>
    <row r="14" spans="1:13" s="45" customFormat="1" ht="18" customHeight="1" thickBot="1">
      <c r="A14" s="204">
        <f>A13</f>
        <v>2</v>
      </c>
      <c r="B14" s="400"/>
      <c r="C14" s="318" t="s">
        <v>136</v>
      </c>
      <c r="D14" s="603" t="s">
        <v>905</v>
      </c>
      <c r="E14" s="322">
        <v>36535</v>
      </c>
      <c r="F14" s="313" t="s">
        <v>906</v>
      </c>
      <c r="G14" s="313" t="s">
        <v>907</v>
      </c>
      <c r="H14" s="209"/>
      <c r="I14" s="210"/>
      <c r="J14" s="211">
        <f t="shared" si="0"/>
        <v>0.0012349537037037036</v>
      </c>
      <c r="K14" s="211" t="str">
        <f t="shared" si="0"/>
        <v>I A</v>
      </c>
      <c r="L14" s="630" t="s">
        <v>122</v>
      </c>
      <c r="M14" s="174"/>
    </row>
    <row r="15" spans="1:13" s="45" customFormat="1" ht="18" customHeight="1">
      <c r="A15" s="193">
        <v>3</v>
      </c>
      <c r="B15" s="194"/>
      <c r="C15" s="554" t="s">
        <v>438</v>
      </c>
      <c r="D15" s="604" t="s">
        <v>566</v>
      </c>
      <c r="E15" s="502" t="s">
        <v>567</v>
      </c>
      <c r="F15" s="503" t="s">
        <v>55</v>
      </c>
      <c r="G15" s="503" t="s">
        <v>205</v>
      </c>
      <c r="H15" s="198"/>
      <c r="I15" s="199">
        <v>16.5</v>
      </c>
      <c r="J15" s="200">
        <v>0.0012592592592592592</v>
      </c>
      <c r="K15" s="158" t="str">
        <f>IF(ISBLANK(J15),"",IF(J15&lt;=0.00118055555555556,"KSM",IF(J15&lt;=0.00124421296296296,"I A",IF(J15&lt;=0.00133101851851852,"II A",IF(J15&lt;=0.00144675925925926,"III A",IF(J15&lt;=0.00155092592592593,"I JA",IF(J15&lt;=0.00163194444444444,"II JA",IF(J15&lt;=0.00170138888888889,"III JA",))))))))</f>
        <v>II A</v>
      </c>
      <c r="L15" s="631" t="s">
        <v>568</v>
      </c>
      <c r="M15" s="174"/>
    </row>
    <row r="16" spans="1:13" s="45" customFormat="1" ht="18" customHeight="1">
      <c r="A16" s="202">
        <f>A15</f>
        <v>3</v>
      </c>
      <c r="B16" s="348">
        <v>140</v>
      </c>
      <c r="C16" s="605" t="s">
        <v>98</v>
      </c>
      <c r="D16" s="606" t="s">
        <v>611</v>
      </c>
      <c r="E16" s="355" t="s">
        <v>612</v>
      </c>
      <c r="F16" s="343" t="s">
        <v>55</v>
      </c>
      <c r="G16" s="352" t="s">
        <v>205</v>
      </c>
      <c r="H16" s="21"/>
      <c r="I16" s="157"/>
      <c r="J16" s="190">
        <f aca="true" t="shared" si="1" ref="J16:K18">J15</f>
        <v>0.0012592592592592592</v>
      </c>
      <c r="K16" s="190" t="str">
        <f t="shared" si="1"/>
        <v>II A</v>
      </c>
      <c r="L16" s="632" t="s">
        <v>1051</v>
      </c>
      <c r="M16" s="178"/>
    </row>
    <row r="17" spans="1:13" s="45" customFormat="1" ht="18" customHeight="1">
      <c r="A17" s="202">
        <f>A16</f>
        <v>3</v>
      </c>
      <c r="B17" s="348">
        <v>139</v>
      </c>
      <c r="C17" s="605" t="s">
        <v>88</v>
      </c>
      <c r="D17" s="607" t="s">
        <v>608</v>
      </c>
      <c r="E17" s="355" t="s">
        <v>609</v>
      </c>
      <c r="F17" s="343" t="s">
        <v>55</v>
      </c>
      <c r="G17" s="352" t="s">
        <v>205</v>
      </c>
      <c r="H17" s="21"/>
      <c r="I17" s="157"/>
      <c r="J17" s="190">
        <f t="shared" si="1"/>
        <v>0.0012592592592592592</v>
      </c>
      <c r="K17" s="190" t="str">
        <f t="shared" si="1"/>
        <v>II A</v>
      </c>
      <c r="L17" s="633" t="s">
        <v>610</v>
      </c>
      <c r="M17" s="178"/>
    </row>
    <row r="18" spans="1:13" s="45" customFormat="1" ht="18" customHeight="1" thickBot="1">
      <c r="A18" s="204">
        <f>A17</f>
        <v>3</v>
      </c>
      <c r="B18" s="507">
        <v>126</v>
      </c>
      <c r="C18" s="561" t="s">
        <v>100</v>
      </c>
      <c r="D18" s="608" t="s">
        <v>571</v>
      </c>
      <c r="E18" s="510" t="s">
        <v>572</v>
      </c>
      <c r="F18" s="511" t="s">
        <v>55</v>
      </c>
      <c r="G18" s="511" t="s">
        <v>205</v>
      </c>
      <c r="H18" s="209"/>
      <c r="I18" s="210"/>
      <c r="J18" s="211">
        <f t="shared" si="1"/>
        <v>0.0012592592592592592</v>
      </c>
      <c r="K18" s="211" t="str">
        <f t="shared" si="1"/>
        <v>II A</v>
      </c>
      <c r="L18" s="634" t="s">
        <v>568</v>
      </c>
      <c r="M18" s="174"/>
    </row>
    <row r="19" spans="1:13" s="45" customFormat="1" ht="18" customHeight="1">
      <c r="A19" s="193">
        <v>4</v>
      </c>
      <c r="B19" s="194"/>
      <c r="C19" s="609" t="s">
        <v>613</v>
      </c>
      <c r="D19" s="610" t="s">
        <v>614</v>
      </c>
      <c r="E19" s="515" t="s">
        <v>615</v>
      </c>
      <c r="F19" s="503" t="s">
        <v>62</v>
      </c>
      <c r="G19" s="516" t="s">
        <v>205</v>
      </c>
      <c r="H19" s="198"/>
      <c r="I19" s="199">
        <v>13.5</v>
      </c>
      <c r="J19" s="200">
        <v>0.0013078703703703705</v>
      </c>
      <c r="K19" s="158" t="str">
        <f>IF(ISBLANK(J19),"",IF(J19&lt;=0.00118055555555556,"KSM",IF(J19&lt;=0.00124421296296296,"I A",IF(J19&lt;=0.00133101851851852,"II A",IF(J19&lt;=0.00144675925925926,"III A",IF(J19&lt;=0.00155092592592593,"I JA",IF(J19&lt;=0.00163194444444444,"II JA",IF(J19&lt;=0.00170138888888889,"III JA",))))))))</f>
        <v>II A</v>
      </c>
      <c r="L19" s="635" t="s">
        <v>212</v>
      </c>
      <c r="M19" s="174"/>
    </row>
    <row r="20" spans="1:13" s="45" customFormat="1" ht="18" customHeight="1">
      <c r="A20" s="202">
        <f>A19</f>
        <v>4</v>
      </c>
      <c r="B20" s="348">
        <v>138</v>
      </c>
      <c r="C20" s="318" t="s">
        <v>605</v>
      </c>
      <c r="D20" s="603" t="s">
        <v>606</v>
      </c>
      <c r="E20" s="317" t="s">
        <v>607</v>
      </c>
      <c r="F20" s="343" t="s">
        <v>62</v>
      </c>
      <c r="G20" s="343" t="s">
        <v>205</v>
      </c>
      <c r="H20" s="21"/>
      <c r="I20" s="157"/>
      <c r="J20" s="190">
        <f aca="true" t="shared" si="2" ref="J20:K22">J19</f>
        <v>0.0013078703703703705</v>
      </c>
      <c r="K20" s="190" t="str">
        <f t="shared" si="2"/>
        <v>II A</v>
      </c>
      <c r="L20" s="636" t="s">
        <v>568</v>
      </c>
      <c r="M20" s="178"/>
    </row>
    <row r="21" spans="1:13" s="45" customFormat="1" ht="18" customHeight="1">
      <c r="A21" s="202">
        <f>A20</f>
        <v>4</v>
      </c>
      <c r="B21" s="17"/>
      <c r="C21" s="605" t="s">
        <v>641</v>
      </c>
      <c r="D21" s="606" t="s">
        <v>642</v>
      </c>
      <c r="E21" s="351" t="s">
        <v>643</v>
      </c>
      <c r="F21" s="343" t="s">
        <v>62</v>
      </c>
      <c r="G21" s="352" t="s">
        <v>205</v>
      </c>
      <c r="H21" s="21"/>
      <c r="I21" s="103"/>
      <c r="J21" s="190">
        <f t="shared" si="2"/>
        <v>0.0013078703703703705</v>
      </c>
      <c r="K21" s="190" t="str">
        <f t="shared" si="2"/>
        <v>II A</v>
      </c>
      <c r="L21" s="637" t="s">
        <v>629</v>
      </c>
      <c r="M21" s="178"/>
    </row>
    <row r="22" spans="1:13" s="45" customFormat="1" ht="18" customHeight="1" thickBot="1">
      <c r="A22" s="204">
        <f>A21</f>
        <v>4</v>
      </c>
      <c r="B22" s="507">
        <v>154</v>
      </c>
      <c r="C22" s="611" t="s">
        <v>655</v>
      </c>
      <c r="D22" s="612" t="s">
        <v>656</v>
      </c>
      <c r="E22" s="522" t="s">
        <v>657</v>
      </c>
      <c r="F22" s="511" t="s">
        <v>62</v>
      </c>
      <c r="G22" s="352" t="s">
        <v>205</v>
      </c>
      <c r="H22" s="209"/>
      <c r="I22" s="285"/>
      <c r="J22" s="211">
        <f t="shared" si="2"/>
        <v>0.0013078703703703705</v>
      </c>
      <c r="K22" s="211" t="str">
        <f t="shared" si="2"/>
        <v>II A</v>
      </c>
      <c r="L22" s="638" t="s">
        <v>213</v>
      </c>
      <c r="M22" s="174"/>
    </row>
    <row r="23" spans="1:13" s="45" customFormat="1" ht="18" customHeight="1">
      <c r="A23" s="193">
        <v>5</v>
      </c>
      <c r="B23" s="194">
        <v>173</v>
      </c>
      <c r="C23" s="609" t="s">
        <v>695</v>
      </c>
      <c r="D23" s="610" t="s">
        <v>696</v>
      </c>
      <c r="E23" s="515">
        <v>36574</v>
      </c>
      <c r="F23" s="503" t="s">
        <v>708</v>
      </c>
      <c r="G23" s="516" t="s">
        <v>687</v>
      </c>
      <c r="H23" s="198"/>
      <c r="I23" s="199" t="s">
        <v>101</v>
      </c>
      <c r="J23" s="200">
        <v>0.001335648148148148</v>
      </c>
      <c r="K23" s="158"/>
      <c r="L23" s="635" t="s">
        <v>698</v>
      </c>
      <c r="M23" s="174"/>
    </row>
    <row r="24" spans="1:13" s="45" customFormat="1" ht="18" customHeight="1">
      <c r="A24" s="202">
        <f>A23</f>
        <v>5</v>
      </c>
      <c r="B24" s="348">
        <v>175</v>
      </c>
      <c r="C24" s="318" t="s">
        <v>120</v>
      </c>
      <c r="D24" s="603" t="s">
        <v>700</v>
      </c>
      <c r="E24" s="317">
        <v>36770</v>
      </c>
      <c r="F24" s="343" t="s">
        <v>489</v>
      </c>
      <c r="G24" s="343" t="s">
        <v>687</v>
      </c>
      <c r="H24" s="21"/>
      <c r="I24" s="157"/>
      <c r="J24" s="190">
        <f aca="true" t="shared" si="3" ref="J24:K26">J23</f>
        <v>0.001335648148148148</v>
      </c>
      <c r="K24" s="190">
        <f t="shared" si="3"/>
        <v>0</v>
      </c>
      <c r="L24" s="636" t="s">
        <v>701</v>
      </c>
      <c r="M24" s="178"/>
    </row>
    <row r="25" spans="1:13" s="45" customFormat="1" ht="18" customHeight="1">
      <c r="A25" s="202">
        <f>A24</f>
        <v>5</v>
      </c>
      <c r="B25" s="17"/>
      <c r="C25" s="605" t="s">
        <v>702</v>
      </c>
      <c r="D25" s="606" t="s">
        <v>703</v>
      </c>
      <c r="E25" s="351" t="s">
        <v>704</v>
      </c>
      <c r="F25" s="343" t="s">
        <v>693</v>
      </c>
      <c r="G25" s="352" t="s">
        <v>687</v>
      </c>
      <c r="H25" s="21"/>
      <c r="I25" s="103"/>
      <c r="J25" s="190">
        <f t="shared" si="3"/>
        <v>0.001335648148148148</v>
      </c>
      <c r="K25" s="190">
        <f t="shared" si="3"/>
        <v>0</v>
      </c>
      <c r="L25" s="637" t="s">
        <v>694</v>
      </c>
      <c r="M25" s="178"/>
    </row>
    <row r="26" spans="1:13" s="45" customFormat="1" ht="18" customHeight="1" thickBot="1">
      <c r="A26" s="204">
        <f>A25</f>
        <v>5</v>
      </c>
      <c r="B26" s="507">
        <v>174</v>
      </c>
      <c r="C26" s="611" t="s">
        <v>428</v>
      </c>
      <c r="D26" s="612" t="s">
        <v>699</v>
      </c>
      <c r="E26" s="522">
        <v>36642</v>
      </c>
      <c r="F26" s="511" t="s">
        <v>11</v>
      </c>
      <c r="G26" s="352" t="s">
        <v>687</v>
      </c>
      <c r="H26" s="209"/>
      <c r="I26" s="285"/>
      <c r="J26" s="211">
        <f t="shared" si="3"/>
        <v>0.001335648148148148</v>
      </c>
      <c r="K26" s="211">
        <f t="shared" si="3"/>
        <v>0</v>
      </c>
      <c r="L26" s="638" t="s">
        <v>690</v>
      </c>
      <c r="M26" s="174"/>
    </row>
    <row r="27" spans="1:13" s="45" customFormat="1" ht="18" customHeight="1">
      <c r="A27" s="193"/>
      <c r="B27" s="194">
        <v>56</v>
      </c>
      <c r="C27" s="609" t="s">
        <v>108</v>
      </c>
      <c r="D27" s="610" t="s">
        <v>370</v>
      </c>
      <c r="E27" s="515" t="s">
        <v>371</v>
      </c>
      <c r="F27" s="503" t="s">
        <v>372</v>
      </c>
      <c r="G27" s="622" t="s">
        <v>1053</v>
      </c>
      <c r="H27" s="198"/>
      <c r="I27" s="199"/>
      <c r="J27" s="200" t="s">
        <v>218</v>
      </c>
      <c r="K27" s="158"/>
      <c r="L27" s="635" t="s">
        <v>373</v>
      </c>
      <c r="M27" s="174"/>
    </row>
    <row r="28" spans="1:13" s="45" customFormat="1" ht="18" customHeight="1">
      <c r="A28" s="202">
        <f>A27</f>
        <v>0</v>
      </c>
      <c r="B28" s="348">
        <v>55</v>
      </c>
      <c r="C28" s="318" t="s">
        <v>366</v>
      </c>
      <c r="D28" s="603" t="s">
        <v>367</v>
      </c>
      <c r="E28" s="317" t="s">
        <v>368</v>
      </c>
      <c r="F28" s="343" t="s">
        <v>59</v>
      </c>
      <c r="G28" s="343" t="s">
        <v>166</v>
      </c>
      <c r="H28" s="21"/>
      <c r="I28" s="157"/>
      <c r="J28" s="190" t="str">
        <f aca="true" t="shared" si="4" ref="J28:K30">J27</f>
        <v>DQ</v>
      </c>
      <c r="K28" s="190">
        <f t="shared" si="4"/>
        <v>0</v>
      </c>
      <c r="L28" s="636" t="s">
        <v>369</v>
      </c>
      <c r="M28" s="178"/>
    </row>
    <row r="29" spans="1:13" s="45" customFormat="1" ht="18" customHeight="1" thickBot="1">
      <c r="A29" s="202">
        <f>A28</f>
        <v>0</v>
      </c>
      <c r="B29" s="17"/>
      <c r="C29" s="605" t="s">
        <v>352</v>
      </c>
      <c r="D29" s="606" t="s">
        <v>353</v>
      </c>
      <c r="E29" s="351" t="s">
        <v>354</v>
      </c>
      <c r="F29" s="343" t="s">
        <v>59</v>
      </c>
      <c r="G29" s="352" t="s">
        <v>166</v>
      </c>
      <c r="H29" s="21"/>
      <c r="I29" s="103"/>
      <c r="J29" s="190" t="str">
        <f t="shared" si="4"/>
        <v>DQ</v>
      </c>
      <c r="K29" s="190">
        <f t="shared" si="4"/>
        <v>0</v>
      </c>
      <c r="L29" s="637" t="s">
        <v>355</v>
      </c>
      <c r="M29" s="178"/>
    </row>
    <row r="30" spans="1:13" s="45" customFormat="1" ht="18" customHeight="1" thickBot="1">
      <c r="A30" s="204">
        <f>A29</f>
        <v>0</v>
      </c>
      <c r="B30" s="507">
        <v>53</v>
      </c>
      <c r="C30" s="611" t="s">
        <v>356</v>
      </c>
      <c r="D30" s="612" t="s">
        <v>357</v>
      </c>
      <c r="E30" s="522" t="s">
        <v>358</v>
      </c>
      <c r="F30" s="511" t="s">
        <v>359</v>
      </c>
      <c r="G30" s="671" t="s">
        <v>1053</v>
      </c>
      <c r="H30" s="209"/>
      <c r="I30" s="285"/>
      <c r="J30" s="211" t="str">
        <f t="shared" si="4"/>
        <v>DQ</v>
      </c>
      <c r="K30" s="211">
        <f t="shared" si="4"/>
        <v>0</v>
      </c>
      <c r="L30" s="639" t="s">
        <v>361</v>
      </c>
      <c r="M30" s="174"/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6.8515625" style="59" customWidth="1"/>
    <col min="8" max="8" width="6.00390625" style="59" hidden="1" customWidth="1"/>
    <col min="9" max="9" width="6.00390625" style="59" customWidth="1"/>
    <col min="10" max="12" width="8.140625" style="54" customWidth="1"/>
    <col min="13" max="13" width="29.28125" style="37" bestFit="1" customWidth="1"/>
    <col min="14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66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6"/>
      <c r="L2" s="66"/>
      <c r="M2" s="66"/>
      <c r="N2" s="66"/>
      <c r="O2" s="106"/>
    </row>
    <row r="3" spans="1:13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3:13" s="61" customFormat="1" ht="15.75">
      <c r="C4" s="62" t="s">
        <v>23</v>
      </c>
      <c r="D4" s="62"/>
      <c r="E4" s="56"/>
      <c r="F4" s="112"/>
      <c r="G4" s="112"/>
      <c r="H4" s="59"/>
      <c r="I4" s="59"/>
      <c r="J4" s="54"/>
      <c r="K4" s="54"/>
      <c r="L4" s="54"/>
      <c r="M4" s="37"/>
    </row>
    <row r="5" spans="3:7" ht="16.5" thickBot="1">
      <c r="C5" s="62"/>
      <c r="D5" s="62" t="s">
        <v>1005</v>
      </c>
      <c r="E5" s="56"/>
      <c r="F5" s="112"/>
      <c r="G5" s="112"/>
    </row>
    <row r="6" spans="1:13" s="53" customFormat="1" ht="18" customHeight="1" thickBot="1">
      <c r="A6" s="107" t="s">
        <v>20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968</v>
      </c>
      <c r="I6" s="70" t="s">
        <v>42</v>
      </c>
      <c r="J6" s="71" t="s">
        <v>6</v>
      </c>
      <c r="K6" s="82" t="s">
        <v>1006</v>
      </c>
      <c r="L6" s="82" t="s">
        <v>13</v>
      </c>
      <c r="M6" s="72" t="s">
        <v>5</v>
      </c>
    </row>
    <row r="7" spans="1:13" ht="18" customHeight="1">
      <c r="A7" s="32">
        <v>1</v>
      </c>
      <c r="B7" s="17"/>
      <c r="C7" s="18" t="s">
        <v>136</v>
      </c>
      <c r="D7" s="19" t="s">
        <v>905</v>
      </c>
      <c r="E7" s="172">
        <v>36535</v>
      </c>
      <c r="F7" s="21" t="s">
        <v>906</v>
      </c>
      <c r="G7" s="21" t="s">
        <v>907</v>
      </c>
      <c r="H7" s="21"/>
      <c r="I7" s="444">
        <v>18</v>
      </c>
      <c r="J7" s="89">
        <v>7.75</v>
      </c>
      <c r="K7" s="89">
        <v>7.74</v>
      </c>
      <c r="L7" s="154" t="str">
        <f aca="true" t="shared" si="0" ref="L7:L12">IF(ISBLANK(J7),"",IF(J7&lt;=7.7,"KSM",IF(J7&lt;=8,"I A",IF(J7&lt;=8.44,"II A",IF(J7&lt;=9.04,"III A",IF(J7&lt;=9.64,"I JA",IF(J7&lt;=10.04,"II JA",IF(J7&lt;=10.34,"III JA"))))))))</f>
        <v>I A</v>
      </c>
      <c r="M7" s="20" t="s">
        <v>122</v>
      </c>
    </row>
    <row r="8" spans="1:13" ht="18" customHeight="1">
      <c r="A8" s="32">
        <v>2</v>
      </c>
      <c r="B8" s="17"/>
      <c r="C8" s="18" t="s">
        <v>362</v>
      </c>
      <c r="D8" s="19" t="s">
        <v>363</v>
      </c>
      <c r="E8" s="172" t="s">
        <v>364</v>
      </c>
      <c r="F8" s="21" t="s">
        <v>59</v>
      </c>
      <c r="G8" s="21" t="s">
        <v>166</v>
      </c>
      <c r="H8" s="21"/>
      <c r="I8" s="444">
        <v>14</v>
      </c>
      <c r="J8" s="89">
        <v>7.83</v>
      </c>
      <c r="K8" s="89">
        <v>7.82</v>
      </c>
      <c r="L8" s="154" t="str">
        <f t="shared" si="0"/>
        <v>I A</v>
      </c>
      <c r="M8" s="20" t="s">
        <v>365</v>
      </c>
    </row>
    <row r="9" spans="1:13" ht="18" customHeight="1">
      <c r="A9" s="32">
        <v>3</v>
      </c>
      <c r="B9" s="17"/>
      <c r="C9" s="18" t="s">
        <v>228</v>
      </c>
      <c r="D9" s="19" t="s">
        <v>808</v>
      </c>
      <c r="E9" s="172" t="s">
        <v>809</v>
      </c>
      <c r="F9" s="21" t="s">
        <v>806</v>
      </c>
      <c r="G9" s="21" t="s">
        <v>145</v>
      </c>
      <c r="H9" s="21"/>
      <c r="I9" s="444">
        <v>11</v>
      </c>
      <c r="J9" s="89">
        <v>7.96</v>
      </c>
      <c r="K9" s="89">
        <v>7.93</v>
      </c>
      <c r="L9" s="154" t="str">
        <f t="shared" si="0"/>
        <v>I A</v>
      </c>
      <c r="M9" s="20" t="s">
        <v>149</v>
      </c>
    </row>
    <row r="10" spans="1:13" ht="18" customHeight="1">
      <c r="A10" s="32">
        <v>4</v>
      </c>
      <c r="B10" s="17"/>
      <c r="C10" s="18" t="s">
        <v>356</v>
      </c>
      <c r="D10" s="19" t="s">
        <v>357</v>
      </c>
      <c r="E10" s="172" t="s">
        <v>358</v>
      </c>
      <c r="F10" s="21" t="s">
        <v>359</v>
      </c>
      <c r="G10" s="644" t="s">
        <v>360</v>
      </c>
      <c r="H10" s="21"/>
      <c r="I10" s="444">
        <v>9</v>
      </c>
      <c r="J10" s="146">
        <v>8.04</v>
      </c>
      <c r="K10" s="146">
        <v>7.94</v>
      </c>
      <c r="L10" s="154" t="str">
        <f t="shared" si="0"/>
        <v>II A</v>
      </c>
      <c r="M10" s="20" t="s">
        <v>361</v>
      </c>
    </row>
    <row r="11" spans="1:13" ht="18" customHeight="1">
      <c r="A11" s="32">
        <v>5</v>
      </c>
      <c r="B11" s="17"/>
      <c r="C11" s="18" t="s">
        <v>98</v>
      </c>
      <c r="D11" s="19" t="s">
        <v>812</v>
      </c>
      <c r="E11" s="172" t="s">
        <v>813</v>
      </c>
      <c r="F11" s="21" t="s">
        <v>806</v>
      </c>
      <c r="G11" s="21" t="s">
        <v>145</v>
      </c>
      <c r="H11" s="21"/>
      <c r="I11" s="444">
        <v>8</v>
      </c>
      <c r="J11" s="89">
        <v>8.01</v>
      </c>
      <c r="K11" s="89">
        <v>8.02</v>
      </c>
      <c r="L11" s="154" t="str">
        <f t="shared" si="0"/>
        <v>II A</v>
      </c>
      <c r="M11" s="20" t="s">
        <v>149</v>
      </c>
    </row>
    <row r="12" spans="1:13" ht="18" customHeight="1">
      <c r="A12" s="32">
        <v>6</v>
      </c>
      <c r="B12" s="17"/>
      <c r="C12" s="18" t="s">
        <v>781</v>
      </c>
      <c r="D12" s="19" t="s">
        <v>782</v>
      </c>
      <c r="E12" s="172" t="s">
        <v>783</v>
      </c>
      <c r="F12" s="21" t="s">
        <v>784</v>
      </c>
      <c r="G12" s="21" t="s">
        <v>176</v>
      </c>
      <c r="H12" s="21"/>
      <c r="I12" s="444">
        <v>7</v>
      </c>
      <c r="J12" s="89">
        <v>7.8</v>
      </c>
      <c r="K12" s="89" t="s">
        <v>218</v>
      </c>
      <c r="L12" s="154" t="str">
        <f t="shared" si="0"/>
        <v>I A</v>
      </c>
      <c r="M12" s="20" t="s">
        <v>456</v>
      </c>
    </row>
    <row r="13" spans="3:9" ht="16.5" thickBot="1">
      <c r="C13" s="62"/>
      <c r="D13" s="62" t="s">
        <v>1007</v>
      </c>
      <c r="E13" s="56"/>
      <c r="F13" s="112"/>
      <c r="G13" s="112"/>
      <c r="I13" s="51"/>
    </row>
    <row r="14" spans="1:13" s="53" customFormat="1" ht="18" customHeight="1" thickBot="1">
      <c r="A14" s="107" t="s">
        <v>20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968</v>
      </c>
      <c r="I14" s="70" t="s">
        <v>42</v>
      </c>
      <c r="J14" s="71" t="s">
        <v>6</v>
      </c>
      <c r="K14" s="82" t="s">
        <v>1006</v>
      </c>
      <c r="L14" s="82"/>
      <c r="M14" s="72" t="s">
        <v>5</v>
      </c>
    </row>
    <row r="15" spans="1:13" ht="18" customHeight="1">
      <c r="A15" s="32">
        <v>7</v>
      </c>
      <c r="B15" s="17"/>
      <c r="C15" s="18" t="s">
        <v>108</v>
      </c>
      <c r="D15" s="19" t="s">
        <v>370</v>
      </c>
      <c r="E15" s="172" t="s">
        <v>371</v>
      </c>
      <c r="F15" s="21" t="s">
        <v>372</v>
      </c>
      <c r="G15" s="644" t="s">
        <v>360</v>
      </c>
      <c r="H15" s="21"/>
      <c r="I15" s="444">
        <v>6</v>
      </c>
      <c r="J15" s="89">
        <v>8.11</v>
      </c>
      <c r="K15" s="89">
        <v>8.01</v>
      </c>
      <c r="L15" s="154" t="str">
        <f aca="true" t="shared" si="1" ref="L15:L20">IF(ISBLANK(J15),"",IF(J15&lt;=7.7,"KSM",IF(J15&lt;=8,"I A",IF(J15&lt;=8.44,"II A",IF(J15&lt;=9.04,"III A",IF(J15&lt;=9.64,"I JA",IF(J15&lt;=10.04,"II JA",IF(J15&lt;=10.34,"III JA"))))))))</f>
        <v>II A</v>
      </c>
      <c r="M15" s="20" t="s">
        <v>373</v>
      </c>
    </row>
    <row r="16" spans="1:13" ht="18" customHeight="1">
      <c r="A16" s="32">
        <v>8</v>
      </c>
      <c r="B16" s="17"/>
      <c r="C16" s="18" t="s">
        <v>352</v>
      </c>
      <c r="D16" s="19" t="s">
        <v>930</v>
      </c>
      <c r="E16" s="172">
        <v>36523</v>
      </c>
      <c r="F16" s="21" t="s">
        <v>906</v>
      </c>
      <c r="G16" s="21" t="s">
        <v>907</v>
      </c>
      <c r="H16" s="21"/>
      <c r="I16" s="444">
        <v>5</v>
      </c>
      <c r="J16" s="89">
        <v>8.07</v>
      </c>
      <c r="K16" s="89">
        <v>8.12</v>
      </c>
      <c r="L16" s="154" t="str">
        <f t="shared" si="1"/>
        <v>II A</v>
      </c>
      <c r="M16" s="20" t="s">
        <v>931</v>
      </c>
    </row>
    <row r="17" spans="1:13" ht="18" customHeight="1">
      <c r="A17" s="32">
        <v>9</v>
      </c>
      <c r="B17" s="17"/>
      <c r="C17" s="18" t="s">
        <v>366</v>
      </c>
      <c r="D17" s="19" t="s">
        <v>367</v>
      </c>
      <c r="E17" s="172" t="s">
        <v>368</v>
      </c>
      <c r="F17" s="21" t="s">
        <v>59</v>
      </c>
      <c r="G17" s="21" t="s">
        <v>166</v>
      </c>
      <c r="H17" s="21"/>
      <c r="I17" s="444">
        <v>4</v>
      </c>
      <c r="J17" s="89">
        <v>8.15</v>
      </c>
      <c r="K17" s="89">
        <v>8.18</v>
      </c>
      <c r="L17" s="154" t="str">
        <f t="shared" si="1"/>
        <v>II A</v>
      </c>
      <c r="M17" s="20" t="s">
        <v>369</v>
      </c>
    </row>
    <row r="18" spans="1:13" ht="18" customHeight="1">
      <c r="A18" s="32">
        <v>10</v>
      </c>
      <c r="B18" s="17"/>
      <c r="C18" s="18" t="s">
        <v>543</v>
      </c>
      <c r="D18" s="19" t="s">
        <v>887</v>
      </c>
      <c r="E18" s="172" t="s">
        <v>888</v>
      </c>
      <c r="F18" s="21" t="s">
        <v>845</v>
      </c>
      <c r="G18" s="21" t="s">
        <v>145</v>
      </c>
      <c r="H18" s="21"/>
      <c r="I18" s="444" t="s">
        <v>101</v>
      </c>
      <c r="J18" s="89">
        <v>8.32</v>
      </c>
      <c r="K18" s="89">
        <v>8.2</v>
      </c>
      <c r="L18" s="154" t="str">
        <f t="shared" si="1"/>
        <v>II A</v>
      </c>
      <c r="M18" s="20" t="s">
        <v>149</v>
      </c>
    </row>
    <row r="19" spans="1:13" ht="18" customHeight="1">
      <c r="A19" s="32">
        <v>11</v>
      </c>
      <c r="B19" s="17"/>
      <c r="C19" s="18" t="s">
        <v>893</v>
      </c>
      <c r="D19" s="19" t="s">
        <v>894</v>
      </c>
      <c r="E19" s="172" t="s">
        <v>895</v>
      </c>
      <c r="F19" s="21" t="s">
        <v>896</v>
      </c>
      <c r="G19" s="21" t="s">
        <v>897</v>
      </c>
      <c r="H19" s="21"/>
      <c r="I19" s="444">
        <v>3</v>
      </c>
      <c r="J19" s="89">
        <v>8.25</v>
      </c>
      <c r="K19" s="89">
        <v>8.2</v>
      </c>
      <c r="L19" s="154" t="str">
        <f t="shared" si="1"/>
        <v>II A</v>
      </c>
      <c r="M19" s="20" t="s">
        <v>898</v>
      </c>
    </row>
    <row r="20" spans="1:13" ht="18" customHeight="1" thickBot="1">
      <c r="A20" s="32">
        <v>12</v>
      </c>
      <c r="B20" s="17"/>
      <c r="C20" s="18" t="s">
        <v>781</v>
      </c>
      <c r="D20" s="19" t="s">
        <v>822</v>
      </c>
      <c r="E20" s="172">
        <v>36787</v>
      </c>
      <c r="F20" s="21" t="s">
        <v>806</v>
      </c>
      <c r="G20" s="21" t="s">
        <v>145</v>
      </c>
      <c r="H20" s="21"/>
      <c r="I20" s="444">
        <v>2</v>
      </c>
      <c r="J20" s="89">
        <v>8.3</v>
      </c>
      <c r="K20" s="89">
        <v>8.22</v>
      </c>
      <c r="L20" s="154" t="str">
        <f t="shared" si="1"/>
        <v>II A</v>
      </c>
      <c r="M20" s="20" t="s">
        <v>823</v>
      </c>
    </row>
    <row r="21" spans="1:13" s="53" customFormat="1" ht="18" customHeight="1" thickBot="1">
      <c r="A21" s="107" t="s">
        <v>20</v>
      </c>
      <c r="B21" s="159" t="s">
        <v>19</v>
      </c>
      <c r="C21" s="68" t="s">
        <v>0</v>
      </c>
      <c r="D21" s="69" t="s">
        <v>1</v>
      </c>
      <c r="E21" s="71" t="s">
        <v>10</v>
      </c>
      <c r="F21" s="70" t="s">
        <v>2</v>
      </c>
      <c r="G21" s="70" t="s">
        <v>3</v>
      </c>
      <c r="H21" s="70" t="s">
        <v>16</v>
      </c>
      <c r="I21" s="70" t="s">
        <v>42</v>
      </c>
      <c r="J21" s="71" t="s">
        <v>6</v>
      </c>
      <c r="K21" s="82"/>
      <c r="L21" s="82"/>
      <c r="M21" s="72" t="s">
        <v>5</v>
      </c>
    </row>
    <row r="22" spans="1:13" ht="18" customHeight="1">
      <c r="A22" s="32">
        <v>13</v>
      </c>
      <c r="B22" s="17"/>
      <c r="C22" s="18" t="s">
        <v>224</v>
      </c>
      <c r="D22" s="19" t="s">
        <v>225</v>
      </c>
      <c r="E22" s="172" t="s">
        <v>226</v>
      </c>
      <c r="F22" s="21" t="s">
        <v>67</v>
      </c>
      <c r="G22" s="21"/>
      <c r="H22" s="21"/>
      <c r="I22" s="444">
        <v>1</v>
      </c>
      <c r="J22" s="89">
        <v>8.33</v>
      </c>
      <c r="K22" s="89"/>
      <c r="L22" s="154" t="str">
        <f aca="true" t="shared" si="2" ref="L22:L39">IF(ISBLANK(J22),"",IF(J22&lt;=7.7,"KSM",IF(J22&lt;=8,"I A",IF(J22&lt;=8.44,"II A",IF(J22&lt;=9.04,"III A",IF(J22&lt;=9.64,"I JA",IF(J22&lt;=10.04,"II JA",IF(J22&lt;=10.34,"III JA"))))))))</f>
        <v>II A</v>
      </c>
      <c r="M22" s="20" t="s">
        <v>227</v>
      </c>
    </row>
    <row r="23" spans="1:13" ht="18" customHeight="1">
      <c r="A23" s="32">
        <v>14</v>
      </c>
      <c r="B23" s="17"/>
      <c r="C23" s="18" t="s">
        <v>88</v>
      </c>
      <c r="D23" s="19" t="s">
        <v>608</v>
      </c>
      <c r="E23" s="172" t="s">
        <v>609</v>
      </c>
      <c r="F23" s="21" t="s">
        <v>55</v>
      </c>
      <c r="G23" s="21" t="s">
        <v>205</v>
      </c>
      <c r="H23" s="21"/>
      <c r="I23" s="21"/>
      <c r="J23" s="89">
        <v>8.35</v>
      </c>
      <c r="K23" s="89"/>
      <c r="L23" s="154" t="str">
        <f t="shared" si="2"/>
        <v>II A</v>
      </c>
      <c r="M23" s="20" t="s">
        <v>610</v>
      </c>
    </row>
    <row r="24" spans="1:13" ht="18" customHeight="1">
      <c r="A24" s="32">
        <v>15</v>
      </c>
      <c r="B24" s="17"/>
      <c r="C24" s="18" t="s">
        <v>438</v>
      </c>
      <c r="D24" s="19" t="s">
        <v>561</v>
      </c>
      <c r="E24" s="172" t="s">
        <v>562</v>
      </c>
      <c r="F24" s="21" t="s">
        <v>553</v>
      </c>
      <c r="G24" s="21" t="s">
        <v>202</v>
      </c>
      <c r="H24" s="21"/>
      <c r="I24" s="21"/>
      <c r="J24" s="89">
        <v>8.35</v>
      </c>
      <c r="K24" s="89"/>
      <c r="L24" s="154" t="str">
        <f t="shared" si="2"/>
        <v>II A</v>
      </c>
      <c r="M24" s="20" t="s">
        <v>563</v>
      </c>
    </row>
    <row r="25" spans="1:13" ht="18" customHeight="1">
      <c r="A25" s="32">
        <v>16</v>
      </c>
      <c r="B25" s="17"/>
      <c r="C25" s="18" t="s">
        <v>613</v>
      </c>
      <c r="D25" s="19" t="s">
        <v>614</v>
      </c>
      <c r="E25" s="172" t="s">
        <v>615</v>
      </c>
      <c r="F25" s="21" t="s">
        <v>62</v>
      </c>
      <c r="G25" s="21" t="s">
        <v>205</v>
      </c>
      <c r="H25" s="21"/>
      <c r="I25" s="21"/>
      <c r="J25" s="89">
        <v>8.36</v>
      </c>
      <c r="K25" s="89"/>
      <c r="L25" s="154" t="str">
        <f t="shared" si="2"/>
        <v>II A</v>
      </c>
      <c r="M25" s="20" t="s">
        <v>212</v>
      </c>
    </row>
    <row r="26" spans="1:13" ht="18" customHeight="1">
      <c r="A26" s="32">
        <v>17</v>
      </c>
      <c r="B26" s="17"/>
      <c r="C26" s="18" t="s">
        <v>151</v>
      </c>
      <c r="D26" s="19" t="s">
        <v>374</v>
      </c>
      <c r="E26" s="172" t="s">
        <v>375</v>
      </c>
      <c r="F26" s="21" t="s">
        <v>165</v>
      </c>
      <c r="G26" s="21" t="s">
        <v>166</v>
      </c>
      <c r="H26" s="21"/>
      <c r="I26" s="21"/>
      <c r="J26" s="146">
        <v>8.41</v>
      </c>
      <c r="K26" s="146"/>
      <c r="L26" s="154" t="str">
        <f t="shared" si="2"/>
        <v>II A</v>
      </c>
      <c r="M26" s="20" t="s">
        <v>376</v>
      </c>
    </row>
    <row r="27" spans="1:13" ht="18" customHeight="1">
      <c r="A27" s="32">
        <v>18</v>
      </c>
      <c r="B27" s="17"/>
      <c r="C27" s="18" t="s">
        <v>84</v>
      </c>
      <c r="D27" s="19" t="s">
        <v>85</v>
      </c>
      <c r="E27" s="172" t="s">
        <v>86</v>
      </c>
      <c r="F27" s="21" t="s">
        <v>60</v>
      </c>
      <c r="G27" s="21" t="s">
        <v>680</v>
      </c>
      <c r="H27" s="21"/>
      <c r="I27" s="21"/>
      <c r="J27" s="146">
        <v>8.43</v>
      </c>
      <c r="K27" s="146"/>
      <c r="L27" s="154" t="str">
        <f t="shared" si="2"/>
        <v>II A</v>
      </c>
      <c r="M27" s="20" t="s">
        <v>757</v>
      </c>
    </row>
    <row r="28" spans="1:13" ht="18" customHeight="1">
      <c r="A28" s="32">
        <v>19</v>
      </c>
      <c r="B28" s="17"/>
      <c r="C28" s="18" t="s">
        <v>853</v>
      </c>
      <c r="D28" s="19" t="s">
        <v>854</v>
      </c>
      <c r="E28" s="172" t="s">
        <v>320</v>
      </c>
      <c r="F28" s="21" t="s">
        <v>845</v>
      </c>
      <c r="G28" s="21" t="s">
        <v>145</v>
      </c>
      <c r="H28" s="21"/>
      <c r="I28" s="21"/>
      <c r="J28" s="89">
        <v>8.44</v>
      </c>
      <c r="K28" s="89"/>
      <c r="L28" s="154" t="str">
        <f t="shared" si="2"/>
        <v>II A</v>
      </c>
      <c r="M28" s="20" t="s">
        <v>148</v>
      </c>
    </row>
    <row r="29" spans="1:13" ht="18" customHeight="1">
      <c r="A29" s="32">
        <v>20</v>
      </c>
      <c r="B29" s="17"/>
      <c r="C29" s="18" t="s">
        <v>824</v>
      </c>
      <c r="D29" s="19" t="s">
        <v>825</v>
      </c>
      <c r="E29" s="172">
        <v>36405</v>
      </c>
      <c r="F29" s="21" t="s">
        <v>806</v>
      </c>
      <c r="G29" s="21" t="s">
        <v>145</v>
      </c>
      <c r="H29" s="21"/>
      <c r="I29" s="21"/>
      <c r="J29" s="146">
        <v>8.46</v>
      </c>
      <c r="K29" s="146"/>
      <c r="L29" s="154" t="str">
        <f t="shared" si="2"/>
        <v>III A</v>
      </c>
      <c r="M29" s="20" t="s">
        <v>823</v>
      </c>
    </row>
    <row r="30" spans="1:13" ht="18" customHeight="1">
      <c r="A30" s="32">
        <v>21</v>
      </c>
      <c r="B30" s="17"/>
      <c r="C30" s="18" t="s">
        <v>118</v>
      </c>
      <c r="D30" s="19" t="s">
        <v>924</v>
      </c>
      <c r="E30" s="172">
        <v>36560</v>
      </c>
      <c r="F30" s="21" t="s">
        <v>906</v>
      </c>
      <c r="G30" s="21" t="s">
        <v>907</v>
      </c>
      <c r="H30" s="21"/>
      <c r="I30" s="21"/>
      <c r="J30" s="89">
        <v>8.48</v>
      </c>
      <c r="K30" s="89"/>
      <c r="L30" s="154" t="str">
        <f t="shared" si="2"/>
        <v>III A</v>
      </c>
      <c r="M30" s="20" t="s">
        <v>925</v>
      </c>
    </row>
    <row r="31" spans="1:13" ht="18" customHeight="1">
      <c r="A31" s="32">
        <v>22</v>
      </c>
      <c r="B31" s="17"/>
      <c r="C31" s="18" t="s">
        <v>254</v>
      </c>
      <c r="D31" s="19" t="s">
        <v>255</v>
      </c>
      <c r="E31" s="172" t="s">
        <v>256</v>
      </c>
      <c r="F31" s="21" t="s">
        <v>257</v>
      </c>
      <c r="G31" s="21" t="s">
        <v>258</v>
      </c>
      <c r="H31" s="21"/>
      <c r="I31" s="21"/>
      <c r="J31" s="89">
        <v>8.5</v>
      </c>
      <c r="K31" s="89"/>
      <c r="L31" s="154" t="str">
        <f t="shared" si="2"/>
        <v>III A</v>
      </c>
      <c r="M31" s="20" t="s">
        <v>259</v>
      </c>
    </row>
    <row r="32" spans="1:13" ht="18" customHeight="1">
      <c r="A32" s="32">
        <v>23</v>
      </c>
      <c r="B32" s="17"/>
      <c r="C32" s="18" t="s">
        <v>228</v>
      </c>
      <c r="D32" s="19" t="s">
        <v>229</v>
      </c>
      <c r="E32" s="172" t="s">
        <v>230</v>
      </c>
      <c r="F32" s="21" t="s">
        <v>67</v>
      </c>
      <c r="G32" s="21"/>
      <c r="H32" s="21"/>
      <c r="I32" s="21"/>
      <c r="J32" s="89">
        <v>8.51</v>
      </c>
      <c r="K32" s="89"/>
      <c r="L32" s="154" t="str">
        <f t="shared" si="2"/>
        <v>III A</v>
      </c>
      <c r="M32" s="20" t="s">
        <v>227</v>
      </c>
    </row>
    <row r="33" spans="1:13" ht="18" customHeight="1">
      <c r="A33" s="32">
        <v>24</v>
      </c>
      <c r="B33" s="17"/>
      <c r="C33" s="18" t="s">
        <v>641</v>
      </c>
      <c r="D33" s="19" t="s">
        <v>642</v>
      </c>
      <c r="E33" s="172" t="s">
        <v>643</v>
      </c>
      <c r="F33" s="21" t="s">
        <v>62</v>
      </c>
      <c r="G33" s="21" t="s">
        <v>205</v>
      </c>
      <c r="H33" s="21"/>
      <c r="I33" s="21"/>
      <c r="J33" s="89">
        <v>8.54</v>
      </c>
      <c r="K33" s="89"/>
      <c r="L33" s="154" t="str">
        <f t="shared" si="2"/>
        <v>III A</v>
      </c>
      <c r="M33" s="20" t="s">
        <v>629</v>
      </c>
    </row>
    <row r="34" spans="1:13" ht="18" customHeight="1">
      <c r="A34" s="32">
        <v>25</v>
      </c>
      <c r="B34" s="17"/>
      <c r="C34" s="18" t="s">
        <v>188</v>
      </c>
      <c r="D34" s="19" t="s">
        <v>864</v>
      </c>
      <c r="E34" s="172" t="s">
        <v>865</v>
      </c>
      <c r="F34" s="21" t="s">
        <v>845</v>
      </c>
      <c r="G34" s="21" t="s">
        <v>145</v>
      </c>
      <c r="H34" s="21"/>
      <c r="I34" s="21"/>
      <c r="J34" s="89">
        <v>8.56</v>
      </c>
      <c r="K34" s="89"/>
      <c r="L34" s="154" t="str">
        <f t="shared" si="2"/>
        <v>III A</v>
      </c>
      <c r="M34" s="20" t="s">
        <v>826</v>
      </c>
    </row>
    <row r="35" spans="1:13" ht="18" customHeight="1">
      <c r="A35" s="32">
        <v>26</v>
      </c>
      <c r="B35" s="17"/>
      <c r="C35" s="18" t="s">
        <v>655</v>
      </c>
      <c r="D35" s="19" t="s">
        <v>656</v>
      </c>
      <c r="E35" s="172" t="s">
        <v>657</v>
      </c>
      <c r="F35" s="21" t="s">
        <v>62</v>
      </c>
      <c r="G35" s="21" t="s">
        <v>205</v>
      </c>
      <c r="H35" s="21"/>
      <c r="I35" s="21"/>
      <c r="J35" s="89">
        <v>8.59</v>
      </c>
      <c r="K35" s="89"/>
      <c r="L35" s="154" t="str">
        <f t="shared" si="2"/>
        <v>III A</v>
      </c>
      <c r="M35" s="20" t="s">
        <v>213</v>
      </c>
    </row>
    <row r="36" spans="1:13" ht="18" customHeight="1">
      <c r="A36" s="32">
        <v>27</v>
      </c>
      <c r="B36" s="17"/>
      <c r="C36" s="18" t="s">
        <v>119</v>
      </c>
      <c r="D36" s="19" t="s">
        <v>665</v>
      </c>
      <c r="E36" s="172" t="s">
        <v>666</v>
      </c>
      <c r="F36" s="21" t="s">
        <v>62</v>
      </c>
      <c r="G36" s="21" t="s">
        <v>205</v>
      </c>
      <c r="H36" s="21"/>
      <c r="I36" s="21"/>
      <c r="J36" s="89">
        <v>8.6</v>
      </c>
      <c r="K36" s="89"/>
      <c r="L36" s="154" t="str">
        <f t="shared" si="2"/>
        <v>III A</v>
      </c>
      <c r="M36" s="20" t="s">
        <v>590</v>
      </c>
    </row>
    <row r="37" spans="1:13" ht="18" customHeight="1">
      <c r="A37" s="32">
        <v>28</v>
      </c>
      <c r="B37" s="17"/>
      <c r="C37" s="18" t="s">
        <v>420</v>
      </c>
      <c r="D37" s="19" t="s">
        <v>495</v>
      </c>
      <c r="E37" s="172" t="s">
        <v>496</v>
      </c>
      <c r="F37" s="21" t="s">
        <v>489</v>
      </c>
      <c r="G37" s="21" t="s">
        <v>178</v>
      </c>
      <c r="H37" s="21"/>
      <c r="I37" s="21"/>
      <c r="J37" s="89">
        <v>8.9</v>
      </c>
      <c r="K37" s="89"/>
      <c r="L37" s="154" t="str">
        <f t="shared" si="2"/>
        <v>III A</v>
      </c>
      <c r="M37" s="20" t="s">
        <v>494</v>
      </c>
    </row>
    <row r="38" spans="1:13" ht="18" customHeight="1">
      <c r="A38" s="32">
        <v>29</v>
      </c>
      <c r="B38" s="17"/>
      <c r="C38" s="18" t="s">
        <v>237</v>
      </c>
      <c r="D38" s="19" t="s">
        <v>238</v>
      </c>
      <c r="E38" s="172" t="s">
        <v>239</v>
      </c>
      <c r="F38" s="21" t="s">
        <v>67</v>
      </c>
      <c r="G38" s="21"/>
      <c r="H38" s="21"/>
      <c r="I38" s="21"/>
      <c r="J38" s="146">
        <v>9</v>
      </c>
      <c r="K38" s="146"/>
      <c r="L38" s="154" t="str">
        <f t="shared" si="2"/>
        <v>III A</v>
      </c>
      <c r="M38" s="20" t="s">
        <v>227</v>
      </c>
    </row>
    <row r="39" spans="1:13" ht="18" customHeight="1">
      <c r="A39" s="32">
        <v>30</v>
      </c>
      <c r="B39" s="17"/>
      <c r="C39" s="18" t="s">
        <v>119</v>
      </c>
      <c r="D39" s="19" t="s">
        <v>860</v>
      </c>
      <c r="E39" s="172" t="s">
        <v>861</v>
      </c>
      <c r="F39" s="21" t="s">
        <v>845</v>
      </c>
      <c r="G39" s="21" t="s">
        <v>145</v>
      </c>
      <c r="H39" s="21"/>
      <c r="I39" s="21"/>
      <c r="J39" s="89">
        <v>9.09</v>
      </c>
      <c r="K39" s="89"/>
      <c r="L39" s="154" t="str">
        <f t="shared" si="2"/>
        <v>I JA</v>
      </c>
      <c r="M39" s="20" t="s">
        <v>816</v>
      </c>
    </row>
    <row r="40" spans="1:13" ht="18" customHeight="1">
      <c r="A40" s="32"/>
      <c r="B40" s="17"/>
      <c r="C40" s="18" t="s">
        <v>605</v>
      </c>
      <c r="D40" s="19" t="s">
        <v>606</v>
      </c>
      <c r="E40" s="172" t="s">
        <v>607</v>
      </c>
      <c r="F40" s="21" t="s">
        <v>62</v>
      </c>
      <c r="G40" s="21" t="s">
        <v>205</v>
      </c>
      <c r="H40" s="21"/>
      <c r="I40" s="21"/>
      <c r="J40" s="89" t="s">
        <v>218</v>
      </c>
      <c r="K40" s="89"/>
      <c r="L40" s="89"/>
      <c r="M40" s="20" t="s">
        <v>568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M40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4.140625" style="22" bestFit="1" customWidth="1"/>
    <col min="5" max="5" width="10.7109375" style="44" customWidth="1"/>
    <col min="6" max="6" width="12.140625" style="46" bestFit="1" customWidth="1"/>
    <col min="7" max="7" width="13.7109375" style="46" customWidth="1"/>
    <col min="8" max="8" width="14.140625" style="46" hidden="1" customWidth="1"/>
    <col min="9" max="9" width="9.140625" style="25" customWidth="1"/>
    <col min="10" max="10" width="22.57421875" style="24" bestFit="1" customWidth="1"/>
    <col min="11" max="16" width="24.140625" style="22" bestFit="1" customWidth="1"/>
    <col min="17" max="16384" width="9.140625" style="22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3" s="62" customFormat="1" ht="15.75">
      <c r="A2" s="62" t="s">
        <v>223</v>
      </c>
      <c r="D2" s="63"/>
      <c r="E2" s="77"/>
      <c r="F2" s="77"/>
      <c r="G2" s="104"/>
      <c r="H2" s="104"/>
      <c r="I2" s="66"/>
      <c r="J2" s="65"/>
      <c r="K2" s="66"/>
      <c r="L2" s="66"/>
      <c r="M2" s="106"/>
    </row>
    <row r="3" spans="1:10" s="24" customFormat="1" ht="12" customHeight="1">
      <c r="A3" s="22"/>
      <c r="B3" s="22"/>
      <c r="C3" s="22"/>
      <c r="D3" s="23"/>
      <c r="E3" s="36"/>
      <c r="F3" s="33"/>
      <c r="G3" s="33"/>
      <c r="H3" s="33"/>
      <c r="I3" s="34"/>
      <c r="J3" s="35"/>
    </row>
    <row r="4" spans="3:9" s="38" customFormat="1" ht="15.75">
      <c r="C4" s="39" t="s">
        <v>48</v>
      </c>
      <c r="D4" s="39"/>
      <c r="E4" s="43"/>
      <c r="F4" s="43"/>
      <c r="G4" s="43"/>
      <c r="H4" s="41"/>
      <c r="I4" s="47"/>
    </row>
    <row r="5" spans="3:9" s="38" customFormat="1" ht="16.5" thickBot="1">
      <c r="C5" s="39">
        <v>1</v>
      </c>
      <c r="D5" s="39" t="s">
        <v>216</v>
      </c>
      <c r="E5" s="43"/>
      <c r="F5" s="43"/>
      <c r="G5" s="43"/>
      <c r="H5" s="41"/>
      <c r="I5" s="47"/>
    </row>
    <row r="6" spans="1:13" s="24" customFormat="1" ht="18" customHeight="1" thickBot="1">
      <c r="A6" s="107" t="s">
        <v>18</v>
      </c>
      <c r="B6" s="149" t="s">
        <v>19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16</v>
      </c>
      <c r="I6" s="16" t="s">
        <v>4</v>
      </c>
      <c r="J6" s="49" t="s">
        <v>5</v>
      </c>
      <c r="K6" s="14"/>
      <c r="L6" s="14"/>
      <c r="M6" s="14"/>
    </row>
    <row r="7" spans="1:11" s="45" customFormat="1" ht="18" customHeight="1">
      <c r="A7" s="193">
        <v>1</v>
      </c>
      <c r="B7" s="194"/>
      <c r="C7" s="195"/>
      <c r="D7" s="196"/>
      <c r="E7" s="197"/>
      <c r="F7" s="198"/>
      <c r="G7" s="198"/>
      <c r="H7" s="198"/>
      <c r="I7" s="200"/>
      <c r="J7" s="201"/>
      <c r="K7" s="174"/>
    </row>
    <row r="8" spans="1:11" s="45" customFormat="1" ht="18" customHeight="1">
      <c r="A8" s="202">
        <f>A7</f>
        <v>1</v>
      </c>
      <c r="B8" s="17"/>
      <c r="C8" s="18"/>
      <c r="D8" s="19"/>
      <c r="E8" s="172"/>
      <c r="F8" s="21"/>
      <c r="G8" s="21"/>
      <c r="H8" s="21"/>
      <c r="I8" s="190"/>
      <c r="J8" s="203"/>
      <c r="K8" s="178"/>
    </row>
    <row r="9" spans="1:11" s="45" customFormat="1" ht="18" customHeight="1">
      <c r="A9" s="202">
        <f>A8</f>
        <v>1</v>
      </c>
      <c r="B9" s="17"/>
      <c r="C9" s="18"/>
      <c r="D9" s="19"/>
      <c r="E9" s="172"/>
      <c r="F9" s="21"/>
      <c r="G9" s="21"/>
      <c r="H9" s="21"/>
      <c r="I9" s="190"/>
      <c r="J9" s="203"/>
      <c r="K9" s="178"/>
    </row>
    <row r="10" spans="1:11" s="45" customFormat="1" ht="18" customHeight="1" thickBot="1">
      <c r="A10" s="528">
        <f>A9</f>
        <v>1</v>
      </c>
      <c r="B10" s="347"/>
      <c r="C10" s="368"/>
      <c r="D10" s="469"/>
      <c r="E10" s="470"/>
      <c r="F10" s="471"/>
      <c r="G10" s="471"/>
      <c r="H10" s="471"/>
      <c r="I10" s="533"/>
      <c r="J10" s="534"/>
      <c r="K10" s="174"/>
    </row>
    <row r="11" spans="1:11" s="45" customFormat="1" ht="18" customHeight="1">
      <c r="A11" s="193">
        <v>2</v>
      </c>
      <c r="B11" s="392">
        <v>163</v>
      </c>
      <c r="C11" s="564" t="s">
        <v>346</v>
      </c>
      <c r="D11" s="394" t="s">
        <v>502</v>
      </c>
      <c r="E11" s="565" t="s">
        <v>309</v>
      </c>
      <c r="F11" s="397" t="s">
        <v>11</v>
      </c>
      <c r="G11" s="397" t="s">
        <v>178</v>
      </c>
      <c r="H11" s="566"/>
      <c r="I11" s="200" t="s">
        <v>1044</v>
      </c>
      <c r="J11" s="567" t="s">
        <v>503</v>
      </c>
      <c r="K11" s="174"/>
    </row>
    <row r="12" spans="1:11" s="45" customFormat="1" ht="18" customHeight="1">
      <c r="A12" s="202">
        <f>A11</f>
        <v>2</v>
      </c>
      <c r="B12" s="155">
        <v>170</v>
      </c>
      <c r="C12" s="358" t="s">
        <v>691</v>
      </c>
      <c r="D12" s="340" t="s">
        <v>692</v>
      </c>
      <c r="E12" s="359">
        <v>36836</v>
      </c>
      <c r="F12" s="319" t="s">
        <v>693</v>
      </c>
      <c r="G12" s="319" t="s">
        <v>687</v>
      </c>
      <c r="H12" s="319"/>
      <c r="I12" s="190"/>
      <c r="J12" s="399" t="s">
        <v>694</v>
      </c>
      <c r="K12" s="178"/>
    </row>
    <row r="13" spans="1:11" s="45" customFormat="1" ht="18" customHeight="1">
      <c r="A13" s="202">
        <f>A12</f>
        <v>2</v>
      </c>
      <c r="B13" s="155">
        <v>169</v>
      </c>
      <c r="C13" s="358" t="s">
        <v>143</v>
      </c>
      <c r="D13" s="340" t="s">
        <v>685</v>
      </c>
      <c r="E13" s="359">
        <v>36310</v>
      </c>
      <c r="F13" s="319" t="s">
        <v>686</v>
      </c>
      <c r="G13" s="319" t="s">
        <v>687</v>
      </c>
      <c r="H13" s="319"/>
      <c r="I13" s="190"/>
      <c r="J13" s="399" t="s">
        <v>688</v>
      </c>
      <c r="K13" s="178"/>
    </row>
    <row r="14" spans="1:11" s="45" customFormat="1" ht="18" customHeight="1" thickBot="1">
      <c r="A14" s="204">
        <f>A13</f>
        <v>2</v>
      </c>
      <c r="B14" s="507"/>
      <c r="C14" s="401" t="s">
        <v>143</v>
      </c>
      <c r="D14" s="402" t="s">
        <v>689</v>
      </c>
      <c r="E14" s="403">
        <v>36270</v>
      </c>
      <c r="F14" s="404" t="s">
        <v>489</v>
      </c>
      <c r="G14" s="404" t="s">
        <v>687</v>
      </c>
      <c r="H14" s="404"/>
      <c r="I14" s="211"/>
      <c r="J14" s="405" t="s">
        <v>690</v>
      </c>
      <c r="K14" s="174"/>
    </row>
    <row r="15" spans="1:11" s="45" customFormat="1" ht="18" customHeight="1">
      <c r="A15" s="389">
        <v>3</v>
      </c>
      <c r="B15" s="535">
        <v>144</v>
      </c>
      <c r="C15" s="500" t="s">
        <v>90</v>
      </c>
      <c r="D15" s="501" t="s">
        <v>623</v>
      </c>
      <c r="E15" s="502" t="s">
        <v>201</v>
      </c>
      <c r="F15" s="503" t="s">
        <v>62</v>
      </c>
      <c r="G15" s="503" t="s">
        <v>205</v>
      </c>
      <c r="H15" s="397"/>
      <c r="I15" s="200" t="s">
        <v>218</v>
      </c>
      <c r="J15" s="504" t="s">
        <v>624</v>
      </c>
      <c r="K15" s="174"/>
    </row>
    <row r="16" spans="1:11" s="45" customFormat="1" ht="18" customHeight="1">
      <c r="A16" s="202">
        <f>A15</f>
        <v>3</v>
      </c>
      <c r="B16" s="348">
        <v>152</v>
      </c>
      <c r="C16" s="349" t="s">
        <v>150</v>
      </c>
      <c r="D16" s="354" t="s">
        <v>653</v>
      </c>
      <c r="E16" s="351" t="s">
        <v>654</v>
      </c>
      <c r="F16" s="343" t="s">
        <v>62</v>
      </c>
      <c r="G16" s="352" t="s">
        <v>205</v>
      </c>
      <c r="H16" s="341"/>
      <c r="I16" s="190"/>
      <c r="J16" s="536" t="s">
        <v>594</v>
      </c>
      <c r="K16" s="178"/>
    </row>
    <row r="17" spans="1:11" s="45" customFormat="1" ht="18" customHeight="1">
      <c r="A17" s="202">
        <f>A16</f>
        <v>3</v>
      </c>
      <c r="B17" s="348">
        <v>147</v>
      </c>
      <c r="C17" s="349" t="s">
        <v>635</v>
      </c>
      <c r="D17" s="354" t="s">
        <v>636</v>
      </c>
      <c r="E17" s="355" t="s">
        <v>637</v>
      </c>
      <c r="F17" s="343" t="s">
        <v>62</v>
      </c>
      <c r="G17" s="352" t="s">
        <v>205</v>
      </c>
      <c r="H17" s="341"/>
      <c r="I17" s="190"/>
      <c r="J17" s="536" t="s">
        <v>624</v>
      </c>
      <c r="K17" s="178"/>
    </row>
    <row r="18" spans="1:11" s="45" customFormat="1" ht="18" customHeight="1" thickBot="1">
      <c r="A18" s="204">
        <f>A17</f>
        <v>3</v>
      </c>
      <c r="B18" s="507">
        <v>148</v>
      </c>
      <c r="C18" s="520" t="s">
        <v>638</v>
      </c>
      <c r="D18" s="521" t="s">
        <v>639</v>
      </c>
      <c r="E18" s="537" t="s">
        <v>640</v>
      </c>
      <c r="F18" s="511" t="s">
        <v>62</v>
      </c>
      <c r="G18" s="523" t="s">
        <v>205</v>
      </c>
      <c r="H18" s="538"/>
      <c r="I18" s="211"/>
      <c r="J18" s="539" t="s">
        <v>629</v>
      </c>
      <c r="K18" s="174"/>
    </row>
    <row r="19" spans="1:11" s="45" customFormat="1" ht="18" customHeight="1">
      <c r="A19" s="193">
        <v>4</v>
      </c>
      <c r="B19" s="540"/>
      <c r="C19" s="540" t="s">
        <v>123</v>
      </c>
      <c r="D19" s="541" t="s">
        <v>124</v>
      </c>
      <c r="E19" s="542">
        <v>36308</v>
      </c>
      <c r="F19" s="543" t="s">
        <v>906</v>
      </c>
      <c r="G19" s="543" t="s">
        <v>907</v>
      </c>
      <c r="H19" s="543"/>
      <c r="I19" s="200" t="s">
        <v>1040</v>
      </c>
      <c r="J19" s="544" t="s">
        <v>117</v>
      </c>
      <c r="K19" s="174"/>
    </row>
    <row r="20" spans="1:11" s="45" customFormat="1" ht="18" customHeight="1">
      <c r="A20" s="202">
        <f>A19</f>
        <v>4</v>
      </c>
      <c r="B20" s="314">
        <v>74</v>
      </c>
      <c r="C20" s="315" t="s">
        <v>185</v>
      </c>
      <c r="D20" s="316" t="s">
        <v>926</v>
      </c>
      <c r="E20" s="322" t="s">
        <v>927</v>
      </c>
      <c r="F20" s="313" t="s">
        <v>906</v>
      </c>
      <c r="G20" s="313" t="s">
        <v>907</v>
      </c>
      <c r="H20" s="313"/>
      <c r="I20" s="190"/>
      <c r="J20" s="545" t="s">
        <v>928</v>
      </c>
      <c r="K20" s="178"/>
    </row>
    <row r="21" spans="1:11" s="45" customFormat="1" ht="18" customHeight="1">
      <c r="A21" s="202">
        <f>A20</f>
        <v>4</v>
      </c>
      <c r="B21" s="17"/>
      <c r="C21" s="315" t="s">
        <v>914</v>
      </c>
      <c r="D21" s="316" t="s">
        <v>915</v>
      </c>
      <c r="E21" s="322" t="s">
        <v>916</v>
      </c>
      <c r="F21" s="313" t="s">
        <v>906</v>
      </c>
      <c r="G21" s="313" t="s">
        <v>907</v>
      </c>
      <c r="H21" s="313"/>
      <c r="I21" s="190"/>
      <c r="J21" s="545" t="s">
        <v>917</v>
      </c>
      <c r="K21" s="178"/>
    </row>
    <row r="22" spans="1:11" s="45" customFormat="1" ht="18" customHeight="1" thickBot="1">
      <c r="A22" s="204">
        <f>A21</f>
        <v>4</v>
      </c>
      <c r="B22" s="205"/>
      <c r="C22" s="546" t="s">
        <v>134</v>
      </c>
      <c r="D22" s="547" t="s">
        <v>135</v>
      </c>
      <c r="E22" s="548">
        <v>36393</v>
      </c>
      <c r="F22" s="313" t="s">
        <v>906</v>
      </c>
      <c r="G22" s="549" t="s">
        <v>907</v>
      </c>
      <c r="H22" s="549"/>
      <c r="I22" s="211"/>
      <c r="J22" s="550" t="s">
        <v>117</v>
      </c>
      <c r="K22" s="174"/>
    </row>
    <row r="23" spans="3:9" s="38" customFormat="1" ht="16.5" thickBot="1">
      <c r="C23" s="39">
        <v>2</v>
      </c>
      <c r="D23" s="39" t="s">
        <v>216</v>
      </c>
      <c r="E23" s="43"/>
      <c r="F23" s="43"/>
      <c r="G23" s="43"/>
      <c r="H23" s="41"/>
      <c r="I23" s="47"/>
    </row>
    <row r="24" spans="1:13" s="24" customFormat="1" ht="18" customHeight="1" thickBot="1">
      <c r="A24" s="107" t="s">
        <v>18</v>
      </c>
      <c r="B24" s="149" t="s">
        <v>19</v>
      </c>
      <c r="C24" s="15" t="s">
        <v>0</v>
      </c>
      <c r="D24" s="12" t="s">
        <v>1</v>
      </c>
      <c r="E24" s="16" t="s">
        <v>10</v>
      </c>
      <c r="F24" s="75" t="s">
        <v>2</v>
      </c>
      <c r="G24" s="70" t="s">
        <v>3</v>
      </c>
      <c r="H24" s="70" t="s">
        <v>16</v>
      </c>
      <c r="I24" s="16" t="s">
        <v>4</v>
      </c>
      <c r="J24" s="49" t="s">
        <v>5</v>
      </c>
      <c r="K24" s="14"/>
      <c r="L24" s="14"/>
      <c r="M24" s="14"/>
    </row>
    <row r="25" spans="1:11" s="45" customFormat="1" ht="18" customHeight="1">
      <c r="A25" s="193">
        <v>1</v>
      </c>
      <c r="B25" s="194"/>
      <c r="C25" s="195"/>
      <c r="D25" s="196"/>
      <c r="E25" s="197"/>
      <c r="F25" s="198"/>
      <c r="G25" s="198"/>
      <c r="H25" s="198"/>
      <c r="I25" s="200"/>
      <c r="J25" s="201"/>
      <c r="K25" s="174"/>
    </row>
    <row r="26" spans="1:11" s="45" customFormat="1" ht="18" customHeight="1">
      <c r="A26" s="202">
        <f>A25</f>
        <v>1</v>
      </c>
      <c r="B26" s="17"/>
      <c r="C26" s="18"/>
      <c r="D26" s="19"/>
      <c r="E26" s="172"/>
      <c r="F26" s="21"/>
      <c r="G26" s="21"/>
      <c r="H26" s="21"/>
      <c r="I26" s="190"/>
      <c r="J26" s="203"/>
      <c r="K26" s="178"/>
    </row>
    <row r="27" spans="1:11" s="45" customFormat="1" ht="18" customHeight="1">
      <c r="A27" s="202">
        <f>A26</f>
        <v>1</v>
      </c>
      <c r="B27" s="17"/>
      <c r="C27" s="18"/>
      <c r="D27" s="19"/>
      <c r="E27" s="172"/>
      <c r="F27" s="21"/>
      <c r="G27" s="21"/>
      <c r="H27" s="21"/>
      <c r="I27" s="190"/>
      <c r="J27" s="203"/>
      <c r="K27" s="178"/>
    </row>
    <row r="28" spans="1:11" s="45" customFormat="1" ht="18" customHeight="1" thickBot="1">
      <c r="A28" s="204">
        <f>A27</f>
        <v>1</v>
      </c>
      <c r="B28" s="205"/>
      <c r="C28" s="206"/>
      <c r="D28" s="207"/>
      <c r="E28" s="208"/>
      <c r="F28" s="209"/>
      <c r="G28" s="209"/>
      <c r="H28" s="209"/>
      <c r="I28" s="211"/>
      <c r="J28" s="212"/>
      <c r="K28" s="174"/>
    </row>
    <row r="29" spans="1:11" s="45" customFormat="1" ht="18" customHeight="1">
      <c r="A29" s="193">
        <v>2</v>
      </c>
      <c r="B29" s="568">
        <v>5</v>
      </c>
      <c r="C29" s="569" t="s">
        <v>90</v>
      </c>
      <c r="D29" s="570" t="s">
        <v>154</v>
      </c>
      <c r="E29" s="571" t="s">
        <v>318</v>
      </c>
      <c r="F29" s="572" t="s">
        <v>806</v>
      </c>
      <c r="G29" s="572" t="s">
        <v>145</v>
      </c>
      <c r="H29" s="573"/>
      <c r="I29" s="200" t="s">
        <v>218</v>
      </c>
      <c r="J29" s="580" t="s">
        <v>148</v>
      </c>
      <c r="K29" s="174"/>
    </row>
    <row r="30" spans="1:11" s="45" customFormat="1" ht="18" customHeight="1">
      <c r="A30" s="202">
        <f>A29</f>
        <v>2</v>
      </c>
      <c r="B30" s="360">
        <v>8</v>
      </c>
      <c r="C30" s="323" t="s">
        <v>810</v>
      </c>
      <c r="D30" s="361" t="s">
        <v>811</v>
      </c>
      <c r="E30" s="362" t="s">
        <v>603</v>
      </c>
      <c r="F30" s="363" t="s">
        <v>806</v>
      </c>
      <c r="G30" s="363" t="s">
        <v>145</v>
      </c>
      <c r="H30" s="321"/>
      <c r="I30" s="190"/>
      <c r="J30" s="581" t="s">
        <v>149</v>
      </c>
      <c r="K30" s="178"/>
    </row>
    <row r="31" spans="1:11" s="45" customFormat="1" ht="18" customHeight="1">
      <c r="A31" s="202">
        <f>A30</f>
        <v>2</v>
      </c>
      <c r="B31" s="360">
        <v>16</v>
      </c>
      <c r="C31" s="323" t="s">
        <v>834</v>
      </c>
      <c r="D31" s="361" t="s">
        <v>835</v>
      </c>
      <c r="E31" s="362" t="s">
        <v>836</v>
      </c>
      <c r="F31" s="363" t="s">
        <v>806</v>
      </c>
      <c r="G31" s="363" t="s">
        <v>145</v>
      </c>
      <c r="H31" s="321"/>
      <c r="I31" s="190"/>
      <c r="J31" s="581" t="s">
        <v>837</v>
      </c>
      <c r="K31" s="178"/>
    </row>
    <row r="32" spans="1:11" s="45" customFormat="1" ht="18" customHeight="1" thickBot="1">
      <c r="A32" s="204">
        <f>A31</f>
        <v>2</v>
      </c>
      <c r="B32" s="574">
        <v>17</v>
      </c>
      <c r="C32" s="575" t="s">
        <v>291</v>
      </c>
      <c r="D32" s="576" t="s">
        <v>838</v>
      </c>
      <c r="E32" s="577" t="s">
        <v>839</v>
      </c>
      <c r="F32" s="578" t="s">
        <v>806</v>
      </c>
      <c r="G32" s="578" t="s">
        <v>145</v>
      </c>
      <c r="H32" s="579"/>
      <c r="I32" s="211"/>
      <c r="J32" s="582" t="s">
        <v>434</v>
      </c>
      <c r="K32" s="174"/>
    </row>
    <row r="33" spans="1:11" s="45" customFormat="1" ht="18" customHeight="1">
      <c r="A33" s="193">
        <v>3</v>
      </c>
      <c r="B33" s="535">
        <v>132</v>
      </c>
      <c r="C33" s="500" t="s">
        <v>591</v>
      </c>
      <c r="D33" s="501" t="s">
        <v>592</v>
      </c>
      <c r="E33" s="502" t="s">
        <v>593</v>
      </c>
      <c r="F33" s="503" t="s">
        <v>55</v>
      </c>
      <c r="G33" s="503" t="s">
        <v>205</v>
      </c>
      <c r="H33" s="503"/>
      <c r="I33" s="200" t="s">
        <v>1043</v>
      </c>
      <c r="J33" s="504" t="s">
        <v>594</v>
      </c>
      <c r="K33" s="174"/>
    </row>
    <row r="34" spans="1:11" s="45" customFormat="1" ht="18" customHeight="1">
      <c r="A34" s="202">
        <f>A33</f>
        <v>3</v>
      </c>
      <c r="B34" s="348">
        <v>133</v>
      </c>
      <c r="C34" s="344" t="s">
        <v>595</v>
      </c>
      <c r="D34" s="345" t="s">
        <v>596</v>
      </c>
      <c r="E34" s="317" t="s">
        <v>597</v>
      </c>
      <c r="F34" s="343" t="s">
        <v>55</v>
      </c>
      <c r="G34" s="343" t="s">
        <v>205</v>
      </c>
      <c r="H34" s="343"/>
      <c r="I34" s="190"/>
      <c r="J34" s="505" t="s">
        <v>594</v>
      </c>
      <c r="K34" s="178"/>
    </row>
    <row r="35" spans="1:11" s="45" customFormat="1" ht="18" customHeight="1">
      <c r="A35" s="202">
        <f>A34</f>
        <v>3</v>
      </c>
      <c r="B35" s="348">
        <v>137</v>
      </c>
      <c r="C35" s="344" t="s">
        <v>155</v>
      </c>
      <c r="D35" s="345" t="s">
        <v>601</v>
      </c>
      <c r="E35" s="322">
        <v>36315</v>
      </c>
      <c r="F35" s="343" t="s">
        <v>55</v>
      </c>
      <c r="G35" s="352" t="s">
        <v>205</v>
      </c>
      <c r="H35" s="320"/>
      <c r="I35" s="190"/>
      <c r="J35" s="551" t="s">
        <v>602</v>
      </c>
      <c r="K35" s="178"/>
    </row>
    <row r="36" spans="1:11" s="45" customFormat="1" ht="18" customHeight="1" thickBot="1">
      <c r="A36" s="204">
        <f>A35</f>
        <v>3</v>
      </c>
      <c r="B36" s="507">
        <v>131</v>
      </c>
      <c r="C36" s="520" t="s">
        <v>587</v>
      </c>
      <c r="D36" s="521" t="s">
        <v>588</v>
      </c>
      <c r="E36" s="537" t="s">
        <v>589</v>
      </c>
      <c r="F36" s="511" t="s">
        <v>55</v>
      </c>
      <c r="G36" s="523" t="s">
        <v>205</v>
      </c>
      <c r="H36" s="552"/>
      <c r="I36" s="211"/>
      <c r="J36" s="553" t="s">
        <v>590</v>
      </c>
      <c r="K36" s="174"/>
    </row>
    <row r="37" spans="1:11" s="45" customFormat="1" ht="18" customHeight="1">
      <c r="A37" s="193">
        <v>4</v>
      </c>
      <c r="B37" s="194"/>
      <c r="C37" s="554" t="s">
        <v>97</v>
      </c>
      <c r="D37" s="541" t="s">
        <v>168</v>
      </c>
      <c r="E37" s="502" t="s">
        <v>169</v>
      </c>
      <c r="F37" s="555" t="s">
        <v>59</v>
      </c>
      <c r="G37" s="555" t="s">
        <v>166</v>
      </c>
      <c r="H37" s="556"/>
      <c r="I37" s="200" t="s">
        <v>1042</v>
      </c>
      <c r="J37" s="557" t="s">
        <v>167</v>
      </c>
      <c r="K37" s="174"/>
    </row>
    <row r="38" spans="1:11" s="45" customFormat="1" ht="18" customHeight="1">
      <c r="A38" s="202">
        <f>A37</f>
        <v>4</v>
      </c>
      <c r="B38" s="314">
        <v>65</v>
      </c>
      <c r="C38" s="318" t="s">
        <v>396</v>
      </c>
      <c r="D38" s="316" t="s">
        <v>397</v>
      </c>
      <c r="E38" s="317" t="s">
        <v>398</v>
      </c>
      <c r="F38" s="329" t="s">
        <v>165</v>
      </c>
      <c r="G38" s="329" t="s">
        <v>166</v>
      </c>
      <c r="H38" s="329"/>
      <c r="I38" s="190"/>
      <c r="J38" s="558" t="s">
        <v>167</v>
      </c>
      <c r="K38" s="178"/>
    </row>
    <row r="39" spans="1:11" s="45" customFormat="1" ht="18" customHeight="1">
      <c r="A39" s="202">
        <f>A38</f>
        <v>4</v>
      </c>
      <c r="B39" s="333">
        <v>64</v>
      </c>
      <c r="C39" s="334" t="s">
        <v>393</v>
      </c>
      <c r="D39" s="335" t="s">
        <v>394</v>
      </c>
      <c r="E39" s="336" t="s">
        <v>395</v>
      </c>
      <c r="F39" s="329" t="s">
        <v>59</v>
      </c>
      <c r="G39" s="329" t="s">
        <v>166</v>
      </c>
      <c r="H39" s="332"/>
      <c r="I39" s="190"/>
      <c r="J39" s="559" t="s">
        <v>167</v>
      </c>
      <c r="K39" s="178"/>
    </row>
    <row r="40" spans="1:11" s="45" customFormat="1" ht="18" customHeight="1" thickBot="1">
      <c r="A40" s="204">
        <f>A39</f>
        <v>4</v>
      </c>
      <c r="B40" s="560">
        <v>63</v>
      </c>
      <c r="C40" s="561" t="s">
        <v>346</v>
      </c>
      <c r="D40" s="547" t="s">
        <v>391</v>
      </c>
      <c r="E40" s="510" t="s">
        <v>392</v>
      </c>
      <c r="F40" s="562" t="s">
        <v>165</v>
      </c>
      <c r="G40" s="562" t="s">
        <v>166</v>
      </c>
      <c r="H40" s="562"/>
      <c r="I40" s="211"/>
      <c r="J40" s="563" t="s">
        <v>167</v>
      </c>
      <c r="K40" s="174"/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O3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2" width="5.7109375" style="22" customWidth="1"/>
    <col min="3" max="3" width="11.140625" style="22" customWidth="1"/>
    <col min="4" max="4" width="14.140625" style="22" bestFit="1" customWidth="1"/>
    <col min="5" max="5" width="10.7109375" style="44" customWidth="1"/>
    <col min="6" max="6" width="22.140625" style="46" customWidth="1"/>
    <col min="7" max="7" width="14.8515625" style="46" customWidth="1"/>
    <col min="8" max="8" width="14.140625" style="46" hidden="1" customWidth="1"/>
    <col min="9" max="9" width="6.8515625" style="46" customWidth="1"/>
    <col min="10" max="10" width="9.140625" style="25" customWidth="1"/>
    <col min="11" max="11" width="5.421875" style="25" bestFit="1" customWidth="1"/>
    <col min="12" max="12" width="29.57421875" style="24" customWidth="1"/>
    <col min="13" max="18" width="24.140625" style="22" bestFit="1" customWidth="1"/>
    <col min="19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2" s="24" customFormat="1" ht="12" customHeight="1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3:11" s="38" customFormat="1" ht="15.75">
      <c r="C4" s="39" t="s">
        <v>48</v>
      </c>
      <c r="D4" s="39"/>
      <c r="E4" s="43"/>
      <c r="F4" s="43"/>
      <c r="G4" s="43"/>
      <c r="H4" s="41"/>
      <c r="I4" s="41"/>
      <c r="J4" s="47"/>
      <c r="K4" s="47"/>
    </row>
    <row r="5" spans="3:11" s="38" customFormat="1" ht="16.5" thickBot="1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>
      <c r="A6" s="107" t="s">
        <v>20</v>
      </c>
      <c r="B6" s="149" t="s">
        <v>19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16</v>
      </c>
      <c r="I6" s="101" t="s">
        <v>42</v>
      </c>
      <c r="J6" s="16" t="s">
        <v>4</v>
      </c>
      <c r="K6" s="81" t="s">
        <v>13</v>
      </c>
      <c r="L6" s="49" t="s">
        <v>5</v>
      </c>
      <c r="M6" s="14"/>
      <c r="N6" s="14"/>
      <c r="O6" s="14"/>
    </row>
    <row r="7" spans="1:13" s="45" customFormat="1" ht="18" customHeight="1">
      <c r="A7" s="193">
        <v>1</v>
      </c>
      <c r="B7" s="535">
        <v>132</v>
      </c>
      <c r="C7" s="540" t="s">
        <v>591</v>
      </c>
      <c r="D7" s="541" t="s">
        <v>592</v>
      </c>
      <c r="E7" s="502" t="s">
        <v>593</v>
      </c>
      <c r="F7" s="503" t="s">
        <v>55</v>
      </c>
      <c r="G7" s="503" t="s">
        <v>205</v>
      </c>
      <c r="H7" s="198"/>
      <c r="I7" s="199">
        <v>27</v>
      </c>
      <c r="J7" s="200">
        <v>0.0010949074074074075</v>
      </c>
      <c r="K7" s="158" t="str">
        <f aca="true" t="shared" si="0" ref="K7:K30">IF(ISBLANK(J7),"",IF(J7&lt;=0.00101851851851852,"KSM",IF(J7&lt;=0.00106481481481481,"I A",IF(J7&lt;=0.00112268518518519,"II A",IF(J7&lt;=0.00119212962962963,"III A",IF(J7&lt;=0.0012962962962963,"I JA",IF(J7&lt;=0.00138888888888889,"II JA",IF(J7&lt;=0.00144675925925926,"III JA",))))))))</f>
        <v>II A</v>
      </c>
      <c r="L7" s="504" t="s">
        <v>594</v>
      </c>
      <c r="M7" s="174"/>
    </row>
    <row r="8" spans="1:13" s="45" customFormat="1" ht="18" customHeight="1">
      <c r="A8" s="202">
        <f>A7</f>
        <v>1</v>
      </c>
      <c r="B8" s="348">
        <v>133</v>
      </c>
      <c r="C8" s="315" t="s">
        <v>595</v>
      </c>
      <c r="D8" s="316" t="s">
        <v>596</v>
      </c>
      <c r="E8" s="317" t="s">
        <v>597</v>
      </c>
      <c r="F8" s="343" t="s">
        <v>55</v>
      </c>
      <c r="G8" s="343" t="s">
        <v>205</v>
      </c>
      <c r="H8" s="21"/>
      <c r="I8" s="157"/>
      <c r="J8" s="190">
        <f>J7</f>
        <v>0.0010949074074074075</v>
      </c>
      <c r="K8" s="190" t="str">
        <f t="shared" si="0"/>
        <v>II A</v>
      </c>
      <c r="L8" s="505" t="s">
        <v>594</v>
      </c>
      <c r="M8" s="178"/>
    </row>
    <row r="9" spans="1:13" s="45" customFormat="1" ht="18" customHeight="1">
      <c r="A9" s="202">
        <f>A8</f>
        <v>1</v>
      </c>
      <c r="B9" s="348">
        <v>137</v>
      </c>
      <c r="C9" s="315" t="s">
        <v>155</v>
      </c>
      <c r="D9" s="316" t="s">
        <v>601</v>
      </c>
      <c r="E9" s="322">
        <v>36315</v>
      </c>
      <c r="F9" s="343" t="s">
        <v>55</v>
      </c>
      <c r="G9" s="352" t="s">
        <v>205</v>
      </c>
      <c r="H9" s="21"/>
      <c r="I9" s="157"/>
      <c r="J9" s="190">
        <f>J8</f>
        <v>0.0010949074074074075</v>
      </c>
      <c r="K9" s="190" t="str">
        <f t="shared" si="0"/>
        <v>II A</v>
      </c>
      <c r="L9" s="551" t="s">
        <v>602</v>
      </c>
      <c r="M9" s="178"/>
    </row>
    <row r="10" spans="1:13" s="45" customFormat="1" ht="18" customHeight="1" thickBot="1">
      <c r="A10" s="204">
        <f>A9</f>
        <v>1</v>
      </c>
      <c r="B10" s="507">
        <v>131</v>
      </c>
      <c r="C10" s="613" t="s">
        <v>587</v>
      </c>
      <c r="D10" s="614" t="s">
        <v>588</v>
      </c>
      <c r="E10" s="537" t="s">
        <v>589</v>
      </c>
      <c r="F10" s="511" t="s">
        <v>55</v>
      </c>
      <c r="G10" s="523" t="s">
        <v>205</v>
      </c>
      <c r="H10" s="209"/>
      <c r="I10" s="210"/>
      <c r="J10" s="211">
        <f>J9</f>
        <v>0.0010949074074074075</v>
      </c>
      <c r="K10" s="211" t="str">
        <f t="shared" si="0"/>
        <v>II A</v>
      </c>
      <c r="L10" s="553" t="s">
        <v>590</v>
      </c>
      <c r="M10" s="174"/>
    </row>
    <row r="11" spans="1:13" s="45" customFormat="1" ht="18" customHeight="1">
      <c r="A11" s="193">
        <v>2</v>
      </c>
      <c r="B11" s="194"/>
      <c r="C11" s="540" t="s">
        <v>97</v>
      </c>
      <c r="D11" s="541" t="s">
        <v>168</v>
      </c>
      <c r="E11" s="502" t="s">
        <v>169</v>
      </c>
      <c r="F11" s="555" t="s">
        <v>59</v>
      </c>
      <c r="G11" s="555" t="s">
        <v>166</v>
      </c>
      <c r="H11" s="198"/>
      <c r="I11" s="199">
        <v>21.5</v>
      </c>
      <c r="J11" s="200">
        <v>0.001113425925925926</v>
      </c>
      <c r="K11" s="158" t="str">
        <f t="shared" si="0"/>
        <v>II A</v>
      </c>
      <c r="L11" s="557" t="s">
        <v>167</v>
      </c>
      <c r="M11" s="174"/>
    </row>
    <row r="12" spans="1:13" s="45" customFormat="1" ht="18" customHeight="1">
      <c r="A12" s="202">
        <f>A11</f>
        <v>2</v>
      </c>
      <c r="B12" s="314">
        <v>65</v>
      </c>
      <c r="C12" s="315" t="s">
        <v>396</v>
      </c>
      <c r="D12" s="316" t="s">
        <v>397</v>
      </c>
      <c r="E12" s="317" t="s">
        <v>398</v>
      </c>
      <c r="F12" s="329" t="s">
        <v>165</v>
      </c>
      <c r="G12" s="329" t="s">
        <v>166</v>
      </c>
      <c r="H12" s="21"/>
      <c r="I12" s="157"/>
      <c r="J12" s="190">
        <f>J11</f>
        <v>0.001113425925925926</v>
      </c>
      <c r="K12" s="190" t="str">
        <f t="shared" si="0"/>
        <v>II A</v>
      </c>
      <c r="L12" s="558" t="s">
        <v>167</v>
      </c>
      <c r="M12" s="178"/>
    </row>
    <row r="13" spans="1:13" s="45" customFormat="1" ht="18" customHeight="1">
      <c r="A13" s="202">
        <f>A12</f>
        <v>2</v>
      </c>
      <c r="B13" s="333">
        <v>64</v>
      </c>
      <c r="C13" s="334" t="s">
        <v>393</v>
      </c>
      <c r="D13" s="335" t="s">
        <v>394</v>
      </c>
      <c r="E13" s="336" t="s">
        <v>395</v>
      </c>
      <c r="F13" s="329" t="s">
        <v>59</v>
      </c>
      <c r="G13" s="329" t="s">
        <v>166</v>
      </c>
      <c r="H13" s="21"/>
      <c r="I13" s="157"/>
      <c r="J13" s="190">
        <f>J12</f>
        <v>0.001113425925925926</v>
      </c>
      <c r="K13" s="190" t="str">
        <f t="shared" si="0"/>
        <v>II A</v>
      </c>
      <c r="L13" s="559" t="s">
        <v>167</v>
      </c>
      <c r="M13" s="178"/>
    </row>
    <row r="14" spans="1:13" s="45" customFormat="1" ht="18" customHeight="1" thickBot="1">
      <c r="A14" s="204">
        <f>A13</f>
        <v>2</v>
      </c>
      <c r="B14" s="560">
        <v>63</v>
      </c>
      <c r="C14" s="546" t="s">
        <v>346</v>
      </c>
      <c r="D14" s="547" t="s">
        <v>391</v>
      </c>
      <c r="E14" s="510" t="s">
        <v>392</v>
      </c>
      <c r="F14" s="562" t="s">
        <v>165</v>
      </c>
      <c r="G14" s="562" t="s">
        <v>166</v>
      </c>
      <c r="H14" s="209"/>
      <c r="I14" s="210"/>
      <c r="J14" s="211">
        <f>J13</f>
        <v>0.001113425925925926</v>
      </c>
      <c r="K14" s="211" t="str">
        <f t="shared" si="0"/>
        <v>II A</v>
      </c>
      <c r="L14" s="563" t="s">
        <v>167</v>
      </c>
      <c r="M14" s="174"/>
    </row>
    <row r="15" spans="1:13" s="45" customFormat="1" ht="18" customHeight="1">
      <c r="A15" s="193">
        <v>3</v>
      </c>
      <c r="B15" s="540"/>
      <c r="C15" s="540" t="s">
        <v>123</v>
      </c>
      <c r="D15" s="541" t="s">
        <v>124</v>
      </c>
      <c r="E15" s="542">
        <v>36308</v>
      </c>
      <c r="F15" s="543" t="s">
        <v>906</v>
      </c>
      <c r="G15" s="543" t="s">
        <v>907</v>
      </c>
      <c r="H15" s="198"/>
      <c r="I15" s="199">
        <v>16.5</v>
      </c>
      <c r="J15" s="200">
        <v>0.001138888888888889</v>
      </c>
      <c r="K15" s="158" t="str">
        <f t="shared" si="0"/>
        <v>III A</v>
      </c>
      <c r="L15" s="544" t="s">
        <v>117</v>
      </c>
      <c r="M15" s="174"/>
    </row>
    <row r="16" spans="1:13" s="45" customFormat="1" ht="18" customHeight="1">
      <c r="A16" s="202">
        <f>A15</f>
        <v>3</v>
      </c>
      <c r="B16" s="314">
        <v>74</v>
      </c>
      <c r="C16" s="315" t="s">
        <v>185</v>
      </c>
      <c r="D16" s="316" t="s">
        <v>926</v>
      </c>
      <c r="E16" s="322" t="s">
        <v>927</v>
      </c>
      <c r="F16" s="313" t="s">
        <v>906</v>
      </c>
      <c r="G16" s="313" t="s">
        <v>907</v>
      </c>
      <c r="H16" s="21"/>
      <c r="I16" s="157"/>
      <c r="J16" s="190">
        <f>J15</f>
        <v>0.001138888888888889</v>
      </c>
      <c r="K16" s="190" t="str">
        <f t="shared" si="0"/>
        <v>III A</v>
      </c>
      <c r="L16" s="545" t="s">
        <v>928</v>
      </c>
      <c r="M16" s="178"/>
    </row>
    <row r="17" spans="1:13" s="45" customFormat="1" ht="18" customHeight="1">
      <c r="A17" s="202">
        <f>A16</f>
        <v>3</v>
      </c>
      <c r="B17" s="17"/>
      <c r="C17" s="315" t="s">
        <v>914</v>
      </c>
      <c r="D17" s="316" t="s">
        <v>915</v>
      </c>
      <c r="E17" s="322" t="s">
        <v>916</v>
      </c>
      <c r="F17" s="313" t="s">
        <v>906</v>
      </c>
      <c r="G17" s="313" t="s">
        <v>907</v>
      </c>
      <c r="H17" s="21"/>
      <c r="I17" s="157"/>
      <c r="J17" s="190">
        <f>J16</f>
        <v>0.001138888888888889</v>
      </c>
      <c r="K17" s="190" t="str">
        <f t="shared" si="0"/>
        <v>III A</v>
      </c>
      <c r="L17" s="545" t="s">
        <v>917</v>
      </c>
      <c r="M17" s="178"/>
    </row>
    <row r="18" spans="1:13" s="45" customFormat="1" ht="18" customHeight="1" thickBot="1">
      <c r="A18" s="528">
        <f>A17</f>
        <v>3</v>
      </c>
      <c r="B18" s="347"/>
      <c r="C18" s="658" t="s">
        <v>134</v>
      </c>
      <c r="D18" s="659" t="s">
        <v>135</v>
      </c>
      <c r="E18" s="661">
        <v>36393</v>
      </c>
      <c r="F18" s="662" t="s">
        <v>906</v>
      </c>
      <c r="G18" s="662" t="s">
        <v>907</v>
      </c>
      <c r="H18" s="471"/>
      <c r="I18" s="663"/>
      <c r="J18" s="533">
        <f>J17</f>
        <v>0.001138888888888889</v>
      </c>
      <c r="K18" s="533" t="str">
        <f t="shared" si="0"/>
        <v>III A</v>
      </c>
      <c r="L18" s="664" t="s">
        <v>117</v>
      </c>
      <c r="M18" s="174"/>
    </row>
    <row r="19" spans="1:13" s="45" customFormat="1" ht="18" customHeight="1">
      <c r="A19" s="193">
        <v>4</v>
      </c>
      <c r="B19" s="652">
        <v>163</v>
      </c>
      <c r="C19" s="195" t="s">
        <v>346</v>
      </c>
      <c r="D19" s="669" t="s">
        <v>502</v>
      </c>
      <c r="E19" s="655" t="s">
        <v>309</v>
      </c>
      <c r="F19" s="397" t="s">
        <v>11</v>
      </c>
      <c r="G19" s="397" t="s">
        <v>178</v>
      </c>
      <c r="H19" s="198"/>
      <c r="I19" s="199" t="s">
        <v>101</v>
      </c>
      <c r="J19" s="200">
        <v>0.0011863425925925928</v>
      </c>
      <c r="K19" s="158" t="str">
        <f t="shared" si="0"/>
        <v>III A</v>
      </c>
      <c r="L19" s="567" t="s">
        <v>503</v>
      </c>
      <c r="M19" s="174"/>
    </row>
    <row r="20" spans="1:13" s="45" customFormat="1" ht="18" customHeight="1">
      <c r="A20" s="202">
        <f>A19</f>
        <v>4</v>
      </c>
      <c r="B20" s="653">
        <v>170</v>
      </c>
      <c r="C20" s="18" t="s">
        <v>691</v>
      </c>
      <c r="D20" s="660" t="s">
        <v>692</v>
      </c>
      <c r="E20" s="656">
        <v>36836</v>
      </c>
      <c r="F20" s="319" t="s">
        <v>693</v>
      </c>
      <c r="G20" s="319" t="s">
        <v>687</v>
      </c>
      <c r="H20" s="21"/>
      <c r="I20" s="590"/>
      <c r="J20" s="190">
        <f>J19</f>
        <v>0.0011863425925925928</v>
      </c>
      <c r="K20" s="190" t="str">
        <f t="shared" si="0"/>
        <v>III A</v>
      </c>
      <c r="L20" s="399" t="s">
        <v>694</v>
      </c>
      <c r="M20" s="178"/>
    </row>
    <row r="21" spans="1:13" s="45" customFormat="1" ht="18" customHeight="1">
      <c r="A21" s="202">
        <f>A20</f>
        <v>4</v>
      </c>
      <c r="B21" s="653">
        <v>169</v>
      </c>
      <c r="C21" s="18" t="s">
        <v>143</v>
      </c>
      <c r="D21" s="660" t="s">
        <v>685</v>
      </c>
      <c r="E21" s="656">
        <v>36310</v>
      </c>
      <c r="F21" s="319" t="s">
        <v>686</v>
      </c>
      <c r="G21" s="319" t="s">
        <v>687</v>
      </c>
      <c r="H21" s="21"/>
      <c r="I21" s="590"/>
      <c r="J21" s="190">
        <f>J20</f>
        <v>0.0011863425925925928</v>
      </c>
      <c r="K21" s="190" t="str">
        <f t="shared" si="0"/>
        <v>III A</v>
      </c>
      <c r="L21" s="399" t="s">
        <v>688</v>
      </c>
      <c r="M21" s="178"/>
    </row>
    <row r="22" spans="1:13" s="45" customFormat="1" ht="18" customHeight="1" thickBot="1">
      <c r="A22" s="204">
        <f>A21</f>
        <v>4</v>
      </c>
      <c r="B22" s="654"/>
      <c r="C22" s="206" t="s">
        <v>143</v>
      </c>
      <c r="D22" s="670" t="s">
        <v>689</v>
      </c>
      <c r="E22" s="657">
        <v>36270</v>
      </c>
      <c r="F22" s="404" t="s">
        <v>489</v>
      </c>
      <c r="G22" s="404" t="s">
        <v>687</v>
      </c>
      <c r="H22" s="209"/>
      <c r="I22" s="591"/>
      <c r="J22" s="211">
        <f>J21</f>
        <v>0.0011863425925925928</v>
      </c>
      <c r="K22" s="211" t="str">
        <f t="shared" si="0"/>
        <v>III A</v>
      </c>
      <c r="L22" s="405" t="s">
        <v>690</v>
      </c>
      <c r="M22" s="174"/>
    </row>
    <row r="23" spans="1:13" s="45" customFormat="1" ht="18" customHeight="1">
      <c r="A23" s="389"/>
      <c r="B23" s="665">
        <v>5</v>
      </c>
      <c r="C23" s="650" t="s">
        <v>90</v>
      </c>
      <c r="D23" s="651" t="s">
        <v>154</v>
      </c>
      <c r="E23" s="666" t="s">
        <v>318</v>
      </c>
      <c r="F23" s="667" t="s">
        <v>806</v>
      </c>
      <c r="G23" s="667" t="s">
        <v>145</v>
      </c>
      <c r="H23" s="369"/>
      <c r="I23" s="595"/>
      <c r="J23" s="592" t="s">
        <v>218</v>
      </c>
      <c r="K23" s="593"/>
      <c r="L23" s="668" t="s">
        <v>148</v>
      </c>
      <c r="M23" s="174"/>
    </row>
    <row r="24" spans="1:13" s="45" customFormat="1" ht="18" customHeight="1">
      <c r="A24" s="202">
        <f>A23</f>
        <v>0</v>
      </c>
      <c r="B24" s="360">
        <v>8</v>
      </c>
      <c r="C24" s="615" t="s">
        <v>810</v>
      </c>
      <c r="D24" s="616" t="s">
        <v>811</v>
      </c>
      <c r="E24" s="362" t="s">
        <v>603</v>
      </c>
      <c r="F24" s="363" t="s">
        <v>806</v>
      </c>
      <c r="G24" s="363" t="s">
        <v>145</v>
      </c>
      <c r="H24" s="21"/>
      <c r="I24" s="157"/>
      <c r="J24" s="190" t="str">
        <f>J23</f>
        <v>DQ</v>
      </c>
      <c r="K24" s="190">
        <f t="shared" si="0"/>
        <v>0</v>
      </c>
      <c r="L24" s="581" t="s">
        <v>149</v>
      </c>
      <c r="M24" s="178"/>
    </row>
    <row r="25" spans="1:13" s="45" customFormat="1" ht="18" customHeight="1">
      <c r="A25" s="202">
        <f>A24</f>
        <v>0</v>
      </c>
      <c r="B25" s="360">
        <v>16</v>
      </c>
      <c r="C25" s="615" t="s">
        <v>834</v>
      </c>
      <c r="D25" s="616" t="s">
        <v>835</v>
      </c>
      <c r="E25" s="362" t="s">
        <v>836</v>
      </c>
      <c r="F25" s="363" t="s">
        <v>806</v>
      </c>
      <c r="G25" s="363" t="s">
        <v>145</v>
      </c>
      <c r="H25" s="21"/>
      <c r="I25" s="157"/>
      <c r="J25" s="190" t="str">
        <f>J24</f>
        <v>DQ</v>
      </c>
      <c r="K25" s="190">
        <f t="shared" si="0"/>
        <v>0</v>
      </c>
      <c r="L25" s="581" t="s">
        <v>837</v>
      </c>
      <c r="M25" s="178"/>
    </row>
    <row r="26" spans="1:13" s="45" customFormat="1" ht="18" customHeight="1" thickBot="1">
      <c r="A26" s="204">
        <f>A25</f>
        <v>0</v>
      </c>
      <c r="B26" s="574">
        <v>17</v>
      </c>
      <c r="C26" s="617" t="s">
        <v>291</v>
      </c>
      <c r="D26" s="618" t="s">
        <v>838</v>
      </c>
      <c r="E26" s="577" t="s">
        <v>839</v>
      </c>
      <c r="F26" s="578" t="s">
        <v>806</v>
      </c>
      <c r="G26" s="578" t="s">
        <v>145</v>
      </c>
      <c r="H26" s="209"/>
      <c r="I26" s="210"/>
      <c r="J26" s="211" t="str">
        <f>J25</f>
        <v>DQ</v>
      </c>
      <c r="K26" s="211">
        <f t="shared" si="0"/>
        <v>0</v>
      </c>
      <c r="L26" s="582" t="s">
        <v>434</v>
      </c>
      <c r="M26" s="174"/>
    </row>
    <row r="27" spans="1:13" s="45" customFormat="1" ht="18" customHeight="1">
      <c r="A27" s="193"/>
      <c r="B27" s="535">
        <v>144</v>
      </c>
      <c r="C27" s="540" t="s">
        <v>90</v>
      </c>
      <c r="D27" s="541" t="s">
        <v>623</v>
      </c>
      <c r="E27" s="502" t="s">
        <v>201</v>
      </c>
      <c r="F27" s="503" t="s">
        <v>62</v>
      </c>
      <c r="G27" s="503" t="s">
        <v>205</v>
      </c>
      <c r="H27" s="198"/>
      <c r="I27" s="199"/>
      <c r="J27" s="200" t="s">
        <v>218</v>
      </c>
      <c r="K27" s="158"/>
      <c r="L27" s="504" t="s">
        <v>624</v>
      </c>
      <c r="M27" s="174"/>
    </row>
    <row r="28" spans="1:13" s="45" customFormat="1" ht="18" customHeight="1">
      <c r="A28" s="202">
        <f>A27</f>
        <v>0</v>
      </c>
      <c r="B28" s="348">
        <v>152</v>
      </c>
      <c r="C28" s="619" t="s">
        <v>150</v>
      </c>
      <c r="D28" s="620" t="s">
        <v>653</v>
      </c>
      <c r="E28" s="351" t="s">
        <v>654</v>
      </c>
      <c r="F28" s="343" t="s">
        <v>62</v>
      </c>
      <c r="G28" s="352" t="s">
        <v>205</v>
      </c>
      <c r="H28" s="21"/>
      <c r="I28" s="157"/>
      <c r="J28" s="190" t="str">
        <f>J27</f>
        <v>DQ</v>
      </c>
      <c r="K28" s="190">
        <f t="shared" si="0"/>
        <v>0</v>
      </c>
      <c r="L28" s="536" t="s">
        <v>594</v>
      </c>
      <c r="M28" s="178"/>
    </row>
    <row r="29" spans="1:13" s="45" customFormat="1" ht="18" customHeight="1">
      <c r="A29" s="202">
        <f>A28</f>
        <v>0</v>
      </c>
      <c r="B29" s="348">
        <v>147</v>
      </c>
      <c r="C29" s="619" t="s">
        <v>635</v>
      </c>
      <c r="D29" s="620" t="s">
        <v>636</v>
      </c>
      <c r="E29" s="355" t="s">
        <v>637</v>
      </c>
      <c r="F29" s="343" t="s">
        <v>62</v>
      </c>
      <c r="G29" s="352" t="s">
        <v>205</v>
      </c>
      <c r="H29" s="21"/>
      <c r="I29" s="157"/>
      <c r="J29" s="190" t="str">
        <f>J28</f>
        <v>DQ</v>
      </c>
      <c r="K29" s="190">
        <f t="shared" si="0"/>
        <v>0</v>
      </c>
      <c r="L29" s="536" t="s">
        <v>624</v>
      </c>
      <c r="M29" s="178"/>
    </row>
    <row r="30" spans="1:13" s="45" customFormat="1" ht="18" customHeight="1" thickBot="1">
      <c r="A30" s="204">
        <f>A29</f>
        <v>0</v>
      </c>
      <c r="B30" s="507">
        <v>148</v>
      </c>
      <c r="C30" s="613" t="s">
        <v>638</v>
      </c>
      <c r="D30" s="614" t="s">
        <v>639</v>
      </c>
      <c r="E30" s="537" t="s">
        <v>640</v>
      </c>
      <c r="F30" s="511" t="s">
        <v>62</v>
      </c>
      <c r="G30" s="523" t="s">
        <v>205</v>
      </c>
      <c r="H30" s="209"/>
      <c r="I30" s="210"/>
      <c r="J30" s="211" t="str">
        <f>J29</f>
        <v>DQ</v>
      </c>
      <c r="K30" s="211">
        <f t="shared" si="0"/>
        <v>0</v>
      </c>
      <c r="L30" s="539" t="s">
        <v>629</v>
      </c>
      <c r="M30" s="174"/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5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5.421875" style="174" customWidth="1"/>
    <col min="2" max="2" width="5.421875" style="174" hidden="1" customWidth="1"/>
    <col min="3" max="3" width="8.28125" style="22" customWidth="1"/>
    <col min="4" max="4" width="14.140625" style="22" customWidth="1"/>
    <col min="5" max="5" width="12.7109375" style="44" customWidth="1"/>
    <col min="6" max="6" width="12.57421875" style="46" customWidth="1"/>
    <col min="7" max="7" width="10.57421875" style="46" customWidth="1"/>
    <col min="8" max="8" width="5.7109375" style="26" hidden="1" customWidth="1"/>
    <col min="9" max="9" width="6.57421875" style="26" bestFit="1" customWidth="1"/>
    <col min="10" max="39" width="1.57421875" style="25" customWidth="1"/>
    <col min="40" max="41" width="6.421875" style="22" bestFit="1" customWidth="1"/>
    <col min="42" max="42" width="30.421875" style="22" bestFit="1" customWidth="1"/>
    <col min="43" max="16384" width="11.421875" style="22" customWidth="1"/>
  </cols>
  <sheetData>
    <row r="1" spans="1:12" s="39" customFormat="1" ht="15.75">
      <c r="A1" s="39" t="s">
        <v>22</v>
      </c>
      <c r="D1" s="43"/>
      <c r="E1" s="406"/>
      <c r="F1" s="406"/>
      <c r="G1" s="406"/>
      <c r="H1" s="407"/>
      <c r="I1" s="407"/>
      <c r="J1" s="408"/>
      <c r="K1" s="409"/>
      <c r="L1" s="409"/>
    </row>
    <row r="2" spans="1:15" s="39" customFormat="1" ht="15.75">
      <c r="A2" s="39" t="s">
        <v>223</v>
      </c>
      <c r="D2" s="43"/>
      <c r="E2" s="406"/>
      <c r="F2" s="406"/>
      <c r="G2" s="407"/>
      <c r="H2" s="407"/>
      <c r="I2" s="407"/>
      <c r="J2" s="408"/>
      <c r="K2" s="47"/>
      <c r="L2" s="47"/>
      <c r="M2" s="408"/>
      <c r="N2" s="408"/>
      <c r="O2" s="410"/>
    </row>
    <row r="3" spans="1:39" s="24" customFormat="1" ht="12" customHeight="1">
      <c r="A3" s="174"/>
      <c r="B3" s="174"/>
      <c r="C3" s="22"/>
      <c r="D3" s="23"/>
      <c r="E3" s="36"/>
      <c r="F3" s="33"/>
      <c r="G3" s="33"/>
      <c r="H3" s="26"/>
      <c r="I3" s="26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s="38" customFormat="1" ht="15.75">
      <c r="A4" s="42"/>
      <c r="B4" s="42"/>
      <c r="C4" s="39" t="s">
        <v>27</v>
      </c>
      <c r="D4" s="39"/>
      <c r="E4" s="43"/>
      <c r="F4" s="406"/>
      <c r="G4" s="41"/>
      <c r="H4" s="42"/>
      <c r="I4" s="42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3:13" s="38" customFormat="1" ht="16.5" thickBot="1">
      <c r="C5" s="39"/>
      <c r="D5" s="39"/>
      <c r="E5" s="36"/>
      <c r="F5" s="422"/>
      <c r="G5" s="422"/>
      <c r="H5" s="46"/>
      <c r="I5" s="46"/>
      <c r="J5" s="25"/>
      <c r="K5" s="34"/>
      <c r="L5" s="34"/>
      <c r="M5" s="24"/>
    </row>
    <row r="6" spans="1:42" s="14" customFormat="1" ht="18" customHeight="1" thickBot="1">
      <c r="A6" s="414" t="s">
        <v>20</v>
      </c>
      <c r="B6" s="415"/>
      <c r="C6" s="11" t="s">
        <v>0</v>
      </c>
      <c r="D6" s="12" t="s">
        <v>1</v>
      </c>
      <c r="E6" s="13" t="s">
        <v>10</v>
      </c>
      <c r="F6" s="48" t="s">
        <v>2</v>
      </c>
      <c r="G6" s="48" t="s">
        <v>3</v>
      </c>
      <c r="H6" s="416" t="s">
        <v>966</v>
      </c>
      <c r="I6" s="423" t="s">
        <v>42</v>
      </c>
      <c r="J6" s="682" t="s">
        <v>984</v>
      </c>
      <c r="K6" s="683"/>
      <c r="L6" s="684"/>
      <c r="M6" s="682" t="s">
        <v>985</v>
      </c>
      <c r="N6" s="683"/>
      <c r="O6" s="684"/>
      <c r="P6" s="682" t="s">
        <v>986</v>
      </c>
      <c r="Q6" s="683"/>
      <c r="R6" s="684"/>
      <c r="S6" s="682" t="s">
        <v>987</v>
      </c>
      <c r="T6" s="683"/>
      <c r="U6" s="684"/>
      <c r="V6" s="682" t="s">
        <v>988</v>
      </c>
      <c r="W6" s="683"/>
      <c r="X6" s="684"/>
      <c r="Y6" s="682" t="s">
        <v>989</v>
      </c>
      <c r="Z6" s="683"/>
      <c r="AA6" s="684"/>
      <c r="AB6" s="682" t="s">
        <v>990</v>
      </c>
      <c r="AC6" s="683"/>
      <c r="AD6" s="684"/>
      <c r="AE6" s="685">
        <v>1.75</v>
      </c>
      <c r="AF6" s="686"/>
      <c r="AG6" s="687"/>
      <c r="AH6" s="679">
        <v>1.75</v>
      </c>
      <c r="AI6" s="680"/>
      <c r="AJ6" s="681"/>
      <c r="AK6" s="682" t="s">
        <v>991</v>
      </c>
      <c r="AL6" s="683"/>
      <c r="AM6" s="684"/>
      <c r="AN6" s="156" t="s">
        <v>8</v>
      </c>
      <c r="AO6" s="425" t="s">
        <v>13</v>
      </c>
      <c r="AP6" s="426" t="s">
        <v>5</v>
      </c>
    </row>
    <row r="7" spans="1:42" s="435" customFormat="1" ht="18" customHeight="1" thickBot="1">
      <c r="A7" s="427">
        <v>1</v>
      </c>
      <c r="B7" s="424"/>
      <c r="C7" s="439" t="s">
        <v>352</v>
      </c>
      <c r="D7" s="440" t="s">
        <v>464</v>
      </c>
      <c r="E7" s="441" t="s">
        <v>465</v>
      </c>
      <c r="F7" s="442" t="s">
        <v>11</v>
      </c>
      <c r="G7" s="443" t="s">
        <v>178</v>
      </c>
      <c r="H7" s="438"/>
      <c r="I7" s="428">
        <v>18</v>
      </c>
      <c r="J7" s="429"/>
      <c r="K7" s="430"/>
      <c r="L7" s="431"/>
      <c r="M7" s="429"/>
      <c r="N7" s="430"/>
      <c r="O7" s="431"/>
      <c r="P7" s="429"/>
      <c r="Q7" s="430"/>
      <c r="R7" s="431"/>
      <c r="S7" s="429"/>
      <c r="T7" s="430"/>
      <c r="U7" s="431"/>
      <c r="V7" s="429" t="s">
        <v>992</v>
      </c>
      <c r="W7" s="430"/>
      <c r="X7" s="431"/>
      <c r="Y7" s="429" t="s">
        <v>992</v>
      </c>
      <c r="Z7" s="430"/>
      <c r="AA7" s="431"/>
      <c r="AB7" s="429" t="s">
        <v>993</v>
      </c>
      <c r="AC7" s="430" t="s">
        <v>993</v>
      </c>
      <c r="AD7" s="431" t="s">
        <v>992</v>
      </c>
      <c r="AE7" s="429" t="s">
        <v>993</v>
      </c>
      <c r="AF7" s="430" t="s">
        <v>993</v>
      </c>
      <c r="AG7" s="432" t="s">
        <v>993</v>
      </c>
      <c r="AH7" s="430" t="s">
        <v>993</v>
      </c>
      <c r="AI7" s="430"/>
      <c r="AJ7" s="430"/>
      <c r="AK7" s="429" t="s">
        <v>992</v>
      </c>
      <c r="AL7" s="430"/>
      <c r="AM7" s="431"/>
      <c r="AN7" s="433">
        <v>1.73</v>
      </c>
      <c r="AO7" s="434" t="str">
        <f aca="true" t="shared" si="0" ref="AO7:AO14">IF(ISBLANK(AN7),"",IF(AN7&gt;=1.75,"KSM",IF(AN7&gt;=1.65,"I A",IF(AN7&gt;=1.5,"II A",IF(AN7&gt;=1.39,"III A",IF(AN7&gt;=1.3,"I JA",IF(AN7&gt;=1.22,"II JA",IF(AN7&gt;=1.15,"III JA"))))))))</f>
        <v>I A</v>
      </c>
      <c r="AP7" s="134" t="s">
        <v>466</v>
      </c>
    </row>
    <row r="8" spans="1:42" s="435" customFormat="1" ht="18" customHeight="1" thickBot="1">
      <c r="A8" s="427">
        <v>2</v>
      </c>
      <c r="B8" s="424"/>
      <c r="C8" s="439" t="s">
        <v>179</v>
      </c>
      <c r="D8" s="440" t="s">
        <v>180</v>
      </c>
      <c r="E8" s="441" t="s">
        <v>467</v>
      </c>
      <c r="F8" s="442" t="s">
        <v>11</v>
      </c>
      <c r="G8" s="443" t="s">
        <v>178</v>
      </c>
      <c r="H8" s="438"/>
      <c r="I8" s="428">
        <v>14</v>
      </c>
      <c r="J8" s="429"/>
      <c r="K8" s="430"/>
      <c r="L8" s="431"/>
      <c r="M8" s="429"/>
      <c r="N8" s="430"/>
      <c r="O8" s="431"/>
      <c r="P8" s="429" t="s">
        <v>992</v>
      </c>
      <c r="Q8" s="430"/>
      <c r="R8" s="431"/>
      <c r="S8" s="429" t="s">
        <v>992</v>
      </c>
      <c r="T8" s="430"/>
      <c r="U8" s="431"/>
      <c r="V8" s="429" t="s">
        <v>992</v>
      </c>
      <c r="W8" s="430"/>
      <c r="X8" s="431"/>
      <c r="Y8" s="429" t="s">
        <v>992</v>
      </c>
      <c r="Z8" s="430"/>
      <c r="AA8" s="431"/>
      <c r="AB8" s="429" t="s">
        <v>993</v>
      </c>
      <c r="AC8" s="430" t="s">
        <v>993</v>
      </c>
      <c r="AD8" s="431" t="s">
        <v>992</v>
      </c>
      <c r="AE8" s="429" t="s">
        <v>993</v>
      </c>
      <c r="AF8" s="430" t="s">
        <v>993</v>
      </c>
      <c r="AG8" s="432" t="s">
        <v>993</v>
      </c>
      <c r="AH8" s="430" t="s">
        <v>993</v>
      </c>
      <c r="AI8" s="430"/>
      <c r="AJ8" s="430"/>
      <c r="AK8" s="429" t="s">
        <v>993</v>
      </c>
      <c r="AL8" s="430"/>
      <c r="AM8" s="431"/>
      <c r="AN8" s="433">
        <v>1.7</v>
      </c>
      <c r="AO8" s="434" t="str">
        <f t="shared" si="0"/>
        <v>I A</v>
      </c>
      <c r="AP8" s="134" t="s">
        <v>468</v>
      </c>
    </row>
    <row r="9" spans="1:42" s="435" customFormat="1" ht="18" customHeight="1" thickBot="1">
      <c r="A9" s="427">
        <v>3</v>
      </c>
      <c r="B9" s="424"/>
      <c r="C9" s="439" t="s">
        <v>460</v>
      </c>
      <c r="D9" s="440" t="s">
        <v>461</v>
      </c>
      <c r="E9" s="441" t="s">
        <v>462</v>
      </c>
      <c r="F9" s="442" t="s">
        <v>11</v>
      </c>
      <c r="G9" s="443" t="s">
        <v>178</v>
      </c>
      <c r="H9" s="438"/>
      <c r="I9" s="428">
        <v>11</v>
      </c>
      <c r="J9" s="429"/>
      <c r="K9" s="430"/>
      <c r="L9" s="431"/>
      <c r="M9" s="429"/>
      <c r="N9" s="430"/>
      <c r="O9" s="431"/>
      <c r="P9" s="429" t="s">
        <v>992</v>
      </c>
      <c r="Q9" s="430"/>
      <c r="R9" s="431"/>
      <c r="S9" s="429" t="s">
        <v>992</v>
      </c>
      <c r="T9" s="430"/>
      <c r="U9" s="431"/>
      <c r="V9" s="429" t="s">
        <v>992</v>
      </c>
      <c r="W9" s="430"/>
      <c r="X9" s="431"/>
      <c r="Y9" s="429" t="s">
        <v>993</v>
      </c>
      <c r="Z9" s="430" t="s">
        <v>992</v>
      </c>
      <c r="AA9" s="431"/>
      <c r="AB9" s="429" t="s">
        <v>993</v>
      </c>
      <c r="AC9" s="430" t="s">
        <v>993</v>
      </c>
      <c r="AD9" s="431" t="s">
        <v>993</v>
      </c>
      <c r="AE9" s="429"/>
      <c r="AF9" s="430"/>
      <c r="AG9" s="432"/>
      <c r="AH9" s="430"/>
      <c r="AI9" s="430"/>
      <c r="AJ9" s="430"/>
      <c r="AK9" s="429"/>
      <c r="AL9" s="430"/>
      <c r="AM9" s="431"/>
      <c r="AN9" s="433">
        <v>1.65</v>
      </c>
      <c r="AO9" s="434" t="str">
        <f t="shared" si="0"/>
        <v>I A</v>
      </c>
      <c r="AP9" s="134" t="s">
        <v>463</v>
      </c>
    </row>
    <row r="10" spans="1:42" s="435" customFormat="1" ht="18" customHeight="1" thickBot="1">
      <c r="A10" s="427">
        <v>4</v>
      </c>
      <c r="B10" s="424"/>
      <c r="C10" s="439" t="s">
        <v>644</v>
      </c>
      <c r="D10" s="440" t="s">
        <v>819</v>
      </c>
      <c r="E10" s="441" t="s">
        <v>820</v>
      </c>
      <c r="F10" s="442" t="s">
        <v>806</v>
      </c>
      <c r="G10" s="443" t="s">
        <v>145</v>
      </c>
      <c r="H10" s="438"/>
      <c r="I10" s="437">
        <v>8.5</v>
      </c>
      <c r="J10" s="429"/>
      <c r="K10" s="430"/>
      <c r="L10" s="431"/>
      <c r="M10" s="429" t="s">
        <v>992</v>
      </c>
      <c r="N10" s="430"/>
      <c r="O10" s="431"/>
      <c r="P10" s="429" t="s">
        <v>992</v>
      </c>
      <c r="Q10" s="430"/>
      <c r="R10" s="431"/>
      <c r="S10" s="429" t="s">
        <v>992</v>
      </c>
      <c r="T10" s="430"/>
      <c r="U10" s="431"/>
      <c r="V10" s="429" t="s">
        <v>993</v>
      </c>
      <c r="W10" s="430" t="s">
        <v>993</v>
      </c>
      <c r="X10" s="431" t="s">
        <v>993</v>
      </c>
      <c r="Y10" s="429"/>
      <c r="Z10" s="430"/>
      <c r="AA10" s="431"/>
      <c r="AB10" s="429"/>
      <c r="AC10" s="430"/>
      <c r="AD10" s="431"/>
      <c r="AE10" s="429"/>
      <c r="AF10" s="430"/>
      <c r="AG10" s="432"/>
      <c r="AH10" s="430"/>
      <c r="AI10" s="430"/>
      <c r="AJ10" s="430"/>
      <c r="AK10" s="429"/>
      <c r="AL10" s="430"/>
      <c r="AM10" s="431"/>
      <c r="AN10" s="433">
        <v>1.55</v>
      </c>
      <c r="AO10" s="434" t="str">
        <f t="shared" si="0"/>
        <v>II A</v>
      </c>
      <c r="AP10" s="134" t="s">
        <v>821</v>
      </c>
    </row>
    <row r="11" spans="1:42" s="435" customFormat="1" ht="18" customHeight="1" thickBot="1">
      <c r="A11" s="427">
        <v>4</v>
      </c>
      <c r="B11" s="424"/>
      <c r="C11" s="439" t="s">
        <v>132</v>
      </c>
      <c r="D11" s="440" t="s">
        <v>133</v>
      </c>
      <c r="E11" s="441">
        <v>36404</v>
      </c>
      <c r="F11" s="442" t="s">
        <v>906</v>
      </c>
      <c r="G11" s="443" t="s">
        <v>907</v>
      </c>
      <c r="H11" s="438"/>
      <c r="I11" s="437" t="s">
        <v>996</v>
      </c>
      <c r="J11" s="429" t="s">
        <v>992</v>
      </c>
      <c r="K11" s="430"/>
      <c r="L11" s="431"/>
      <c r="M11" s="429" t="s">
        <v>992</v>
      </c>
      <c r="N11" s="430"/>
      <c r="O11" s="431"/>
      <c r="P11" s="429" t="s">
        <v>992</v>
      </c>
      <c r="Q11" s="430"/>
      <c r="R11" s="431"/>
      <c r="S11" s="429" t="s">
        <v>992</v>
      </c>
      <c r="T11" s="430"/>
      <c r="U11" s="431"/>
      <c r="V11" s="429" t="s">
        <v>993</v>
      </c>
      <c r="W11" s="430" t="s">
        <v>993</v>
      </c>
      <c r="X11" s="431" t="s">
        <v>993</v>
      </c>
      <c r="Y11" s="429"/>
      <c r="Z11" s="430"/>
      <c r="AA11" s="431"/>
      <c r="AB11" s="429"/>
      <c r="AC11" s="430"/>
      <c r="AD11" s="431"/>
      <c r="AE11" s="429"/>
      <c r="AF11" s="430"/>
      <c r="AG11" s="432"/>
      <c r="AH11" s="430"/>
      <c r="AI11" s="430"/>
      <c r="AJ11" s="430"/>
      <c r="AK11" s="429"/>
      <c r="AL11" s="430"/>
      <c r="AM11" s="431"/>
      <c r="AN11" s="433">
        <v>1.55</v>
      </c>
      <c r="AO11" s="434" t="str">
        <f t="shared" si="0"/>
        <v>II A</v>
      </c>
      <c r="AP11" s="134" t="s">
        <v>921</v>
      </c>
    </row>
    <row r="12" spans="1:42" s="435" customFormat="1" ht="18" customHeight="1" thickBot="1">
      <c r="A12" s="427">
        <v>6</v>
      </c>
      <c r="B12" s="424"/>
      <c r="C12" s="439" t="s">
        <v>702</v>
      </c>
      <c r="D12" s="440" t="s">
        <v>959</v>
      </c>
      <c r="E12" s="441">
        <v>36971</v>
      </c>
      <c r="F12" s="442" t="s">
        <v>957</v>
      </c>
      <c r="G12" s="443" t="s">
        <v>907</v>
      </c>
      <c r="H12" s="438"/>
      <c r="I12" s="428" t="s">
        <v>101</v>
      </c>
      <c r="J12" s="429"/>
      <c r="K12" s="430"/>
      <c r="L12" s="431"/>
      <c r="M12" s="429" t="s">
        <v>992</v>
      </c>
      <c r="N12" s="430"/>
      <c r="O12" s="431"/>
      <c r="P12" s="429" t="s">
        <v>992</v>
      </c>
      <c r="Q12" s="430"/>
      <c r="R12" s="431"/>
      <c r="S12" s="429" t="s">
        <v>993</v>
      </c>
      <c r="T12" s="430" t="s">
        <v>993</v>
      </c>
      <c r="U12" s="431" t="s">
        <v>993</v>
      </c>
      <c r="V12" s="429"/>
      <c r="W12" s="430"/>
      <c r="X12" s="431"/>
      <c r="Y12" s="429"/>
      <c r="Z12" s="430"/>
      <c r="AA12" s="431"/>
      <c r="AB12" s="429"/>
      <c r="AC12" s="430"/>
      <c r="AD12" s="431"/>
      <c r="AE12" s="429"/>
      <c r="AF12" s="430"/>
      <c r="AG12" s="432"/>
      <c r="AH12" s="430"/>
      <c r="AI12" s="430"/>
      <c r="AJ12" s="430"/>
      <c r="AK12" s="429"/>
      <c r="AL12" s="430"/>
      <c r="AM12" s="431"/>
      <c r="AN12" s="433">
        <v>1.5</v>
      </c>
      <c r="AO12" s="434" t="str">
        <f t="shared" si="0"/>
        <v>II A</v>
      </c>
      <c r="AP12" s="134" t="s">
        <v>127</v>
      </c>
    </row>
    <row r="13" spans="1:42" s="435" customFormat="1" ht="18" customHeight="1" thickBot="1">
      <c r="A13" s="427">
        <v>7</v>
      </c>
      <c r="B13" s="424"/>
      <c r="C13" s="439" t="s">
        <v>151</v>
      </c>
      <c r="D13" s="440" t="s">
        <v>862</v>
      </c>
      <c r="E13" s="441" t="s">
        <v>863</v>
      </c>
      <c r="F13" s="442" t="s">
        <v>806</v>
      </c>
      <c r="G13" s="443" t="s">
        <v>145</v>
      </c>
      <c r="H13" s="438"/>
      <c r="I13" s="428">
        <v>7</v>
      </c>
      <c r="J13" s="429" t="s">
        <v>992</v>
      </c>
      <c r="K13" s="430"/>
      <c r="L13" s="431"/>
      <c r="M13" s="429" t="s">
        <v>993</v>
      </c>
      <c r="N13" s="430" t="s">
        <v>992</v>
      </c>
      <c r="O13" s="431"/>
      <c r="P13" s="429" t="s">
        <v>993</v>
      </c>
      <c r="Q13" s="430" t="s">
        <v>993</v>
      </c>
      <c r="R13" s="431" t="s">
        <v>993</v>
      </c>
      <c r="S13" s="429"/>
      <c r="T13" s="430"/>
      <c r="U13" s="431"/>
      <c r="V13" s="429"/>
      <c r="W13" s="430"/>
      <c r="X13" s="431"/>
      <c r="Y13" s="429"/>
      <c r="Z13" s="430"/>
      <c r="AA13" s="431"/>
      <c r="AB13" s="429"/>
      <c r="AC13" s="430"/>
      <c r="AD13" s="431"/>
      <c r="AE13" s="429"/>
      <c r="AF13" s="430"/>
      <c r="AG13" s="432"/>
      <c r="AH13" s="430"/>
      <c r="AI13" s="430"/>
      <c r="AJ13" s="430"/>
      <c r="AK13" s="429"/>
      <c r="AL13" s="430"/>
      <c r="AM13" s="431"/>
      <c r="AN13" s="433">
        <v>1.45</v>
      </c>
      <c r="AO13" s="434" t="str">
        <f t="shared" si="0"/>
        <v>III A</v>
      </c>
      <c r="AP13" s="134" t="s">
        <v>817</v>
      </c>
    </row>
    <row r="14" spans="1:42" s="435" customFormat="1" ht="18" customHeight="1" thickBot="1">
      <c r="A14" s="427">
        <v>7</v>
      </c>
      <c r="B14" s="424"/>
      <c r="C14" s="439" t="s">
        <v>613</v>
      </c>
      <c r="D14" s="440" t="s">
        <v>881</v>
      </c>
      <c r="E14" s="441">
        <v>37122</v>
      </c>
      <c r="F14" s="442" t="s">
        <v>845</v>
      </c>
      <c r="G14" s="443" t="s">
        <v>145</v>
      </c>
      <c r="H14" s="438"/>
      <c r="I14" s="428" t="s">
        <v>101</v>
      </c>
      <c r="J14" s="429" t="s">
        <v>992</v>
      </c>
      <c r="K14" s="430"/>
      <c r="L14" s="431"/>
      <c r="M14" s="429" t="s">
        <v>993</v>
      </c>
      <c r="N14" s="430" t="s">
        <v>992</v>
      </c>
      <c r="O14" s="431"/>
      <c r="P14" s="429" t="s">
        <v>993</v>
      </c>
      <c r="Q14" s="430" t="s">
        <v>993</v>
      </c>
      <c r="R14" s="431" t="s">
        <v>993</v>
      </c>
      <c r="S14" s="429"/>
      <c r="T14" s="430"/>
      <c r="U14" s="431"/>
      <c r="V14" s="429"/>
      <c r="W14" s="430"/>
      <c r="X14" s="431"/>
      <c r="Y14" s="429"/>
      <c r="Z14" s="430"/>
      <c r="AA14" s="431"/>
      <c r="AB14" s="429"/>
      <c r="AC14" s="430"/>
      <c r="AD14" s="431"/>
      <c r="AE14" s="429"/>
      <c r="AF14" s="430"/>
      <c r="AG14" s="432"/>
      <c r="AH14" s="430"/>
      <c r="AI14" s="430"/>
      <c r="AJ14" s="430"/>
      <c r="AK14" s="429"/>
      <c r="AL14" s="430"/>
      <c r="AM14" s="431"/>
      <c r="AN14" s="433">
        <v>1.45</v>
      </c>
      <c r="AO14" s="434" t="str">
        <f t="shared" si="0"/>
        <v>III A</v>
      </c>
      <c r="AP14" s="134" t="s">
        <v>148</v>
      </c>
    </row>
    <row r="15" spans="1:42" s="435" customFormat="1" ht="18" customHeight="1" thickBot="1">
      <c r="A15" s="427"/>
      <c r="B15" s="424"/>
      <c r="C15" s="439" t="s">
        <v>538</v>
      </c>
      <c r="D15" s="440" t="s">
        <v>902</v>
      </c>
      <c r="E15" s="441" t="s">
        <v>903</v>
      </c>
      <c r="F15" s="442" t="s">
        <v>896</v>
      </c>
      <c r="G15" s="443" t="s">
        <v>897</v>
      </c>
      <c r="H15" s="438"/>
      <c r="I15" s="428"/>
      <c r="J15" s="429" t="s">
        <v>993</v>
      </c>
      <c r="K15" s="430" t="s">
        <v>993</v>
      </c>
      <c r="L15" s="431" t="s">
        <v>993</v>
      </c>
      <c r="M15" s="429"/>
      <c r="N15" s="430"/>
      <c r="O15" s="431"/>
      <c r="P15" s="429"/>
      <c r="Q15" s="430"/>
      <c r="R15" s="431"/>
      <c r="S15" s="429"/>
      <c r="T15" s="430"/>
      <c r="U15" s="431"/>
      <c r="V15" s="429"/>
      <c r="W15" s="430"/>
      <c r="X15" s="431"/>
      <c r="Y15" s="429"/>
      <c r="Z15" s="430"/>
      <c r="AA15" s="431"/>
      <c r="AB15" s="429"/>
      <c r="AC15" s="430"/>
      <c r="AD15" s="431"/>
      <c r="AE15" s="429"/>
      <c r="AF15" s="430"/>
      <c r="AG15" s="432"/>
      <c r="AH15" s="430"/>
      <c r="AI15" s="430"/>
      <c r="AJ15" s="430"/>
      <c r="AK15" s="429"/>
      <c r="AL15" s="430"/>
      <c r="AM15" s="431"/>
      <c r="AN15" s="433">
        <v>0</v>
      </c>
      <c r="AO15" s="434"/>
      <c r="AP15" s="134" t="s">
        <v>904</v>
      </c>
    </row>
    <row r="16" s="435" customFormat="1" ht="13.5" customHeight="1"/>
    <row r="17" spans="5:7" ht="12.75">
      <c r="E17" s="22"/>
      <c r="F17" s="22"/>
      <c r="G17" s="22"/>
    </row>
    <row r="18" spans="5:7" ht="12.75">
      <c r="E18" s="22"/>
      <c r="F18" s="22"/>
      <c r="G18" s="22"/>
    </row>
    <row r="19" spans="5:7" ht="12.75">
      <c r="E19" s="22"/>
      <c r="F19" s="22"/>
      <c r="G19" s="22"/>
    </row>
    <row r="20" spans="5:7" ht="12.75">
      <c r="E20" s="22"/>
      <c r="F20" s="22"/>
      <c r="G20" s="22"/>
    </row>
    <row r="21" spans="5:7" ht="12.75">
      <c r="E21" s="22"/>
      <c r="F21" s="22"/>
      <c r="G21" s="22"/>
    </row>
    <row r="22" spans="5:7" ht="12.75">
      <c r="E22" s="22"/>
      <c r="F22" s="22"/>
      <c r="G22" s="22"/>
    </row>
    <row r="23" spans="5:7" ht="12.75">
      <c r="E23" s="22"/>
      <c r="F23" s="22"/>
      <c r="G23" s="22"/>
    </row>
    <row r="24" spans="5:7" ht="12.75">
      <c r="E24" s="22"/>
      <c r="F24" s="22"/>
      <c r="G24" s="22"/>
    </row>
    <row r="25" spans="5:7" ht="12.75">
      <c r="E25" s="22"/>
      <c r="F25" s="22"/>
      <c r="G25" s="22"/>
    </row>
  </sheetData>
  <sheetProtection/>
  <mergeCells count="10">
    <mergeCell ref="AH6:AJ6"/>
    <mergeCell ref="AK6:AM6"/>
    <mergeCell ref="AE6:AG6"/>
    <mergeCell ref="J6:L6"/>
    <mergeCell ref="M6:O6"/>
    <mergeCell ref="P6:R6"/>
    <mergeCell ref="Y6:AA6"/>
    <mergeCell ref="AB6:AD6"/>
    <mergeCell ref="S6:U6"/>
    <mergeCell ref="V6:X6"/>
  </mergeCells>
  <printOptions horizontalCentered="1"/>
  <pageMargins left="0.15748031496062992" right="0" top="0.7874015748031497" bottom="0.3937007874015748" header="0.3937007874015748" footer="0.3937007874015748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</sheetPr>
  <dimension ref="A1:AM17"/>
  <sheetViews>
    <sheetView zoomScale="110" zoomScaleNormal="110" zoomScalePageLayoutView="0" workbookViewId="0" topLeftCell="A1">
      <selection activeCell="P17" sqref="P17"/>
    </sheetView>
  </sheetViews>
  <sheetFormatPr defaultColWidth="11.421875" defaultRowHeight="12.75"/>
  <cols>
    <col min="1" max="1" width="5.421875" style="174" customWidth="1"/>
    <col min="2" max="2" width="5.421875" style="174" hidden="1" customWidth="1"/>
    <col min="3" max="3" width="9.00390625" style="22" customWidth="1"/>
    <col min="4" max="4" width="13.140625" style="22" customWidth="1"/>
    <col min="5" max="5" width="10.7109375" style="44" customWidth="1"/>
    <col min="6" max="6" width="10.8515625" style="46" customWidth="1"/>
    <col min="7" max="7" width="10.00390625" style="46" customWidth="1"/>
    <col min="8" max="8" width="5.7109375" style="26" hidden="1" customWidth="1"/>
    <col min="9" max="9" width="5.8515625" style="26" bestFit="1" customWidth="1"/>
    <col min="10" max="36" width="1.57421875" style="25" customWidth="1"/>
    <col min="37" max="37" width="6.421875" style="22" customWidth="1"/>
    <col min="38" max="38" width="4.7109375" style="22" bestFit="1" customWidth="1"/>
    <col min="39" max="39" width="21.7109375" style="22" bestFit="1" customWidth="1"/>
    <col min="40" max="16384" width="11.421875" style="22" customWidth="1"/>
  </cols>
  <sheetData>
    <row r="1" spans="1:12" s="39" customFormat="1" ht="15.75">
      <c r="A1" s="39" t="s">
        <v>22</v>
      </c>
      <c r="D1" s="43"/>
      <c r="E1" s="406"/>
      <c r="F1" s="406"/>
      <c r="G1" s="406"/>
      <c r="H1" s="407"/>
      <c r="I1" s="407"/>
      <c r="J1" s="408"/>
      <c r="K1" s="409"/>
      <c r="L1" s="409"/>
    </row>
    <row r="2" spans="1:15" s="39" customFormat="1" ht="15.75">
      <c r="A2" s="39" t="s">
        <v>223</v>
      </c>
      <c r="D2" s="43"/>
      <c r="E2" s="406"/>
      <c r="F2" s="406"/>
      <c r="G2" s="407"/>
      <c r="H2" s="407"/>
      <c r="I2" s="407"/>
      <c r="J2" s="408"/>
      <c r="K2" s="47"/>
      <c r="L2" s="47"/>
      <c r="M2" s="408"/>
      <c r="N2" s="408"/>
      <c r="O2" s="410"/>
    </row>
    <row r="3" spans="1:36" s="24" customFormat="1" ht="12" customHeight="1">
      <c r="A3" s="174"/>
      <c r="B3" s="174"/>
      <c r="C3" s="22"/>
      <c r="D3" s="23"/>
      <c r="E3" s="36"/>
      <c r="F3" s="33"/>
      <c r="G3" s="33"/>
      <c r="H3" s="26"/>
      <c r="I3" s="26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s="38" customFormat="1" ht="15.75">
      <c r="A4" s="42"/>
      <c r="B4" s="42"/>
      <c r="C4" s="39" t="s">
        <v>35</v>
      </c>
      <c r="D4" s="39"/>
      <c r="E4" s="43"/>
      <c r="F4" s="406"/>
      <c r="G4" s="41"/>
      <c r="H4" s="42"/>
      <c r="I4" s="42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3:13" s="38" customFormat="1" ht="16.5" thickBot="1">
      <c r="C5" s="39"/>
      <c r="D5" s="39"/>
      <c r="E5" s="36"/>
      <c r="F5" s="422"/>
      <c r="G5" s="422"/>
      <c r="H5" s="46"/>
      <c r="I5" s="46"/>
      <c r="J5" s="25"/>
      <c r="K5" s="34"/>
      <c r="L5" s="34"/>
      <c r="M5" s="24"/>
    </row>
    <row r="6" spans="1:39" s="132" customFormat="1" ht="18" customHeight="1" thickBot="1">
      <c r="A6" s="414" t="s">
        <v>20</v>
      </c>
      <c r="B6" s="446"/>
      <c r="C6" s="447" t="s">
        <v>0</v>
      </c>
      <c r="D6" s="448" t="s">
        <v>1</v>
      </c>
      <c r="E6" s="449" t="s">
        <v>10</v>
      </c>
      <c r="F6" s="450" t="s">
        <v>2</v>
      </c>
      <c r="G6" s="450" t="s">
        <v>3</v>
      </c>
      <c r="H6" s="416" t="s">
        <v>966</v>
      </c>
      <c r="I6" s="423" t="s">
        <v>42</v>
      </c>
      <c r="J6" s="688" t="s">
        <v>988</v>
      </c>
      <c r="K6" s="689"/>
      <c r="L6" s="690"/>
      <c r="M6" s="688" t="s">
        <v>989</v>
      </c>
      <c r="N6" s="689"/>
      <c r="O6" s="690"/>
      <c r="P6" s="688" t="s">
        <v>990</v>
      </c>
      <c r="Q6" s="689"/>
      <c r="R6" s="690"/>
      <c r="S6" s="688" t="s">
        <v>999</v>
      </c>
      <c r="T6" s="689"/>
      <c r="U6" s="690"/>
      <c r="V6" s="688" t="s">
        <v>1000</v>
      </c>
      <c r="W6" s="689"/>
      <c r="X6" s="690"/>
      <c r="Y6" s="688" t="s">
        <v>1001</v>
      </c>
      <c r="Z6" s="689"/>
      <c r="AA6" s="690"/>
      <c r="AB6" s="688" t="s">
        <v>1002</v>
      </c>
      <c r="AC6" s="689"/>
      <c r="AD6" s="690"/>
      <c r="AE6" s="688" t="s">
        <v>1003</v>
      </c>
      <c r="AF6" s="689"/>
      <c r="AG6" s="690"/>
      <c r="AH6" s="691">
        <v>2.01</v>
      </c>
      <c r="AI6" s="692"/>
      <c r="AJ6" s="693"/>
      <c r="AK6" s="451" t="s">
        <v>8</v>
      </c>
      <c r="AL6" s="452" t="s">
        <v>13</v>
      </c>
      <c r="AM6" s="453" t="s">
        <v>5</v>
      </c>
    </row>
    <row r="7" spans="1:39" s="133" customFormat="1" ht="18" customHeight="1" thickBot="1">
      <c r="A7" s="454">
        <v>1</v>
      </c>
      <c r="B7" s="455"/>
      <c r="C7" s="141" t="s">
        <v>515</v>
      </c>
      <c r="D7" s="142" t="s">
        <v>516</v>
      </c>
      <c r="E7" s="143">
        <v>36734</v>
      </c>
      <c r="F7" s="144" t="s">
        <v>517</v>
      </c>
      <c r="G7" s="144" t="s">
        <v>214</v>
      </c>
      <c r="H7" s="192"/>
      <c r="I7" s="428">
        <v>18</v>
      </c>
      <c r="J7" s="456"/>
      <c r="K7" s="457"/>
      <c r="L7" s="458"/>
      <c r="M7" s="456"/>
      <c r="N7" s="457"/>
      <c r="O7" s="458"/>
      <c r="P7" s="456" t="s">
        <v>992</v>
      </c>
      <c r="Q7" s="457"/>
      <c r="R7" s="458"/>
      <c r="S7" s="456" t="s">
        <v>992</v>
      </c>
      <c r="T7" s="457"/>
      <c r="U7" s="458"/>
      <c r="V7" s="456" t="s">
        <v>992</v>
      </c>
      <c r="W7" s="457"/>
      <c r="X7" s="458"/>
      <c r="Y7" s="456" t="s">
        <v>992</v>
      </c>
      <c r="Z7" s="457"/>
      <c r="AA7" s="458"/>
      <c r="AB7" s="456" t="s">
        <v>993</v>
      </c>
      <c r="AC7" s="457" t="s">
        <v>992</v>
      </c>
      <c r="AD7" s="458"/>
      <c r="AE7" s="456" t="s">
        <v>992</v>
      </c>
      <c r="AF7" s="457"/>
      <c r="AG7" s="458"/>
      <c r="AH7" s="456" t="s">
        <v>993</v>
      </c>
      <c r="AI7" s="457" t="s">
        <v>993</v>
      </c>
      <c r="AJ7" s="458" t="s">
        <v>993</v>
      </c>
      <c r="AK7" s="459">
        <v>1.95</v>
      </c>
      <c r="AL7" s="460" t="str">
        <f aca="true" t="shared" si="0" ref="AL7:AL16">IF(ISBLANK(AK7),"",IF(AK7&gt;=2.03,"KSM",IF(AK7&gt;=1.9,"I A",IF(AK7&gt;=1.75,"II A",IF(AK7&gt;=1.6,"III A",IF(AK7&gt;=1.47,"I JA",IF(AK7&gt;=1.35,"II JA",IF(AK7&gt;=1.25,"III JA"))))))))</f>
        <v>I A</v>
      </c>
      <c r="AM7" s="145" t="s">
        <v>215</v>
      </c>
    </row>
    <row r="8" spans="1:39" s="133" customFormat="1" ht="18" customHeight="1" thickBot="1">
      <c r="A8" s="454">
        <v>2</v>
      </c>
      <c r="B8" s="455"/>
      <c r="C8" s="141" t="s">
        <v>269</v>
      </c>
      <c r="D8" s="142" t="s">
        <v>908</v>
      </c>
      <c r="E8" s="143">
        <v>36197</v>
      </c>
      <c r="F8" s="144" t="s">
        <v>906</v>
      </c>
      <c r="G8" s="144" t="s">
        <v>907</v>
      </c>
      <c r="H8" s="192"/>
      <c r="I8" s="428">
        <v>14</v>
      </c>
      <c r="J8" s="456"/>
      <c r="K8" s="457"/>
      <c r="L8" s="458"/>
      <c r="M8" s="456"/>
      <c r="N8" s="457"/>
      <c r="O8" s="458"/>
      <c r="P8" s="456"/>
      <c r="Q8" s="457"/>
      <c r="R8" s="458"/>
      <c r="S8" s="456"/>
      <c r="T8" s="457"/>
      <c r="U8" s="458"/>
      <c r="V8" s="456" t="s">
        <v>992</v>
      </c>
      <c r="W8" s="457"/>
      <c r="X8" s="458"/>
      <c r="Y8" s="456" t="s">
        <v>992</v>
      </c>
      <c r="Z8" s="457"/>
      <c r="AA8" s="458"/>
      <c r="AB8" s="456" t="s">
        <v>992</v>
      </c>
      <c r="AC8" s="457"/>
      <c r="AD8" s="458"/>
      <c r="AE8" s="456" t="s">
        <v>993</v>
      </c>
      <c r="AF8" s="457" t="s">
        <v>993</v>
      </c>
      <c r="AG8" s="458" t="s">
        <v>993</v>
      </c>
      <c r="AH8" s="456"/>
      <c r="AI8" s="457"/>
      <c r="AJ8" s="458"/>
      <c r="AK8" s="459">
        <v>1.9</v>
      </c>
      <c r="AL8" s="460" t="str">
        <f t="shared" si="0"/>
        <v>I A</v>
      </c>
      <c r="AM8" s="145" t="s">
        <v>909</v>
      </c>
    </row>
    <row r="9" spans="1:39" s="133" customFormat="1" ht="18" customHeight="1" thickBot="1">
      <c r="A9" s="454">
        <v>3</v>
      </c>
      <c r="B9" s="455"/>
      <c r="C9" s="141" t="s">
        <v>269</v>
      </c>
      <c r="D9" s="142" t="s">
        <v>270</v>
      </c>
      <c r="E9" s="143" t="s">
        <v>271</v>
      </c>
      <c r="F9" s="144" t="s">
        <v>266</v>
      </c>
      <c r="G9" s="144" t="s">
        <v>187</v>
      </c>
      <c r="H9" s="192"/>
      <c r="I9" s="428">
        <v>11</v>
      </c>
      <c r="J9" s="456" t="s">
        <v>992</v>
      </c>
      <c r="K9" s="457"/>
      <c r="L9" s="458"/>
      <c r="M9" s="456" t="s">
        <v>992</v>
      </c>
      <c r="N9" s="457"/>
      <c r="O9" s="458"/>
      <c r="P9" s="456" t="s">
        <v>992</v>
      </c>
      <c r="Q9" s="457"/>
      <c r="R9" s="458"/>
      <c r="S9" s="456" t="s">
        <v>993</v>
      </c>
      <c r="T9" s="457" t="s">
        <v>992</v>
      </c>
      <c r="U9" s="458"/>
      <c r="V9" s="456" t="s">
        <v>992</v>
      </c>
      <c r="W9" s="457"/>
      <c r="X9" s="458"/>
      <c r="Y9" s="456" t="s">
        <v>993</v>
      </c>
      <c r="Z9" s="457" t="s">
        <v>993</v>
      </c>
      <c r="AA9" s="458" t="s">
        <v>993</v>
      </c>
      <c r="AB9" s="456"/>
      <c r="AC9" s="457"/>
      <c r="AD9" s="458"/>
      <c r="AE9" s="456"/>
      <c r="AF9" s="457"/>
      <c r="AG9" s="458"/>
      <c r="AH9" s="456"/>
      <c r="AI9" s="457"/>
      <c r="AJ9" s="458"/>
      <c r="AK9" s="459">
        <v>1.8</v>
      </c>
      <c r="AL9" s="460" t="str">
        <f t="shared" si="0"/>
        <v>II A</v>
      </c>
      <c r="AM9" s="145" t="s">
        <v>272</v>
      </c>
    </row>
    <row r="10" spans="1:39" s="133" customFormat="1" ht="18" customHeight="1" thickBot="1">
      <c r="A10" s="454">
        <v>4</v>
      </c>
      <c r="B10" s="455"/>
      <c r="C10" s="141" t="s">
        <v>125</v>
      </c>
      <c r="D10" s="142" t="s">
        <v>923</v>
      </c>
      <c r="E10" s="143">
        <v>36559</v>
      </c>
      <c r="F10" s="144" t="s">
        <v>906</v>
      </c>
      <c r="G10" s="144" t="s">
        <v>907</v>
      </c>
      <c r="H10" s="192"/>
      <c r="I10" s="428">
        <v>9</v>
      </c>
      <c r="J10" s="456"/>
      <c r="K10" s="457"/>
      <c r="L10" s="458"/>
      <c r="M10" s="456" t="s">
        <v>992</v>
      </c>
      <c r="N10" s="457"/>
      <c r="O10" s="458"/>
      <c r="P10" s="456" t="s">
        <v>992</v>
      </c>
      <c r="Q10" s="457"/>
      <c r="R10" s="458"/>
      <c r="S10" s="456" t="s">
        <v>993</v>
      </c>
      <c r="T10" s="457" t="s">
        <v>993</v>
      </c>
      <c r="U10" s="458" t="s">
        <v>992</v>
      </c>
      <c r="V10" s="456" t="s">
        <v>993</v>
      </c>
      <c r="W10" s="457" t="s">
        <v>993</v>
      </c>
      <c r="X10" s="458" t="s">
        <v>993</v>
      </c>
      <c r="Y10" s="456"/>
      <c r="Z10" s="457"/>
      <c r="AA10" s="458"/>
      <c r="AB10" s="456"/>
      <c r="AC10" s="457"/>
      <c r="AD10" s="458"/>
      <c r="AE10" s="456"/>
      <c r="AF10" s="457"/>
      <c r="AG10" s="458"/>
      <c r="AH10" s="456"/>
      <c r="AI10" s="457"/>
      <c r="AJ10" s="458"/>
      <c r="AK10" s="459">
        <v>1.75</v>
      </c>
      <c r="AL10" s="460" t="str">
        <f t="shared" si="0"/>
        <v>II A</v>
      </c>
      <c r="AM10" s="145" t="s">
        <v>117</v>
      </c>
    </row>
    <row r="11" spans="1:39" s="133" customFormat="1" ht="18" customHeight="1" thickBot="1">
      <c r="A11" s="454">
        <v>5</v>
      </c>
      <c r="B11" s="455"/>
      <c r="C11" s="141" t="s">
        <v>341</v>
      </c>
      <c r="D11" s="142" t="s">
        <v>342</v>
      </c>
      <c r="E11" s="143">
        <v>36343</v>
      </c>
      <c r="F11" s="144" t="s">
        <v>343</v>
      </c>
      <c r="G11" s="144" t="s">
        <v>344</v>
      </c>
      <c r="H11" s="192"/>
      <c r="I11" s="428">
        <v>7.5</v>
      </c>
      <c r="J11" s="456" t="s">
        <v>992</v>
      </c>
      <c r="K11" s="457"/>
      <c r="L11" s="458"/>
      <c r="M11" s="456" t="s">
        <v>992</v>
      </c>
      <c r="N11" s="457"/>
      <c r="O11" s="458"/>
      <c r="P11" s="456" t="s">
        <v>992</v>
      </c>
      <c r="Q11" s="457"/>
      <c r="R11" s="458"/>
      <c r="S11" s="456" t="s">
        <v>993</v>
      </c>
      <c r="T11" s="457" t="s">
        <v>993</v>
      </c>
      <c r="U11" s="458" t="s">
        <v>993</v>
      </c>
      <c r="V11" s="456"/>
      <c r="W11" s="457"/>
      <c r="X11" s="458"/>
      <c r="Y11" s="456"/>
      <c r="Z11" s="457"/>
      <c r="AA11" s="458"/>
      <c r="AB11" s="456"/>
      <c r="AC11" s="457"/>
      <c r="AD11" s="458"/>
      <c r="AE11" s="456"/>
      <c r="AF11" s="457"/>
      <c r="AG11" s="458"/>
      <c r="AH11" s="456"/>
      <c r="AI11" s="457"/>
      <c r="AJ11" s="458"/>
      <c r="AK11" s="459">
        <v>1.702</v>
      </c>
      <c r="AL11" s="460" t="str">
        <f t="shared" si="0"/>
        <v>III A</v>
      </c>
      <c r="AM11" s="145" t="s">
        <v>345</v>
      </c>
    </row>
    <row r="12" spans="1:39" s="133" customFormat="1" ht="18" customHeight="1" thickBot="1">
      <c r="A12" s="454">
        <v>5</v>
      </c>
      <c r="B12" s="455"/>
      <c r="C12" s="141" t="s">
        <v>283</v>
      </c>
      <c r="D12" s="142" t="s">
        <v>284</v>
      </c>
      <c r="E12" s="143" t="s">
        <v>285</v>
      </c>
      <c r="F12" s="144" t="s">
        <v>279</v>
      </c>
      <c r="G12" s="144" t="s">
        <v>280</v>
      </c>
      <c r="H12" s="192"/>
      <c r="I12" s="428">
        <v>7.5</v>
      </c>
      <c r="J12" s="456" t="s">
        <v>992</v>
      </c>
      <c r="K12" s="457"/>
      <c r="L12" s="458"/>
      <c r="M12" s="456" t="s">
        <v>992</v>
      </c>
      <c r="N12" s="457"/>
      <c r="O12" s="458"/>
      <c r="P12" s="456" t="s">
        <v>992</v>
      </c>
      <c r="Q12" s="457"/>
      <c r="R12" s="458"/>
      <c r="S12" s="456" t="s">
        <v>993</v>
      </c>
      <c r="T12" s="457" t="s">
        <v>993</v>
      </c>
      <c r="U12" s="458" t="s">
        <v>993</v>
      </c>
      <c r="V12" s="456"/>
      <c r="W12" s="457"/>
      <c r="X12" s="458"/>
      <c r="Y12" s="456"/>
      <c r="Z12" s="457"/>
      <c r="AA12" s="458"/>
      <c r="AB12" s="456"/>
      <c r="AC12" s="457"/>
      <c r="AD12" s="458"/>
      <c r="AE12" s="456"/>
      <c r="AF12" s="457"/>
      <c r="AG12" s="458"/>
      <c r="AH12" s="456"/>
      <c r="AI12" s="457"/>
      <c r="AJ12" s="458"/>
      <c r="AK12" s="459">
        <v>1.701</v>
      </c>
      <c r="AL12" s="460" t="str">
        <f t="shared" si="0"/>
        <v>III A</v>
      </c>
      <c r="AM12" s="145" t="s">
        <v>286</v>
      </c>
    </row>
    <row r="13" spans="1:39" s="133" customFormat="1" ht="18" customHeight="1" thickBot="1">
      <c r="A13" s="454">
        <v>7</v>
      </c>
      <c r="B13" s="455"/>
      <c r="C13" s="141" t="s">
        <v>477</v>
      </c>
      <c r="D13" s="142" t="s">
        <v>478</v>
      </c>
      <c r="E13" s="143" t="s">
        <v>479</v>
      </c>
      <c r="F13" s="144" t="s">
        <v>11</v>
      </c>
      <c r="G13" s="144" t="s">
        <v>178</v>
      </c>
      <c r="H13" s="192"/>
      <c r="I13" s="428">
        <v>5.5</v>
      </c>
      <c r="J13" s="456" t="s">
        <v>992</v>
      </c>
      <c r="K13" s="457"/>
      <c r="L13" s="458"/>
      <c r="M13" s="456" t="s">
        <v>992</v>
      </c>
      <c r="N13" s="457"/>
      <c r="O13" s="458"/>
      <c r="P13" s="456" t="s">
        <v>993</v>
      </c>
      <c r="Q13" s="457" t="s">
        <v>993</v>
      </c>
      <c r="R13" s="458" t="s">
        <v>992</v>
      </c>
      <c r="S13" s="456" t="s">
        <v>993</v>
      </c>
      <c r="T13" s="457" t="s">
        <v>993</v>
      </c>
      <c r="U13" s="458" t="s">
        <v>993</v>
      </c>
      <c r="V13" s="456"/>
      <c r="W13" s="457"/>
      <c r="X13" s="458"/>
      <c r="Y13" s="456"/>
      <c r="Z13" s="457"/>
      <c r="AA13" s="458"/>
      <c r="AB13" s="456"/>
      <c r="AC13" s="457"/>
      <c r="AD13" s="458"/>
      <c r="AE13" s="456"/>
      <c r="AF13" s="457"/>
      <c r="AG13" s="458"/>
      <c r="AH13" s="456"/>
      <c r="AI13" s="457"/>
      <c r="AJ13" s="458"/>
      <c r="AK13" s="459">
        <v>1.7</v>
      </c>
      <c r="AL13" s="460" t="str">
        <f t="shared" si="0"/>
        <v>III A</v>
      </c>
      <c r="AM13" s="145" t="s">
        <v>480</v>
      </c>
    </row>
    <row r="14" spans="1:39" s="133" customFormat="1" ht="18" customHeight="1" thickBot="1">
      <c r="A14" s="454">
        <v>7</v>
      </c>
      <c r="B14" s="455"/>
      <c r="C14" s="141" t="s">
        <v>90</v>
      </c>
      <c r="D14" s="142" t="s">
        <v>154</v>
      </c>
      <c r="E14" s="143" t="s">
        <v>318</v>
      </c>
      <c r="F14" s="144" t="s">
        <v>806</v>
      </c>
      <c r="G14" s="144" t="s">
        <v>145</v>
      </c>
      <c r="H14" s="192"/>
      <c r="I14" s="428">
        <v>5.5</v>
      </c>
      <c r="J14" s="456" t="s">
        <v>992</v>
      </c>
      <c r="K14" s="457"/>
      <c r="L14" s="458"/>
      <c r="M14" s="456" t="s">
        <v>992</v>
      </c>
      <c r="N14" s="457"/>
      <c r="O14" s="458"/>
      <c r="P14" s="456" t="s">
        <v>993</v>
      </c>
      <c r="Q14" s="457" t="s">
        <v>993</v>
      </c>
      <c r="R14" s="458" t="s">
        <v>992</v>
      </c>
      <c r="S14" s="456" t="s">
        <v>993</v>
      </c>
      <c r="T14" s="457" t="s">
        <v>993</v>
      </c>
      <c r="U14" s="458" t="s">
        <v>993</v>
      </c>
      <c r="V14" s="456"/>
      <c r="W14" s="457"/>
      <c r="X14" s="458"/>
      <c r="Y14" s="456"/>
      <c r="Z14" s="457"/>
      <c r="AA14" s="458"/>
      <c r="AB14" s="456"/>
      <c r="AC14" s="457"/>
      <c r="AD14" s="458"/>
      <c r="AE14" s="456"/>
      <c r="AF14" s="457"/>
      <c r="AG14" s="458"/>
      <c r="AH14" s="456"/>
      <c r="AI14" s="457"/>
      <c r="AJ14" s="458"/>
      <c r="AK14" s="459">
        <v>1.7</v>
      </c>
      <c r="AL14" s="460" t="str">
        <f t="shared" si="0"/>
        <v>III A</v>
      </c>
      <c r="AM14" s="145" t="s">
        <v>148</v>
      </c>
    </row>
    <row r="15" spans="1:39" s="133" customFormat="1" ht="18" customHeight="1" thickBot="1">
      <c r="A15" s="454">
        <v>9</v>
      </c>
      <c r="B15" s="455"/>
      <c r="C15" s="141" t="s">
        <v>287</v>
      </c>
      <c r="D15" s="142" t="s">
        <v>288</v>
      </c>
      <c r="E15" s="143" t="s">
        <v>289</v>
      </c>
      <c r="F15" s="144" t="s">
        <v>279</v>
      </c>
      <c r="G15" s="144" t="s">
        <v>280</v>
      </c>
      <c r="H15" s="192"/>
      <c r="I15" s="428">
        <v>4</v>
      </c>
      <c r="J15" s="456" t="s">
        <v>992</v>
      </c>
      <c r="K15" s="457"/>
      <c r="L15" s="458"/>
      <c r="M15" s="456" t="s">
        <v>992</v>
      </c>
      <c r="N15" s="457"/>
      <c r="O15" s="458"/>
      <c r="P15" s="456" t="s">
        <v>993</v>
      </c>
      <c r="Q15" s="457" t="s">
        <v>993</v>
      </c>
      <c r="R15" s="458" t="s">
        <v>993</v>
      </c>
      <c r="S15" s="456"/>
      <c r="T15" s="457"/>
      <c r="U15" s="458"/>
      <c r="V15" s="456"/>
      <c r="W15" s="457"/>
      <c r="X15" s="458"/>
      <c r="Y15" s="456"/>
      <c r="Z15" s="457"/>
      <c r="AA15" s="458"/>
      <c r="AB15" s="456"/>
      <c r="AC15" s="457"/>
      <c r="AD15" s="458"/>
      <c r="AE15" s="456"/>
      <c r="AF15" s="457"/>
      <c r="AG15" s="458"/>
      <c r="AH15" s="456"/>
      <c r="AI15" s="457"/>
      <c r="AJ15" s="458"/>
      <c r="AK15" s="459">
        <v>1.65</v>
      </c>
      <c r="AL15" s="460" t="str">
        <f t="shared" si="0"/>
        <v>III A</v>
      </c>
      <c r="AM15" s="145" t="s">
        <v>286</v>
      </c>
    </row>
    <row r="16" spans="1:39" s="133" customFormat="1" ht="18" customHeight="1" thickBot="1">
      <c r="A16" s="454">
        <v>10</v>
      </c>
      <c r="B16" s="455"/>
      <c r="C16" s="141" t="s">
        <v>147</v>
      </c>
      <c r="D16" s="142" t="s">
        <v>876</v>
      </c>
      <c r="E16" s="143" t="s">
        <v>877</v>
      </c>
      <c r="F16" s="144" t="s">
        <v>845</v>
      </c>
      <c r="G16" s="144" t="s">
        <v>145</v>
      </c>
      <c r="H16" s="192"/>
      <c r="I16" s="428" t="s">
        <v>101</v>
      </c>
      <c r="J16" s="456" t="s">
        <v>992</v>
      </c>
      <c r="K16" s="457"/>
      <c r="L16" s="458"/>
      <c r="M16" s="456" t="s">
        <v>992</v>
      </c>
      <c r="N16" s="457"/>
      <c r="O16" s="458"/>
      <c r="P16" s="456" t="s">
        <v>993</v>
      </c>
      <c r="Q16" s="457" t="s">
        <v>1004</v>
      </c>
      <c r="R16" s="458" t="s">
        <v>1004</v>
      </c>
      <c r="S16" s="456"/>
      <c r="T16" s="457"/>
      <c r="U16" s="458"/>
      <c r="V16" s="456"/>
      <c r="W16" s="457"/>
      <c r="X16" s="458"/>
      <c r="Y16" s="456"/>
      <c r="Z16" s="457"/>
      <c r="AA16" s="458"/>
      <c r="AB16" s="456"/>
      <c r="AC16" s="457"/>
      <c r="AD16" s="458"/>
      <c r="AE16" s="456"/>
      <c r="AF16" s="457"/>
      <c r="AG16" s="458"/>
      <c r="AH16" s="456"/>
      <c r="AI16" s="457"/>
      <c r="AJ16" s="458"/>
      <c r="AK16" s="459">
        <v>1.65</v>
      </c>
      <c r="AL16" s="460" t="str">
        <f t="shared" si="0"/>
        <v>III A</v>
      </c>
      <c r="AM16" s="145" t="s">
        <v>817</v>
      </c>
    </row>
    <row r="17" spans="1:39" s="133" customFormat="1" ht="18" customHeight="1" thickBot="1">
      <c r="A17" s="454"/>
      <c r="B17" s="455"/>
      <c r="C17" s="141" t="s">
        <v>471</v>
      </c>
      <c r="D17" s="142" t="s">
        <v>472</v>
      </c>
      <c r="E17" s="143" t="s">
        <v>321</v>
      </c>
      <c r="F17" s="144" t="s">
        <v>11</v>
      </c>
      <c r="G17" s="144" t="s">
        <v>178</v>
      </c>
      <c r="H17" s="192"/>
      <c r="I17" s="428"/>
      <c r="J17" s="456"/>
      <c r="K17" s="457"/>
      <c r="L17" s="458"/>
      <c r="M17" s="456" t="s">
        <v>993</v>
      </c>
      <c r="N17" s="457" t="s">
        <v>993</v>
      </c>
      <c r="O17" s="458" t="s">
        <v>1004</v>
      </c>
      <c r="P17" s="456" t="s">
        <v>993</v>
      </c>
      <c r="Q17" s="457"/>
      <c r="R17" s="458"/>
      <c r="S17" s="456"/>
      <c r="T17" s="457"/>
      <c r="U17" s="458"/>
      <c r="V17" s="456"/>
      <c r="W17" s="457"/>
      <c r="X17" s="458"/>
      <c r="Y17" s="456"/>
      <c r="Z17" s="457"/>
      <c r="AA17" s="458"/>
      <c r="AB17" s="456"/>
      <c r="AC17" s="457"/>
      <c r="AD17" s="458"/>
      <c r="AE17" s="456"/>
      <c r="AF17" s="457"/>
      <c r="AG17" s="458"/>
      <c r="AH17" s="456"/>
      <c r="AI17" s="457"/>
      <c r="AJ17" s="458"/>
      <c r="AK17" s="459">
        <v>0</v>
      </c>
      <c r="AL17" s="460"/>
      <c r="AM17" s="145" t="s">
        <v>468</v>
      </c>
    </row>
  </sheetData>
  <sheetProtection/>
  <mergeCells count="9">
    <mergeCell ref="AE6:AG6"/>
    <mergeCell ref="J6:L6"/>
    <mergeCell ref="AH6:AJ6"/>
    <mergeCell ref="AB6:AD6"/>
    <mergeCell ref="M6:O6"/>
    <mergeCell ref="P6:R6"/>
    <mergeCell ref="S6:U6"/>
    <mergeCell ref="V6:X6"/>
    <mergeCell ref="Y6:AA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8515625" style="83" customWidth="1"/>
    <col min="2" max="2" width="5.421875" style="83" hidden="1" customWidth="1"/>
    <col min="3" max="3" width="8.00390625" style="45" customWidth="1"/>
    <col min="4" max="4" width="11.421875" style="45" customWidth="1"/>
    <col min="5" max="5" width="10.7109375" style="58" customWidth="1"/>
    <col min="6" max="6" width="12.28125" style="59" customWidth="1"/>
    <col min="7" max="7" width="12.8515625" style="59" bestFit="1" customWidth="1"/>
    <col min="8" max="8" width="5.7109375" style="76" hidden="1" customWidth="1"/>
    <col min="9" max="9" width="5.8515625" style="76" bestFit="1" customWidth="1"/>
    <col min="10" max="30" width="1.57421875" style="54" customWidth="1"/>
    <col min="31" max="31" width="4.57421875" style="45" customWidth="1"/>
    <col min="32" max="32" width="4.8515625" style="45" customWidth="1"/>
    <col min="33" max="33" width="5.00390625" style="45" customWidth="1"/>
    <col min="34" max="34" width="5.8515625" style="45" customWidth="1"/>
    <col min="35" max="36" width="9.140625" style="45" hidden="1" customWidth="1"/>
    <col min="37" max="37" width="7.57421875" style="45" customWidth="1"/>
    <col min="38" max="38" width="6.421875" style="45" customWidth="1"/>
    <col min="39" max="39" width="14.7109375" style="45" customWidth="1"/>
    <col min="40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30" s="37" customFormat="1" ht="12.75">
      <c r="A3" s="83"/>
      <c r="B3" s="83"/>
      <c r="C3" s="45"/>
      <c r="D3" s="50"/>
      <c r="E3" s="56"/>
      <c r="F3" s="51"/>
      <c r="G3" s="51"/>
      <c r="H3" s="76"/>
      <c r="I3" s="76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s="61" customFormat="1" ht="15.75">
      <c r="A4" s="78"/>
      <c r="B4" s="78"/>
      <c r="C4" s="62" t="s">
        <v>71</v>
      </c>
      <c r="D4" s="62"/>
      <c r="E4" s="63"/>
      <c r="F4" s="77"/>
      <c r="G4" s="64"/>
      <c r="H4" s="78"/>
      <c r="I4" s="7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3:13" s="61" customFormat="1" ht="16.5" thickBot="1">
      <c r="C5" s="62"/>
      <c r="D5" s="62"/>
      <c r="E5" s="56"/>
      <c r="F5" s="95"/>
      <c r="G5" s="95"/>
      <c r="H5" s="59"/>
      <c r="I5" s="59"/>
      <c r="J5" s="54"/>
      <c r="K5" s="52"/>
      <c r="L5" s="52"/>
      <c r="M5" s="37"/>
    </row>
    <row r="6" spans="1:39" s="53" customFormat="1" ht="18" customHeight="1" thickBot="1">
      <c r="A6" s="126" t="s">
        <v>20</v>
      </c>
      <c r="B6" s="148"/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191" t="s">
        <v>966</v>
      </c>
      <c r="I6" s="70" t="s">
        <v>42</v>
      </c>
      <c r="J6" s="694" t="s">
        <v>1009</v>
      </c>
      <c r="K6" s="697"/>
      <c r="L6" s="698"/>
      <c r="M6" s="694" t="s">
        <v>1010</v>
      </c>
      <c r="N6" s="697"/>
      <c r="O6" s="698"/>
      <c r="P6" s="694" t="s">
        <v>1011</v>
      </c>
      <c r="Q6" s="697"/>
      <c r="R6" s="698"/>
      <c r="S6" s="694" t="s">
        <v>1012</v>
      </c>
      <c r="T6" s="697"/>
      <c r="U6" s="698"/>
      <c r="V6" s="694" t="s">
        <v>1013</v>
      </c>
      <c r="W6" s="695"/>
      <c r="X6" s="696"/>
      <c r="Y6" s="694" t="s">
        <v>1014</v>
      </c>
      <c r="Z6" s="695"/>
      <c r="AA6" s="696"/>
      <c r="AB6" s="694" t="s">
        <v>744</v>
      </c>
      <c r="AC6" s="695"/>
      <c r="AD6" s="696"/>
      <c r="AE6" s="462" t="s">
        <v>1015</v>
      </c>
      <c r="AF6" s="463" t="s">
        <v>1016</v>
      </c>
      <c r="AG6" s="436">
        <v>330</v>
      </c>
      <c r="AH6" s="694" t="s">
        <v>1017</v>
      </c>
      <c r="AI6" s="695"/>
      <c r="AJ6" s="696"/>
      <c r="AK6" s="463" t="s">
        <v>8</v>
      </c>
      <c r="AL6" s="462" t="s">
        <v>13</v>
      </c>
      <c r="AM6" s="72" t="s">
        <v>5</v>
      </c>
    </row>
    <row r="7" spans="1:39" s="60" customFormat="1" ht="18" customHeight="1" thickBot="1">
      <c r="A7" s="84">
        <v>1</v>
      </c>
      <c r="B7" s="84"/>
      <c r="C7" s="109" t="s">
        <v>598</v>
      </c>
      <c r="D7" s="110" t="s">
        <v>910</v>
      </c>
      <c r="E7" s="108">
        <v>36256</v>
      </c>
      <c r="F7" s="144" t="s">
        <v>906</v>
      </c>
      <c r="G7" s="144" t="s">
        <v>907</v>
      </c>
      <c r="H7" s="111"/>
      <c r="I7" s="163">
        <v>18</v>
      </c>
      <c r="J7" s="87"/>
      <c r="K7" s="85"/>
      <c r="L7" s="86"/>
      <c r="M7" s="87"/>
      <c r="N7" s="85"/>
      <c r="O7" s="86"/>
      <c r="P7" s="87"/>
      <c r="Q7" s="85"/>
      <c r="R7" s="86"/>
      <c r="S7" s="87"/>
      <c r="T7" s="85"/>
      <c r="U7" s="86"/>
      <c r="V7" s="87"/>
      <c r="W7" s="85" t="s">
        <v>1018</v>
      </c>
      <c r="X7" s="86"/>
      <c r="Y7" s="87"/>
      <c r="Z7" s="85" t="s">
        <v>1018</v>
      </c>
      <c r="AA7" s="86"/>
      <c r="AB7" s="87"/>
      <c r="AC7" s="85" t="s">
        <v>1018</v>
      </c>
      <c r="AD7" s="86"/>
      <c r="AE7" s="464" t="s">
        <v>1018</v>
      </c>
      <c r="AF7" s="464" t="s">
        <v>1018</v>
      </c>
      <c r="AG7" s="465" t="s">
        <v>1018</v>
      </c>
      <c r="AH7" s="87" t="s">
        <v>1019</v>
      </c>
      <c r="AI7" s="85"/>
      <c r="AJ7" s="86"/>
      <c r="AK7" s="135">
        <v>3.3</v>
      </c>
      <c r="AL7" s="135" t="str">
        <f aca="true" t="shared" si="0" ref="AL7:AL14">IF(ISBLANK(AK7),"",IF(AK7&gt;=3.48,"KSM",IF(AK7&gt;=3.1,"I A",IF(AK7&gt;=2.7,"II A",IF(AK7&gt;=2.4,"III A",IF(AK7&gt;=2.15,"I JA",IF(AK7&gt;=1.95,"II JA",IF(AK7&gt;=1.8,"III JA"))))))))</f>
        <v>I A</v>
      </c>
      <c r="AM7" s="134" t="s">
        <v>911</v>
      </c>
    </row>
    <row r="8" spans="1:39" s="60" customFormat="1" ht="18" customHeight="1" thickBot="1">
      <c r="A8" s="84">
        <v>2</v>
      </c>
      <c r="B8" s="252"/>
      <c r="C8" s="109" t="s">
        <v>99</v>
      </c>
      <c r="D8" s="110" t="s">
        <v>912</v>
      </c>
      <c r="E8" s="108">
        <v>36574</v>
      </c>
      <c r="F8" s="144" t="s">
        <v>906</v>
      </c>
      <c r="G8" s="144" t="s">
        <v>907</v>
      </c>
      <c r="H8" s="111"/>
      <c r="I8" s="163">
        <v>14</v>
      </c>
      <c r="J8" s="87"/>
      <c r="K8" s="85"/>
      <c r="L8" s="86"/>
      <c r="M8" s="87"/>
      <c r="N8" s="85"/>
      <c r="O8" s="86"/>
      <c r="P8" s="87" t="s">
        <v>994</v>
      </c>
      <c r="Q8" s="85" t="s">
        <v>1018</v>
      </c>
      <c r="R8" s="86"/>
      <c r="S8" s="87"/>
      <c r="T8" s="85" t="s">
        <v>1018</v>
      </c>
      <c r="U8" s="86"/>
      <c r="V8" s="87"/>
      <c r="W8" s="85" t="s">
        <v>1018</v>
      </c>
      <c r="X8" s="86"/>
      <c r="Y8" s="87" t="s">
        <v>994</v>
      </c>
      <c r="Z8" s="85" t="s">
        <v>994</v>
      </c>
      <c r="AA8" s="86" t="s">
        <v>994</v>
      </c>
      <c r="AB8" s="87"/>
      <c r="AC8" s="85"/>
      <c r="AD8" s="86"/>
      <c r="AE8" s="135"/>
      <c r="AF8" s="135"/>
      <c r="AG8" s="134"/>
      <c r="AH8" s="87"/>
      <c r="AI8" s="85"/>
      <c r="AJ8" s="86"/>
      <c r="AK8" s="135">
        <v>2.8</v>
      </c>
      <c r="AL8" s="135" t="str">
        <f t="shared" si="0"/>
        <v>II A</v>
      </c>
      <c r="AM8" s="134" t="s">
        <v>911</v>
      </c>
    </row>
    <row r="9" spans="1:39" s="60" customFormat="1" ht="18" customHeight="1" thickBot="1">
      <c r="A9" s="84">
        <v>2</v>
      </c>
      <c r="B9" s="252"/>
      <c r="C9" s="109" t="s">
        <v>955</v>
      </c>
      <c r="D9" s="110" t="s">
        <v>956</v>
      </c>
      <c r="E9" s="108">
        <v>36987</v>
      </c>
      <c r="F9" s="144" t="s">
        <v>957</v>
      </c>
      <c r="G9" s="144" t="s">
        <v>907</v>
      </c>
      <c r="H9" s="111"/>
      <c r="I9" s="163" t="s">
        <v>101</v>
      </c>
      <c r="J9" s="87"/>
      <c r="K9" s="85"/>
      <c r="L9" s="86"/>
      <c r="M9" s="87"/>
      <c r="N9" s="85" t="s">
        <v>1018</v>
      </c>
      <c r="O9" s="86"/>
      <c r="P9" s="87"/>
      <c r="Q9" s="85" t="s">
        <v>1018</v>
      </c>
      <c r="R9" s="86"/>
      <c r="S9" s="87" t="s">
        <v>994</v>
      </c>
      <c r="T9" s="85" t="s">
        <v>1018</v>
      </c>
      <c r="U9" s="86"/>
      <c r="V9" s="87"/>
      <c r="W9" s="85" t="s">
        <v>1018</v>
      </c>
      <c r="X9" s="86"/>
      <c r="Y9" s="87" t="s">
        <v>994</v>
      </c>
      <c r="Z9" s="85" t="s">
        <v>994</v>
      </c>
      <c r="AA9" s="86" t="s">
        <v>994</v>
      </c>
      <c r="AB9" s="87"/>
      <c r="AC9" s="85"/>
      <c r="AD9" s="86"/>
      <c r="AE9" s="135"/>
      <c r="AF9" s="135"/>
      <c r="AG9" s="134"/>
      <c r="AH9" s="87"/>
      <c r="AI9" s="85"/>
      <c r="AJ9" s="86"/>
      <c r="AK9" s="135">
        <v>2.8</v>
      </c>
      <c r="AL9" s="135" t="str">
        <f t="shared" si="0"/>
        <v>II A</v>
      </c>
      <c r="AM9" s="134" t="s">
        <v>958</v>
      </c>
    </row>
    <row r="10" spans="1:39" s="60" customFormat="1" ht="18" customHeight="1" thickBot="1">
      <c r="A10" s="84">
        <v>4</v>
      </c>
      <c r="B10" s="252"/>
      <c r="C10" s="109" t="s">
        <v>760</v>
      </c>
      <c r="D10" s="110" t="s">
        <v>913</v>
      </c>
      <c r="E10" s="108">
        <v>36543</v>
      </c>
      <c r="F10" s="144" t="s">
        <v>906</v>
      </c>
      <c r="G10" s="144" t="s">
        <v>907</v>
      </c>
      <c r="H10" s="111"/>
      <c r="I10" s="163">
        <v>11</v>
      </c>
      <c r="J10" s="87"/>
      <c r="K10" s="85"/>
      <c r="L10" s="86"/>
      <c r="M10" s="87"/>
      <c r="N10" s="85"/>
      <c r="O10" s="86"/>
      <c r="P10" s="87"/>
      <c r="Q10" s="85" t="s">
        <v>1018</v>
      </c>
      <c r="R10" s="86"/>
      <c r="S10" s="87" t="s">
        <v>994</v>
      </c>
      <c r="T10" s="85" t="s">
        <v>1018</v>
      </c>
      <c r="U10" s="86"/>
      <c r="V10" s="87" t="s">
        <v>994</v>
      </c>
      <c r="W10" s="85" t="s">
        <v>1018</v>
      </c>
      <c r="X10" s="86"/>
      <c r="Y10" s="87" t="s">
        <v>994</v>
      </c>
      <c r="Z10" s="85" t="s">
        <v>994</v>
      </c>
      <c r="AA10" s="86" t="s">
        <v>994</v>
      </c>
      <c r="AB10" s="87"/>
      <c r="AC10" s="85"/>
      <c r="AD10" s="86"/>
      <c r="AE10" s="135"/>
      <c r="AF10" s="135"/>
      <c r="AG10" s="134"/>
      <c r="AH10" s="87"/>
      <c r="AI10" s="85"/>
      <c r="AJ10" s="86"/>
      <c r="AK10" s="135">
        <v>2.8</v>
      </c>
      <c r="AL10" s="135" t="str">
        <f t="shared" si="0"/>
        <v>II A</v>
      </c>
      <c r="AM10" s="134" t="s">
        <v>911</v>
      </c>
    </row>
    <row r="11" spans="1:39" s="60" customFormat="1" ht="18" customHeight="1" thickBot="1">
      <c r="A11" s="84">
        <v>5</v>
      </c>
      <c r="B11" s="252">
        <v>1</v>
      </c>
      <c r="C11" s="109" t="s">
        <v>511</v>
      </c>
      <c r="D11" s="110" t="s">
        <v>512</v>
      </c>
      <c r="E11" s="108" t="s">
        <v>513</v>
      </c>
      <c r="F11" s="144" t="s">
        <v>489</v>
      </c>
      <c r="G11" s="144" t="s">
        <v>178</v>
      </c>
      <c r="H11" s="111"/>
      <c r="I11" s="163" t="s">
        <v>101</v>
      </c>
      <c r="J11" s="87"/>
      <c r="K11" s="85"/>
      <c r="L11" s="86"/>
      <c r="M11" s="87"/>
      <c r="N11" s="85"/>
      <c r="O11" s="86"/>
      <c r="P11" s="87" t="s">
        <v>994</v>
      </c>
      <c r="Q11" s="85" t="s">
        <v>994</v>
      </c>
      <c r="R11" s="86" t="s">
        <v>1018</v>
      </c>
      <c r="S11" s="87" t="s">
        <v>994</v>
      </c>
      <c r="T11" s="85" t="s">
        <v>994</v>
      </c>
      <c r="U11" s="86" t="s">
        <v>1018</v>
      </c>
      <c r="V11" s="87" t="s">
        <v>994</v>
      </c>
      <c r="W11" s="85" t="s">
        <v>1018</v>
      </c>
      <c r="X11" s="86"/>
      <c r="Y11" s="87" t="s">
        <v>994</v>
      </c>
      <c r="Z11" s="85" t="s">
        <v>994</v>
      </c>
      <c r="AA11" s="86" t="s">
        <v>994</v>
      </c>
      <c r="AB11" s="87"/>
      <c r="AC11" s="85"/>
      <c r="AD11" s="86"/>
      <c r="AE11" s="135"/>
      <c r="AF11" s="135"/>
      <c r="AG11" s="134"/>
      <c r="AH11" s="87"/>
      <c r="AI11" s="85"/>
      <c r="AJ11" s="86"/>
      <c r="AK11" s="135">
        <v>2.8</v>
      </c>
      <c r="AL11" s="135" t="str">
        <f t="shared" si="0"/>
        <v>II A</v>
      </c>
      <c r="AM11" s="134" t="s">
        <v>490</v>
      </c>
    </row>
    <row r="12" spans="1:39" s="60" customFormat="1" ht="18" customHeight="1" thickBot="1">
      <c r="A12" s="84">
        <v>6</v>
      </c>
      <c r="B12" s="252"/>
      <c r="C12" s="109" t="s">
        <v>487</v>
      </c>
      <c r="D12" s="110" t="s">
        <v>488</v>
      </c>
      <c r="E12" s="108" t="s">
        <v>351</v>
      </c>
      <c r="F12" s="144" t="s">
        <v>489</v>
      </c>
      <c r="G12" s="144" t="s">
        <v>178</v>
      </c>
      <c r="H12" s="111"/>
      <c r="I12" s="163" t="s">
        <v>101</v>
      </c>
      <c r="J12" s="87"/>
      <c r="K12" s="85" t="s">
        <v>1018</v>
      </c>
      <c r="L12" s="86"/>
      <c r="M12" s="87"/>
      <c r="N12" s="85" t="s">
        <v>1018</v>
      </c>
      <c r="O12" s="86"/>
      <c r="P12" s="87"/>
      <c r="Q12" s="85" t="s">
        <v>1018</v>
      </c>
      <c r="R12" s="86"/>
      <c r="S12" s="87" t="s">
        <v>994</v>
      </c>
      <c r="T12" s="85" t="s">
        <v>994</v>
      </c>
      <c r="U12" s="86" t="s">
        <v>994</v>
      </c>
      <c r="V12" s="87"/>
      <c r="W12" s="85"/>
      <c r="X12" s="86"/>
      <c r="Y12" s="87"/>
      <c r="Z12" s="85"/>
      <c r="AA12" s="86"/>
      <c r="AB12" s="87"/>
      <c r="AC12" s="85"/>
      <c r="AD12" s="86"/>
      <c r="AE12" s="135"/>
      <c r="AF12" s="135"/>
      <c r="AG12" s="134"/>
      <c r="AH12" s="87"/>
      <c r="AI12" s="85"/>
      <c r="AJ12" s="86"/>
      <c r="AK12" s="135">
        <v>2.4</v>
      </c>
      <c r="AL12" s="135" t="str">
        <f t="shared" si="0"/>
        <v>III A</v>
      </c>
      <c r="AM12" s="134" t="s">
        <v>490</v>
      </c>
    </row>
    <row r="13" spans="1:39" s="60" customFormat="1" ht="18" customHeight="1" thickBot="1">
      <c r="A13" s="84">
        <v>6</v>
      </c>
      <c r="B13" s="252"/>
      <c r="C13" s="109" t="s">
        <v>118</v>
      </c>
      <c r="D13" s="110" t="s">
        <v>949</v>
      </c>
      <c r="E13" s="108">
        <v>36497</v>
      </c>
      <c r="F13" s="144" t="s">
        <v>933</v>
      </c>
      <c r="G13" s="144" t="s">
        <v>907</v>
      </c>
      <c r="H13" s="111"/>
      <c r="I13" s="163">
        <v>9</v>
      </c>
      <c r="J13" s="87"/>
      <c r="K13" s="85" t="s">
        <v>1018</v>
      </c>
      <c r="L13" s="86"/>
      <c r="M13" s="87"/>
      <c r="N13" s="85" t="s">
        <v>1018</v>
      </c>
      <c r="O13" s="86"/>
      <c r="P13" s="87"/>
      <c r="Q13" s="85" t="s">
        <v>1018</v>
      </c>
      <c r="R13" s="86"/>
      <c r="S13" s="87" t="s">
        <v>994</v>
      </c>
      <c r="T13" s="85" t="s">
        <v>994</v>
      </c>
      <c r="U13" s="86" t="s">
        <v>994</v>
      </c>
      <c r="V13" s="87"/>
      <c r="W13" s="85"/>
      <c r="X13" s="86"/>
      <c r="Y13" s="87"/>
      <c r="Z13" s="85"/>
      <c r="AA13" s="86"/>
      <c r="AB13" s="87"/>
      <c r="AC13" s="85"/>
      <c r="AD13" s="86"/>
      <c r="AE13" s="135"/>
      <c r="AF13" s="135"/>
      <c r="AG13" s="134"/>
      <c r="AH13" s="87"/>
      <c r="AI13" s="85"/>
      <c r="AJ13" s="86"/>
      <c r="AK13" s="135">
        <v>2.4</v>
      </c>
      <c r="AL13" s="135" t="str">
        <f t="shared" si="0"/>
        <v>III A</v>
      </c>
      <c r="AM13" s="134" t="s">
        <v>950</v>
      </c>
    </row>
    <row r="14" spans="1:39" s="60" customFormat="1" ht="18" customHeight="1" thickBot="1">
      <c r="A14" s="84">
        <v>8</v>
      </c>
      <c r="B14" s="252"/>
      <c r="C14" s="109" t="s">
        <v>104</v>
      </c>
      <c r="D14" s="110" t="s">
        <v>181</v>
      </c>
      <c r="E14" s="108" t="s">
        <v>351</v>
      </c>
      <c r="F14" s="144" t="s">
        <v>489</v>
      </c>
      <c r="G14" s="144" t="s">
        <v>178</v>
      </c>
      <c r="H14" s="111"/>
      <c r="I14" s="163" t="s">
        <v>101</v>
      </c>
      <c r="J14" s="87"/>
      <c r="K14" s="85" t="s">
        <v>1018</v>
      </c>
      <c r="L14" s="86"/>
      <c r="M14" s="87" t="s">
        <v>994</v>
      </c>
      <c r="N14" s="85" t="s">
        <v>994</v>
      </c>
      <c r="O14" s="86" t="s">
        <v>994</v>
      </c>
      <c r="P14" s="87"/>
      <c r="Q14" s="85"/>
      <c r="R14" s="86"/>
      <c r="S14" s="87"/>
      <c r="T14" s="85"/>
      <c r="U14" s="86"/>
      <c r="V14" s="87"/>
      <c r="W14" s="85"/>
      <c r="X14" s="86"/>
      <c r="Y14" s="87"/>
      <c r="Z14" s="85"/>
      <c r="AA14" s="86"/>
      <c r="AB14" s="87"/>
      <c r="AC14" s="85"/>
      <c r="AD14" s="86"/>
      <c r="AE14" s="135"/>
      <c r="AF14" s="135"/>
      <c r="AG14" s="134"/>
      <c r="AH14" s="87"/>
      <c r="AI14" s="85"/>
      <c r="AJ14" s="86"/>
      <c r="AK14" s="135">
        <v>2</v>
      </c>
      <c r="AL14" s="135" t="str">
        <f t="shared" si="0"/>
        <v>II JA</v>
      </c>
      <c r="AM14" s="134" t="s">
        <v>514</v>
      </c>
    </row>
    <row r="15" s="60" customFormat="1" ht="12.75"/>
    <row r="16" spans="5:8" ht="12.75">
      <c r="E16" s="45"/>
      <c r="F16" s="45"/>
      <c r="G16" s="45"/>
      <c r="H16" s="45"/>
    </row>
    <row r="17" s="60" customFormat="1" ht="12.75"/>
    <row r="18" spans="1:30" ht="12.75">
      <c r="A18" s="45"/>
      <c r="B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12.75">
      <c r="A19" s="45"/>
      <c r="B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5:8" ht="12.75">
      <c r="E20" s="45"/>
      <c r="F20" s="45"/>
      <c r="G20" s="45"/>
      <c r="H20" s="45"/>
    </row>
    <row r="21" spans="5:8" ht="12.75">
      <c r="E21" s="45"/>
      <c r="F21" s="45"/>
      <c r="G21" s="45"/>
      <c r="H21" s="45"/>
    </row>
    <row r="22" spans="5:8" ht="12.75">
      <c r="E22" s="45"/>
      <c r="F22" s="45"/>
      <c r="G22" s="45"/>
      <c r="H22" s="45"/>
    </row>
  </sheetData>
  <sheetProtection/>
  <mergeCells count="8">
    <mergeCell ref="AH6:AJ6"/>
    <mergeCell ref="Y6:AA6"/>
    <mergeCell ref="AB6:AD6"/>
    <mergeCell ref="J6:L6"/>
    <mergeCell ref="M6:O6"/>
    <mergeCell ref="P6:R6"/>
    <mergeCell ref="S6:U6"/>
    <mergeCell ref="V6:X6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</sheetPr>
  <dimension ref="A1:AZ13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5.421875" style="83" customWidth="1"/>
    <col min="2" max="2" width="5.421875" style="83" hidden="1" customWidth="1"/>
    <col min="3" max="3" width="9.7109375" style="45" customWidth="1"/>
    <col min="4" max="4" width="11.7109375" style="45" bestFit="1" customWidth="1"/>
    <col min="5" max="5" width="10.7109375" style="58" customWidth="1"/>
    <col min="6" max="6" width="8.00390625" style="59" bestFit="1" customWidth="1"/>
    <col min="7" max="7" width="12.8515625" style="59" bestFit="1" customWidth="1"/>
    <col min="8" max="8" width="4.140625" style="76" hidden="1" customWidth="1"/>
    <col min="9" max="9" width="5.8515625" style="76" bestFit="1" customWidth="1"/>
    <col min="10" max="48" width="1.57421875" style="54" customWidth="1"/>
    <col min="49" max="49" width="6.421875" style="45" bestFit="1" customWidth="1"/>
    <col min="50" max="50" width="4.7109375" style="45" bestFit="1" customWidth="1"/>
    <col min="51" max="51" width="20.57421875" style="45" bestFit="1" customWidth="1"/>
    <col min="52" max="52" width="5.8515625" style="45" bestFit="1" customWidth="1"/>
    <col min="53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48" s="37" customFormat="1" ht="12.75">
      <c r="A3" s="83"/>
      <c r="B3" s="83"/>
      <c r="C3" s="45"/>
      <c r="D3" s="50"/>
      <c r="E3" s="56"/>
      <c r="F3" s="51"/>
      <c r="G3" s="51"/>
      <c r="H3" s="76"/>
      <c r="I3" s="76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48" s="61" customFormat="1" ht="15.75">
      <c r="A4" s="78"/>
      <c r="B4" s="78"/>
      <c r="C4" s="62" t="s">
        <v>72</v>
      </c>
      <c r="D4" s="62"/>
      <c r="E4" s="63"/>
      <c r="F4" s="77"/>
      <c r="G4" s="64"/>
      <c r="H4" s="78"/>
      <c r="I4" s="7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</row>
    <row r="5" spans="3:13" s="61" customFormat="1" ht="16.5" thickBot="1">
      <c r="C5" s="62"/>
      <c r="D5" s="62"/>
      <c r="E5" s="56"/>
      <c r="F5" s="95"/>
      <c r="G5" s="95"/>
      <c r="H5" s="59"/>
      <c r="I5" s="59"/>
      <c r="J5" s="54"/>
      <c r="K5" s="52"/>
      <c r="L5" s="52"/>
      <c r="M5" s="37"/>
    </row>
    <row r="6" spans="1:51" s="120" customFormat="1" ht="18" customHeight="1" thickBot="1">
      <c r="A6" s="126" t="s">
        <v>20</v>
      </c>
      <c r="B6" s="161"/>
      <c r="C6" s="113" t="s">
        <v>0</v>
      </c>
      <c r="D6" s="114" t="s">
        <v>1</v>
      </c>
      <c r="E6" s="115" t="s">
        <v>10</v>
      </c>
      <c r="F6" s="116" t="s">
        <v>2</v>
      </c>
      <c r="G6" s="116" t="s">
        <v>3</v>
      </c>
      <c r="H6" s="372" t="s">
        <v>966</v>
      </c>
      <c r="I6" s="70" t="s">
        <v>42</v>
      </c>
      <c r="J6" s="702" t="s">
        <v>1012</v>
      </c>
      <c r="K6" s="703"/>
      <c r="L6" s="704"/>
      <c r="M6" s="702" t="s">
        <v>1013</v>
      </c>
      <c r="N6" s="703"/>
      <c r="O6" s="704"/>
      <c r="P6" s="702" t="s">
        <v>744</v>
      </c>
      <c r="Q6" s="703"/>
      <c r="R6" s="704"/>
      <c r="S6" s="702" t="s">
        <v>1021</v>
      </c>
      <c r="T6" s="703"/>
      <c r="U6" s="704"/>
      <c r="V6" s="702" t="s">
        <v>1022</v>
      </c>
      <c r="W6" s="703"/>
      <c r="X6" s="704"/>
      <c r="Y6" s="702" t="s">
        <v>1023</v>
      </c>
      <c r="Z6" s="703"/>
      <c r="AA6" s="704"/>
      <c r="AB6" s="699" t="s">
        <v>1024</v>
      </c>
      <c r="AC6" s="700"/>
      <c r="AD6" s="701"/>
      <c r="AE6" s="699" t="s">
        <v>1025</v>
      </c>
      <c r="AF6" s="700"/>
      <c r="AG6" s="701"/>
      <c r="AH6" s="699" t="s">
        <v>1026</v>
      </c>
      <c r="AI6" s="700"/>
      <c r="AJ6" s="701"/>
      <c r="AK6" s="699" t="s">
        <v>1027</v>
      </c>
      <c r="AL6" s="700"/>
      <c r="AM6" s="701"/>
      <c r="AN6" s="699" t="s">
        <v>1028</v>
      </c>
      <c r="AO6" s="700"/>
      <c r="AP6" s="701"/>
      <c r="AQ6" s="699" t="s">
        <v>1029</v>
      </c>
      <c r="AR6" s="700"/>
      <c r="AS6" s="701"/>
      <c r="AT6" s="699" t="s">
        <v>1030</v>
      </c>
      <c r="AU6" s="700"/>
      <c r="AV6" s="701"/>
      <c r="AW6" s="117" t="s">
        <v>8</v>
      </c>
      <c r="AX6" s="118" t="s">
        <v>13</v>
      </c>
      <c r="AY6" s="119" t="s">
        <v>5</v>
      </c>
    </row>
    <row r="7" spans="1:52" s="125" customFormat="1" ht="18" customHeight="1" thickBot="1">
      <c r="A7" s="121">
        <v>1</v>
      </c>
      <c r="B7" s="162"/>
      <c r="C7" s="141" t="s">
        <v>914</v>
      </c>
      <c r="D7" s="142" t="s">
        <v>915</v>
      </c>
      <c r="E7" s="143" t="s">
        <v>916</v>
      </c>
      <c r="F7" s="144" t="s">
        <v>906</v>
      </c>
      <c r="G7" s="144" t="s">
        <v>907</v>
      </c>
      <c r="H7" s="144"/>
      <c r="I7" s="183" t="s">
        <v>221</v>
      </c>
      <c r="J7" s="122"/>
      <c r="K7" s="123"/>
      <c r="L7" s="124"/>
      <c r="M7" s="122"/>
      <c r="N7" s="123"/>
      <c r="O7" s="124"/>
      <c r="P7" s="122"/>
      <c r="Q7" s="123"/>
      <c r="R7" s="124"/>
      <c r="S7" s="122"/>
      <c r="T7" s="123"/>
      <c r="U7" s="124"/>
      <c r="V7" s="122"/>
      <c r="W7" s="123"/>
      <c r="X7" s="124"/>
      <c r="Y7" s="122"/>
      <c r="Z7" s="123"/>
      <c r="AA7" s="124"/>
      <c r="AB7" s="122"/>
      <c r="AC7" s="123"/>
      <c r="AD7" s="124"/>
      <c r="AE7" s="122"/>
      <c r="AF7" s="123" t="s">
        <v>1018</v>
      </c>
      <c r="AG7" s="124"/>
      <c r="AH7" s="122"/>
      <c r="AI7" s="123" t="s">
        <v>1031</v>
      </c>
      <c r="AJ7" s="124"/>
      <c r="AK7" s="122"/>
      <c r="AL7" s="123" t="s">
        <v>1018</v>
      </c>
      <c r="AM7" s="124"/>
      <c r="AN7" s="122"/>
      <c r="AO7" s="123" t="s">
        <v>1018</v>
      </c>
      <c r="AP7" s="124"/>
      <c r="AQ7" s="122" t="s">
        <v>994</v>
      </c>
      <c r="AR7" s="123" t="s">
        <v>1018</v>
      </c>
      <c r="AS7" s="124"/>
      <c r="AT7" s="122" t="s">
        <v>994</v>
      </c>
      <c r="AU7" s="123" t="s">
        <v>994</v>
      </c>
      <c r="AV7" s="124" t="s">
        <v>994</v>
      </c>
      <c r="AW7" s="136">
        <v>4.21</v>
      </c>
      <c r="AX7" s="137" t="str">
        <f>IF(ISBLANK(AW7),"",IF(AW7&gt;=4.6,"KSM",IF(AW7&gt;=4.1,"I A",IF(AW7&gt;=3.5,"II A",IF(AW7&gt;=3.05,"III A",IF(AW7&gt;=2.6,"I JA",IF(AW7&gt;=2.2,"II JA",IF(AW7&gt;=1.9,"III JA"))))))))</f>
        <v>I A</v>
      </c>
      <c r="AY7" s="145" t="s">
        <v>917</v>
      </c>
      <c r="AZ7" s="214" t="s">
        <v>1054</v>
      </c>
    </row>
    <row r="8" spans="1:51" s="125" customFormat="1" ht="18" customHeight="1" thickBot="1">
      <c r="A8" s="121">
        <v>2</v>
      </c>
      <c r="B8" s="162"/>
      <c r="C8" s="141" t="s">
        <v>346</v>
      </c>
      <c r="D8" s="142" t="s">
        <v>391</v>
      </c>
      <c r="E8" s="143" t="s">
        <v>392</v>
      </c>
      <c r="F8" s="144" t="s">
        <v>165</v>
      </c>
      <c r="G8" s="144" t="s">
        <v>166</v>
      </c>
      <c r="H8" s="144"/>
      <c r="I8" s="183">
        <v>14</v>
      </c>
      <c r="J8" s="122"/>
      <c r="K8" s="123"/>
      <c r="L8" s="124"/>
      <c r="M8" s="122"/>
      <c r="N8" s="123"/>
      <c r="O8" s="124"/>
      <c r="P8" s="122"/>
      <c r="Q8" s="123"/>
      <c r="R8" s="124"/>
      <c r="S8" s="122"/>
      <c r="T8" s="123"/>
      <c r="U8" s="124"/>
      <c r="V8" s="122"/>
      <c r="W8" s="123"/>
      <c r="X8" s="124"/>
      <c r="Y8" s="122"/>
      <c r="Z8" s="123" t="s">
        <v>1018</v>
      </c>
      <c r="AA8" s="124"/>
      <c r="AB8" s="122"/>
      <c r="AC8" s="123" t="s">
        <v>1018</v>
      </c>
      <c r="AD8" s="124"/>
      <c r="AE8" s="122" t="s">
        <v>994</v>
      </c>
      <c r="AF8" s="123" t="s">
        <v>994</v>
      </c>
      <c r="AG8" s="124" t="s">
        <v>1018</v>
      </c>
      <c r="AH8" s="122"/>
      <c r="AI8" s="123" t="s">
        <v>1018</v>
      </c>
      <c r="AJ8" s="124"/>
      <c r="AK8" s="122" t="s">
        <v>994</v>
      </c>
      <c r="AL8" s="123" t="s">
        <v>1018</v>
      </c>
      <c r="AM8" s="124"/>
      <c r="AN8" s="122" t="s">
        <v>994</v>
      </c>
      <c r="AO8" s="123" t="s">
        <v>994</v>
      </c>
      <c r="AP8" s="124" t="s">
        <v>994</v>
      </c>
      <c r="AQ8" s="122"/>
      <c r="AR8" s="123"/>
      <c r="AS8" s="124"/>
      <c r="AT8" s="122"/>
      <c r="AU8" s="123"/>
      <c r="AV8" s="124"/>
      <c r="AW8" s="136">
        <v>4</v>
      </c>
      <c r="AX8" s="137" t="str">
        <f>IF(ISBLANK(AW8),"",IF(AW8&gt;=4.6,"KSM",IF(AW8&gt;=4.1,"I A",IF(AW8&gt;=3.5,"II A",IF(AW8&gt;=3.05,"III A",IF(AW8&gt;=2.6,"I JA",IF(AW8&gt;=2.2,"II JA",IF(AW8&gt;=1.9,"III JA"))))))))</f>
        <v>II A</v>
      </c>
      <c r="AY8" s="145" t="s">
        <v>167</v>
      </c>
    </row>
    <row r="9" spans="1:51" s="125" customFormat="1" ht="18" customHeight="1" thickBot="1">
      <c r="A9" s="121">
        <v>3</v>
      </c>
      <c r="B9" s="162"/>
      <c r="C9" s="141" t="s">
        <v>483</v>
      </c>
      <c r="D9" s="142" t="s">
        <v>484</v>
      </c>
      <c r="E9" s="143" t="s">
        <v>485</v>
      </c>
      <c r="F9" s="144" t="s">
        <v>11</v>
      </c>
      <c r="G9" s="144" t="s">
        <v>178</v>
      </c>
      <c r="H9" s="144"/>
      <c r="I9" s="183">
        <v>11</v>
      </c>
      <c r="J9" s="122"/>
      <c r="K9" s="123"/>
      <c r="L9" s="124"/>
      <c r="M9" s="122"/>
      <c r="N9" s="123" t="s">
        <v>1018</v>
      </c>
      <c r="O9" s="124"/>
      <c r="P9" s="122" t="s">
        <v>994</v>
      </c>
      <c r="Q9" s="123" t="s">
        <v>1018</v>
      </c>
      <c r="R9" s="124"/>
      <c r="S9" s="122"/>
      <c r="T9" s="123" t="s">
        <v>1018</v>
      </c>
      <c r="U9" s="124"/>
      <c r="V9" s="122" t="s">
        <v>994</v>
      </c>
      <c r="W9" s="123" t="s">
        <v>994</v>
      </c>
      <c r="X9" s="124" t="s">
        <v>994</v>
      </c>
      <c r="Y9" s="122"/>
      <c r="Z9" s="123"/>
      <c r="AA9" s="124"/>
      <c r="AB9" s="122"/>
      <c r="AC9" s="123"/>
      <c r="AD9" s="124"/>
      <c r="AE9" s="122"/>
      <c r="AF9" s="123"/>
      <c r="AG9" s="124"/>
      <c r="AH9" s="122"/>
      <c r="AI9" s="123"/>
      <c r="AJ9" s="124"/>
      <c r="AK9" s="122"/>
      <c r="AL9" s="123"/>
      <c r="AM9" s="124"/>
      <c r="AN9" s="122"/>
      <c r="AO9" s="123"/>
      <c r="AP9" s="124"/>
      <c r="AQ9" s="122"/>
      <c r="AR9" s="123"/>
      <c r="AS9" s="124"/>
      <c r="AT9" s="122"/>
      <c r="AU9" s="123"/>
      <c r="AV9" s="124"/>
      <c r="AW9" s="136">
        <v>3.2</v>
      </c>
      <c r="AX9" s="137" t="str">
        <f>IF(ISBLANK(AW9),"",IF(AW9&gt;=4.6,"KSM",IF(AW9&gt;=4.1,"I A",IF(AW9&gt;=3.5,"II A",IF(AW9&gt;=3.05,"III A",IF(AW9&gt;=2.6,"I JA",IF(AW9&gt;=2.2,"II JA",IF(AW9&gt;=1.9,"III JA"))))))))</f>
        <v>III A</v>
      </c>
      <c r="AY9" s="145" t="s">
        <v>480</v>
      </c>
    </row>
    <row r="10" spans="1:51" s="125" customFormat="1" ht="18" customHeight="1" thickBot="1">
      <c r="A10" s="121">
        <v>4</v>
      </c>
      <c r="B10" s="162"/>
      <c r="C10" s="141" t="s">
        <v>128</v>
      </c>
      <c r="D10" s="142" t="s">
        <v>843</v>
      </c>
      <c r="E10" s="143" t="s">
        <v>844</v>
      </c>
      <c r="F10" s="144" t="s">
        <v>806</v>
      </c>
      <c r="G10" s="144" t="s">
        <v>145</v>
      </c>
      <c r="H10" s="144"/>
      <c r="I10" s="183">
        <v>9</v>
      </c>
      <c r="J10" s="122"/>
      <c r="K10" s="123"/>
      <c r="L10" s="124"/>
      <c r="M10" s="122"/>
      <c r="N10" s="123" t="s">
        <v>1018</v>
      </c>
      <c r="O10" s="124"/>
      <c r="P10" s="122"/>
      <c r="Q10" s="123" t="s">
        <v>1018</v>
      </c>
      <c r="R10" s="124"/>
      <c r="S10" s="122" t="s">
        <v>994</v>
      </c>
      <c r="T10" s="123" t="s">
        <v>994</v>
      </c>
      <c r="U10" s="124" t="s">
        <v>994</v>
      </c>
      <c r="V10" s="122"/>
      <c r="W10" s="123"/>
      <c r="X10" s="124"/>
      <c r="Y10" s="122"/>
      <c r="Z10" s="123"/>
      <c r="AA10" s="124"/>
      <c r="AB10" s="122"/>
      <c r="AC10" s="123"/>
      <c r="AD10" s="124"/>
      <c r="AE10" s="122"/>
      <c r="AF10" s="123"/>
      <c r="AG10" s="124"/>
      <c r="AH10" s="122"/>
      <c r="AI10" s="123"/>
      <c r="AJ10" s="124"/>
      <c r="AK10" s="122"/>
      <c r="AL10" s="123"/>
      <c r="AM10" s="124"/>
      <c r="AN10" s="122"/>
      <c r="AO10" s="123"/>
      <c r="AP10" s="124"/>
      <c r="AQ10" s="122"/>
      <c r="AR10" s="123"/>
      <c r="AS10" s="124"/>
      <c r="AT10" s="122"/>
      <c r="AU10" s="123"/>
      <c r="AV10" s="124"/>
      <c r="AW10" s="136">
        <v>3</v>
      </c>
      <c r="AX10" s="137" t="str">
        <f>IF(ISBLANK(AW10),"",IF(AW10&gt;=4.6,"KSM",IF(AW10&gt;=4.1,"I A",IF(AW10&gt;=3.5,"II A",IF(AW10&gt;=3.05,"III A",IF(AW10&gt;=2.6,"I JA",IF(AW10&gt;=2.2,"II JA",IF(AW10&gt;=1.9,"III JA"))))))))</f>
        <v>I JA</v>
      </c>
      <c r="AY10" s="145" t="s">
        <v>842</v>
      </c>
    </row>
    <row r="11" spans="1:51" s="125" customFormat="1" ht="18" customHeight="1" thickBot="1">
      <c r="A11" s="121">
        <v>5</v>
      </c>
      <c r="B11" s="162"/>
      <c r="C11" s="141" t="s">
        <v>143</v>
      </c>
      <c r="D11" s="142" t="s">
        <v>840</v>
      </c>
      <c r="E11" s="143" t="s">
        <v>841</v>
      </c>
      <c r="F11" s="144" t="s">
        <v>806</v>
      </c>
      <c r="G11" s="144" t="s">
        <v>145</v>
      </c>
      <c r="H11" s="144"/>
      <c r="I11" s="183">
        <v>8</v>
      </c>
      <c r="J11" s="122"/>
      <c r="K11" s="123" t="s">
        <v>1018</v>
      </c>
      <c r="L11" s="124"/>
      <c r="M11" s="122"/>
      <c r="N11" s="123" t="s">
        <v>1018</v>
      </c>
      <c r="O11" s="124"/>
      <c r="P11" s="122" t="s">
        <v>994</v>
      </c>
      <c r="Q11" s="123" t="s">
        <v>994</v>
      </c>
      <c r="R11" s="124" t="s">
        <v>994</v>
      </c>
      <c r="S11" s="122"/>
      <c r="T11" s="123"/>
      <c r="U11" s="124"/>
      <c r="V11" s="122"/>
      <c r="W11" s="123"/>
      <c r="X11" s="124"/>
      <c r="Y11" s="122"/>
      <c r="Z11" s="123"/>
      <c r="AA11" s="124"/>
      <c r="AB11" s="122"/>
      <c r="AC11" s="123"/>
      <c r="AD11" s="124"/>
      <c r="AE11" s="122"/>
      <c r="AF11" s="123"/>
      <c r="AG11" s="124"/>
      <c r="AH11" s="122"/>
      <c r="AI11" s="123"/>
      <c r="AJ11" s="124"/>
      <c r="AK11" s="122"/>
      <c r="AL11" s="123"/>
      <c r="AM11" s="124"/>
      <c r="AN11" s="122"/>
      <c r="AO11" s="123"/>
      <c r="AP11" s="124"/>
      <c r="AQ11" s="122"/>
      <c r="AR11" s="123"/>
      <c r="AS11" s="124"/>
      <c r="AT11" s="122"/>
      <c r="AU11" s="123"/>
      <c r="AV11" s="124"/>
      <c r="AW11" s="136">
        <v>2.8</v>
      </c>
      <c r="AX11" s="137" t="str">
        <f>IF(ISBLANK(AW11),"",IF(AW11&gt;=4.6,"KSM",IF(AW11&gt;=4.1,"I A",IF(AW11&gt;=3.5,"II A",IF(AW11&gt;=3.05,"III A",IF(AW11&gt;=2.6,"I JA",IF(AW11&gt;=2.2,"II JA",IF(AW11&gt;=1.9,"III JA"))))))))</f>
        <v>I JA</v>
      </c>
      <c r="AY11" s="145" t="s">
        <v>842</v>
      </c>
    </row>
    <row r="12" spans="1:51" s="125" customFormat="1" ht="18" customHeight="1" thickBot="1">
      <c r="A12" s="121"/>
      <c r="B12" s="162"/>
      <c r="C12" s="141" t="s">
        <v>477</v>
      </c>
      <c r="D12" s="142" t="s">
        <v>478</v>
      </c>
      <c r="E12" s="143" t="s">
        <v>479</v>
      </c>
      <c r="F12" s="144" t="s">
        <v>11</v>
      </c>
      <c r="G12" s="144" t="s">
        <v>178</v>
      </c>
      <c r="H12" s="144"/>
      <c r="I12" s="183"/>
      <c r="J12" s="122"/>
      <c r="K12" s="123"/>
      <c r="L12" s="124"/>
      <c r="M12" s="122"/>
      <c r="N12" s="123"/>
      <c r="O12" s="124"/>
      <c r="P12" s="122"/>
      <c r="Q12" s="123"/>
      <c r="R12" s="124"/>
      <c r="S12" s="122" t="s">
        <v>994</v>
      </c>
      <c r="T12" s="123" t="s">
        <v>994</v>
      </c>
      <c r="U12" s="124" t="s">
        <v>994</v>
      </c>
      <c r="V12" s="122"/>
      <c r="W12" s="123"/>
      <c r="X12" s="124"/>
      <c r="Y12" s="122"/>
      <c r="Z12" s="123"/>
      <c r="AA12" s="124"/>
      <c r="AB12" s="122"/>
      <c r="AC12" s="123"/>
      <c r="AD12" s="124"/>
      <c r="AE12" s="122"/>
      <c r="AF12" s="123"/>
      <c r="AG12" s="124"/>
      <c r="AH12" s="122"/>
      <c r="AI12" s="123"/>
      <c r="AJ12" s="124"/>
      <c r="AK12" s="122"/>
      <c r="AL12" s="123"/>
      <c r="AM12" s="124"/>
      <c r="AN12" s="122"/>
      <c r="AO12" s="123"/>
      <c r="AP12" s="124"/>
      <c r="AQ12" s="122"/>
      <c r="AR12" s="123"/>
      <c r="AS12" s="124"/>
      <c r="AT12" s="122"/>
      <c r="AU12" s="123"/>
      <c r="AV12" s="124"/>
      <c r="AW12" s="136">
        <v>0</v>
      </c>
      <c r="AX12" s="137"/>
      <c r="AY12" s="145" t="s">
        <v>480</v>
      </c>
    </row>
    <row r="13" spans="1:51" s="125" customFormat="1" ht="18" customHeight="1" thickBot="1">
      <c r="A13" s="121"/>
      <c r="B13" s="162"/>
      <c r="C13" s="141" t="s">
        <v>632</v>
      </c>
      <c r="D13" s="142" t="s">
        <v>667</v>
      </c>
      <c r="E13" s="143" t="s">
        <v>668</v>
      </c>
      <c r="F13" s="144" t="s">
        <v>663</v>
      </c>
      <c r="G13" s="144" t="s">
        <v>205</v>
      </c>
      <c r="H13" s="144"/>
      <c r="I13" s="183"/>
      <c r="J13" s="122"/>
      <c r="K13" s="123"/>
      <c r="L13" s="124"/>
      <c r="M13" s="122"/>
      <c r="N13" s="123"/>
      <c r="O13" s="124"/>
      <c r="P13" s="122"/>
      <c r="Q13" s="123"/>
      <c r="R13" s="124"/>
      <c r="S13" s="122"/>
      <c r="T13" s="123"/>
      <c r="U13" s="124"/>
      <c r="V13" s="122"/>
      <c r="W13" s="123"/>
      <c r="X13" s="124"/>
      <c r="Y13" s="122"/>
      <c r="Z13" s="123"/>
      <c r="AA13" s="124"/>
      <c r="AB13" s="122"/>
      <c r="AC13" s="123"/>
      <c r="AD13" s="124"/>
      <c r="AE13" s="122"/>
      <c r="AF13" s="123"/>
      <c r="AG13" s="124"/>
      <c r="AH13" s="122"/>
      <c r="AI13" s="123"/>
      <c r="AJ13" s="124"/>
      <c r="AK13" s="122"/>
      <c r="AL13" s="123"/>
      <c r="AM13" s="124"/>
      <c r="AN13" s="122"/>
      <c r="AO13" s="123"/>
      <c r="AP13" s="124"/>
      <c r="AQ13" s="122"/>
      <c r="AR13" s="123"/>
      <c r="AS13" s="124"/>
      <c r="AT13" s="122"/>
      <c r="AU13" s="123"/>
      <c r="AV13" s="124"/>
      <c r="AW13" s="136" t="s">
        <v>217</v>
      </c>
      <c r="AX13" s="137"/>
      <c r="AY13" s="145" t="s">
        <v>648</v>
      </c>
    </row>
  </sheetData>
  <sheetProtection/>
  <mergeCells count="13">
    <mergeCell ref="J6:L6"/>
    <mergeCell ref="M6:O6"/>
    <mergeCell ref="P6:R6"/>
    <mergeCell ref="S6:U6"/>
    <mergeCell ref="AT6:AV6"/>
    <mergeCell ref="AQ6:AS6"/>
    <mergeCell ref="V6:X6"/>
    <mergeCell ref="AN6:AP6"/>
    <mergeCell ref="Y6:AA6"/>
    <mergeCell ref="AH6:AJ6"/>
    <mergeCell ref="AK6:AM6"/>
    <mergeCell ref="AB6:AD6"/>
    <mergeCell ref="AE6:AG6"/>
  </mergeCells>
  <printOptions horizontalCentered="1"/>
  <pageMargins left="0.15748031496062992" right="0.15748031496062992" top="0.5118110236220472" bottom="0.15748031496062992" header="0.5118110236220472" footer="0.15748031496062992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8.28125" style="22" customWidth="1"/>
    <col min="4" max="4" width="13.421875" style="22" bestFit="1" customWidth="1"/>
    <col min="5" max="5" width="10.28125" style="44" customWidth="1"/>
    <col min="6" max="6" width="13.28125" style="46" customWidth="1"/>
    <col min="7" max="7" width="13.00390625" style="46" customWidth="1"/>
    <col min="8" max="8" width="5.7109375" style="26" hidden="1" customWidth="1"/>
    <col min="9" max="9" width="7.57421875" style="26" customWidth="1"/>
    <col min="10" max="12" width="4.7109375" style="90" customWidth="1"/>
    <col min="13" max="13" width="4.7109375" style="90" hidden="1" customWidth="1"/>
    <col min="14" max="16" width="4.7109375" style="90" customWidth="1"/>
    <col min="17" max="17" width="9.00390625" style="96" customWidth="1"/>
    <col min="18" max="18" width="6.421875" style="52" bestFit="1" customWidth="1"/>
    <col min="19" max="19" width="26.140625" style="24" customWidth="1"/>
    <col min="20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8"/>
      <c r="K3" s="88"/>
      <c r="L3" s="88"/>
      <c r="M3" s="88"/>
      <c r="N3" s="88"/>
      <c r="O3" s="88"/>
      <c r="P3" s="88"/>
      <c r="Q3" s="96"/>
      <c r="R3" s="52"/>
    </row>
    <row r="4" spans="3:18" s="38" customFormat="1" ht="16.5" thickBot="1">
      <c r="C4" s="39" t="s">
        <v>28</v>
      </c>
      <c r="E4" s="40"/>
      <c r="F4" s="41"/>
      <c r="G4" s="41"/>
      <c r="H4" s="42"/>
      <c r="I4" s="42"/>
      <c r="J4" s="94"/>
      <c r="K4" s="94"/>
      <c r="L4" s="94"/>
      <c r="M4" s="94"/>
      <c r="N4" s="94"/>
      <c r="O4" s="94"/>
      <c r="P4" s="94"/>
      <c r="Q4" s="147"/>
      <c r="R4" s="66"/>
    </row>
    <row r="5" spans="5:18" s="24" customFormat="1" ht="12" thickBot="1">
      <c r="E5" s="44"/>
      <c r="J5" s="705" t="s">
        <v>9</v>
      </c>
      <c r="K5" s="706"/>
      <c r="L5" s="706"/>
      <c r="M5" s="706"/>
      <c r="N5" s="706"/>
      <c r="O5" s="706"/>
      <c r="P5" s="707"/>
      <c r="Q5" s="151"/>
      <c r="R5" s="153"/>
    </row>
    <row r="6" spans="1:19" s="14" customFormat="1" ht="18" customHeight="1" thickBot="1">
      <c r="A6" s="126" t="s">
        <v>20</v>
      </c>
      <c r="B6" s="148"/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372" t="s">
        <v>966</v>
      </c>
      <c r="I6" s="372" t="s">
        <v>42</v>
      </c>
      <c r="J6" s="373">
        <v>1</v>
      </c>
      <c r="K6" s="374">
        <v>2</v>
      </c>
      <c r="L6" s="374">
        <v>3</v>
      </c>
      <c r="M6" s="374" t="s">
        <v>21</v>
      </c>
      <c r="N6" s="374">
        <v>4</v>
      </c>
      <c r="O6" s="374">
        <v>5</v>
      </c>
      <c r="P6" s="375">
        <v>6</v>
      </c>
      <c r="Q6" s="152" t="s">
        <v>4</v>
      </c>
      <c r="R6" s="82" t="s">
        <v>13</v>
      </c>
      <c r="S6" s="49" t="s">
        <v>5</v>
      </c>
    </row>
    <row r="7" spans="1:19" ht="18" customHeight="1">
      <c r="A7" s="32">
        <v>1</v>
      </c>
      <c r="B7" s="160"/>
      <c r="C7" s="18" t="s">
        <v>352</v>
      </c>
      <c r="D7" s="19" t="s">
        <v>353</v>
      </c>
      <c r="E7" s="172" t="s">
        <v>354</v>
      </c>
      <c r="F7" s="21" t="s">
        <v>59</v>
      </c>
      <c r="G7" s="21" t="s">
        <v>166</v>
      </c>
      <c r="H7" s="369"/>
      <c r="I7" s="370">
        <v>18</v>
      </c>
      <c r="J7" s="371">
        <v>5.44</v>
      </c>
      <c r="K7" s="371">
        <v>5.53</v>
      </c>
      <c r="L7" s="371">
        <v>5.6</v>
      </c>
      <c r="M7" s="371"/>
      <c r="N7" s="371">
        <v>5.43</v>
      </c>
      <c r="O7" s="371" t="s">
        <v>994</v>
      </c>
      <c r="P7" s="371">
        <v>5.44</v>
      </c>
      <c r="Q7" s="495">
        <f aca="true" t="shared" si="0" ref="Q7:Q26">MAX(J7:P7)</f>
        <v>5.6</v>
      </c>
      <c r="R7" s="496" t="str">
        <f aca="true" t="shared" si="1" ref="R7:R26">IF(ISBLANK(Q7),"",IF(Q7&gt;=6,"KSM",IF(Q7&gt;=5.6,"I A",IF(Q7&gt;=5.15,"II A",IF(Q7&gt;=4.6,"III A",IF(Q7&gt;=4.2,"I JA",IF(Q7&gt;=3.85,"II JA",IF(Q7&gt;=3.6,"III JA"))))))))</f>
        <v>I A</v>
      </c>
      <c r="S7" s="20" t="s">
        <v>355</v>
      </c>
    </row>
    <row r="8" spans="1:19" ht="18" customHeight="1">
      <c r="A8" s="32">
        <v>2</v>
      </c>
      <c r="B8" s="160"/>
      <c r="C8" s="18" t="s">
        <v>555</v>
      </c>
      <c r="D8" s="19" t="s">
        <v>788</v>
      </c>
      <c r="E8" s="172" t="s">
        <v>789</v>
      </c>
      <c r="F8" s="21" t="s">
        <v>455</v>
      </c>
      <c r="G8" s="21" t="s">
        <v>176</v>
      </c>
      <c r="H8" s="21"/>
      <c r="I8" s="103" t="s">
        <v>101</v>
      </c>
      <c r="J8" s="102">
        <v>5.18</v>
      </c>
      <c r="K8" s="102">
        <v>5.02</v>
      </c>
      <c r="L8" s="102">
        <v>5.13</v>
      </c>
      <c r="M8" s="102"/>
      <c r="N8" s="102">
        <v>5.06</v>
      </c>
      <c r="O8" s="102">
        <v>5.33</v>
      </c>
      <c r="P8" s="102">
        <v>5.31</v>
      </c>
      <c r="Q8" s="497">
        <f t="shared" si="0"/>
        <v>5.33</v>
      </c>
      <c r="R8" s="173" t="str">
        <f t="shared" si="1"/>
        <v>II A</v>
      </c>
      <c r="S8" s="20" t="s">
        <v>456</v>
      </c>
    </row>
    <row r="9" spans="1:19" ht="18" customHeight="1">
      <c r="A9" s="32">
        <v>3</v>
      </c>
      <c r="B9" s="160"/>
      <c r="C9" s="18" t="s">
        <v>188</v>
      </c>
      <c r="D9" s="19" t="s">
        <v>189</v>
      </c>
      <c r="E9" s="172" t="s">
        <v>190</v>
      </c>
      <c r="F9" s="21" t="s">
        <v>266</v>
      </c>
      <c r="G9" s="21" t="s">
        <v>187</v>
      </c>
      <c r="H9" s="21"/>
      <c r="I9" s="103">
        <v>14</v>
      </c>
      <c r="J9" s="102">
        <v>5.11</v>
      </c>
      <c r="K9" s="102">
        <v>5.25</v>
      </c>
      <c r="L9" s="102">
        <v>5.04</v>
      </c>
      <c r="M9" s="102"/>
      <c r="N9" s="102">
        <v>4.79</v>
      </c>
      <c r="O9" s="102">
        <v>5.22</v>
      </c>
      <c r="P9" s="102">
        <v>5.12</v>
      </c>
      <c r="Q9" s="497">
        <f t="shared" si="0"/>
        <v>5.25</v>
      </c>
      <c r="R9" s="173" t="str">
        <f t="shared" si="1"/>
        <v>II A</v>
      </c>
      <c r="S9" s="20" t="s">
        <v>268</v>
      </c>
    </row>
    <row r="10" spans="1:19" ht="18" customHeight="1">
      <c r="A10" s="32">
        <v>4</v>
      </c>
      <c r="B10" s="160"/>
      <c r="C10" s="18" t="s">
        <v>918</v>
      </c>
      <c r="D10" s="19" t="s">
        <v>137</v>
      </c>
      <c r="E10" s="172">
        <v>36644</v>
      </c>
      <c r="F10" s="21" t="s">
        <v>906</v>
      </c>
      <c r="G10" s="21" t="s">
        <v>907</v>
      </c>
      <c r="H10" s="21"/>
      <c r="I10" s="103">
        <v>11</v>
      </c>
      <c r="J10" s="102">
        <v>4.95</v>
      </c>
      <c r="K10" s="102">
        <v>3.54</v>
      </c>
      <c r="L10" s="102">
        <v>5.03</v>
      </c>
      <c r="M10" s="102"/>
      <c r="N10" s="102">
        <v>5.14</v>
      </c>
      <c r="O10" s="102">
        <v>5.03</v>
      </c>
      <c r="P10" s="102" t="s">
        <v>994</v>
      </c>
      <c r="Q10" s="497">
        <f t="shared" si="0"/>
        <v>5.14</v>
      </c>
      <c r="R10" s="173" t="str">
        <f t="shared" si="1"/>
        <v>III A</v>
      </c>
      <c r="S10" s="20" t="s">
        <v>117</v>
      </c>
    </row>
    <row r="11" spans="1:19" ht="18" customHeight="1">
      <c r="A11" s="32">
        <v>5</v>
      </c>
      <c r="B11" s="160"/>
      <c r="C11" s="18" t="s">
        <v>254</v>
      </c>
      <c r="D11" s="19" t="s">
        <v>946</v>
      </c>
      <c r="E11" s="172">
        <v>36218</v>
      </c>
      <c r="F11" s="21" t="s">
        <v>933</v>
      </c>
      <c r="G11" s="21" t="s">
        <v>907</v>
      </c>
      <c r="H11" s="21"/>
      <c r="I11" s="103">
        <v>9</v>
      </c>
      <c r="J11" s="102">
        <v>4.91</v>
      </c>
      <c r="K11" s="102">
        <v>4.59</v>
      </c>
      <c r="L11" s="102">
        <v>4.46</v>
      </c>
      <c r="M11" s="102"/>
      <c r="N11" s="102">
        <v>4.62</v>
      </c>
      <c r="O11" s="102">
        <v>5.09</v>
      </c>
      <c r="P11" s="102">
        <v>4.91</v>
      </c>
      <c r="Q11" s="497">
        <f t="shared" si="0"/>
        <v>5.09</v>
      </c>
      <c r="R11" s="173" t="str">
        <f t="shared" si="1"/>
        <v>III A</v>
      </c>
      <c r="S11" s="20" t="s">
        <v>921</v>
      </c>
    </row>
    <row r="12" spans="1:19" ht="18" customHeight="1">
      <c r="A12" s="32">
        <v>6</v>
      </c>
      <c r="B12" s="160"/>
      <c r="C12" s="18" t="s">
        <v>352</v>
      </c>
      <c r="D12" s="19" t="s">
        <v>930</v>
      </c>
      <c r="E12" s="172">
        <v>36523</v>
      </c>
      <c r="F12" s="21" t="s">
        <v>906</v>
      </c>
      <c r="G12" s="21" t="s">
        <v>907</v>
      </c>
      <c r="H12" s="21"/>
      <c r="I12" s="103">
        <v>8</v>
      </c>
      <c r="J12" s="102">
        <v>4.92</v>
      </c>
      <c r="K12" s="102" t="s">
        <v>994</v>
      </c>
      <c r="L12" s="102">
        <v>5.01</v>
      </c>
      <c r="M12" s="102"/>
      <c r="N12" s="102">
        <v>5.08</v>
      </c>
      <c r="O12" s="102">
        <v>4.8</v>
      </c>
      <c r="P12" s="102" t="s">
        <v>994</v>
      </c>
      <c r="Q12" s="497">
        <f t="shared" si="0"/>
        <v>5.08</v>
      </c>
      <c r="R12" s="173" t="str">
        <f t="shared" si="1"/>
        <v>III A</v>
      </c>
      <c r="S12" s="20" t="s">
        <v>931</v>
      </c>
    </row>
    <row r="13" spans="1:19" ht="18" customHeight="1">
      <c r="A13" s="32">
        <v>7</v>
      </c>
      <c r="B13" s="160"/>
      <c r="C13" s="18" t="s">
        <v>882</v>
      </c>
      <c r="D13" s="19" t="s">
        <v>883</v>
      </c>
      <c r="E13" s="172" t="s">
        <v>884</v>
      </c>
      <c r="F13" s="21" t="s">
        <v>845</v>
      </c>
      <c r="G13" s="21" t="s">
        <v>145</v>
      </c>
      <c r="H13" s="21"/>
      <c r="I13" s="103" t="s">
        <v>101</v>
      </c>
      <c r="J13" s="102">
        <v>5.04</v>
      </c>
      <c r="K13" s="102">
        <v>4.8</v>
      </c>
      <c r="L13" s="102" t="s">
        <v>994</v>
      </c>
      <c r="M13" s="102"/>
      <c r="N13" s="102">
        <v>4.88</v>
      </c>
      <c r="O13" s="102" t="s">
        <v>994</v>
      </c>
      <c r="P13" s="102">
        <v>5.05</v>
      </c>
      <c r="Q13" s="497">
        <f t="shared" si="0"/>
        <v>5.05</v>
      </c>
      <c r="R13" s="173" t="str">
        <f t="shared" si="1"/>
        <v>III A</v>
      </c>
      <c r="S13" s="20" t="s">
        <v>148</v>
      </c>
    </row>
    <row r="14" spans="1:19" ht="18" customHeight="1">
      <c r="A14" s="32">
        <v>8</v>
      </c>
      <c r="B14" s="160"/>
      <c r="C14" s="18" t="s">
        <v>672</v>
      </c>
      <c r="D14" s="19" t="s">
        <v>673</v>
      </c>
      <c r="E14" s="172" t="s">
        <v>674</v>
      </c>
      <c r="F14" s="21" t="s">
        <v>663</v>
      </c>
      <c r="G14" s="21" t="s">
        <v>205</v>
      </c>
      <c r="H14" s="21"/>
      <c r="I14" s="103" t="s">
        <v>101</v>
      </c>
      <c r="J14" s="102">
        <v>4.59</v>
      </c>
      <c r="K14" s="102">
        <v>4.77</v>
      </c>
      <c r="L14" s="102">
        <v>4.66</v>
      </c>
      <c r="M14" s="102"/>
      <c r="N14" s="102">
        <v>4.73</v>
      </c>
      <c r="O14" s="102" t="s">
        <v>994</v>
      </c>
      <c r="P14" s="102" t="s">
        <v>994</v>
      </c>
      <c r="Q14" s="497">
        <f t="shared" si="0"/>
        <v>4.77</v>
      </c>
      <c r="R14" s="173" t="str">
        <f t="shared" si="1"/>
        <v>III A</v>
      </c>
      <c r="S14" s="20" t="s">
        <v>675</v>
      </c>
    </row>
    <row r="15" spans="1:19" ht="18" customHeight="1">
      <c r="A15" s="32">
        <v>9</v>
      </c>
      <c r="B15" s="160"/>
      <c r="C15" s="18" t="s">
        <v>151</v>
      </c>
      <c r="D15" s="19" t="s">
        <v>862</v>
      </c>
      <c r="E15" s="172" t="s">
        <v>863</v>
      </c>
      <c r="F15" s="21" t="s">
        <v>806</v>
      </c>
      <c r="G15" s="21" t="s">
        <v>145</v>
      </c>
      <c r="H15" s="21"/>
      <c r="I15" s="103">
        <v>7</v>
      </c>
      <c r="J15" s="102">
        <v>4.5</v>
      </c>
      <c r="K15" s="102">
        <v>4.6</v>
      </c>
      <c r="L15" s="102" t="s">
        <v>994</v>
      </c>
      <c r="M15" s="102"/>
      <c r="N15" s="102"/>
      <c r="O15" s="102"/>
      <c r="P15" s="102"/>
      <c r="Q15" s="497">
        <f t="shared" si="0"/>
        <v>4.6</v>
      </c>
      <c r="R15" s="173" t="str">
        <f t="shared" si="1"/>
        <v>III A</v>
      </c>
      <c r="S15" s="20" t="s">
        <v>817</v>
      </c>
    </row>
    <row r="16" spans="1:19" ht="18" customHeight="1">
      <c r="A16" s="32">
        <v>10</v>
      </c>
      <c r="B16" s="160"/>
      <c r="C16" s="18" t="s">
        <v>118</v>
      </c>
      <c r="D16" s="19" t="s">
        <v>423</v>
      </c>
      <c r="E16" s="172" t="s">
        <v>424</v>
      </c>
      <c r="F16" s="21" t="s">
        <v>425</v>
      </c>
      <c r="G16" s="21" t="s">
        <v>426</v>
      </c>
      <c r="H16" s="21"/>
      <c r="I16" s="103" t="s">
        <v>101</v>
      </c>
      <c r="J16" s="102">
        <v>4.18</v>
      </c>
      <c r="K16" s="102">
        <v>4.36</v>
      </c>
      <c r="L16" s="102">
        <v>4.59</v>
      </c>
      <c r="M16" s="102"/>
      <c r="N16" s="102"/>
      <c r="O16" s="102"/>
      <c r="P16" s="102"/>
      <c r="Q16" s="497">
        <f t="shared" si="0"/>
        <v>4.59</v>
      </c>
      <c r="R16" s="173" t="str">
        <f t="shared" si="1"/>
        <v>I JA</v>
      </c>
      <c r="S16" s="20" t="s">
        <v>427</v>
      </c>
    </row>
    <row r="17" spans="1:19" ht="18" customHeight="1">
      <c r="A17" s="32">
        <v>11</v>
      </c>
      <c r="B17" s="160"/>
      <c r="C17" s="18" t="s">
        <v>627</v>
      </c>
      <c r="D17" s="19" t="s">
        <v>628</v>
      </c>
      <c r="E17" s="172" t="s">
        <v>230</v>
      </c>
      <c r="F17" s="21" t="s">
        <v>62</v>
      </c>
      <c r="G17" s="21" t="s">
        <v>205</v>
      </c>
      <c r="H17" s="21"/>
      <c r="I17" s="103">
        <v>6</v>
      </c>
      <c r="J17" s="102">
        <v>4.54</v>
      </c>
      <c r="K17" s="102">
        <v>4.32</v>
      </c>
      <c r="L17" s="102" t="s">
        <v>994</v>
      </c>
      <c r="M17" s="102"/>
      <c r="N17" s="102"/>
      <c r="O17" s="102"/>
      <c r="P17" s="102"/>
      <c r="Q17" s="497">
        <f t="shared" si="0"/>
        <v>4.54</v>
      </c>
      <c r="R17" s="173" t="str">
        <f t="shared" si="1"/>
        <v>I JA</v>
      </c>
      <c r="S17" s="20" t="s">
        <v>629</v>
      </c>
    </row>
    <row r="18" spans="1:19" ht="18" customHeight="1">
      <c r="A18" s="32">
        <v>12</v>
      </c>
      <c r="B18" s="160"/>
      <c r="C18" s="18" t="s">
        <v>660</v>
      </c>
      <c r="D18" s="19" t="s">
        <v>661</v>
      </c>
      <c r="E18" s="172" t="s">
        <v>662</v>
      </c>
      <c r="F18" s="21" t="s">
        <v>663</v>
      </c>
      <c r="G18" s="21" t="s">
        <v>205</v>
      </c>
      <c r="H18" s="21"/>
      <c r="I18" s="103" t="s">
        <v>101</v>
      </c>
      <c r="J18" s="102">
        <v>4.48</v>
      </c>
      <c r="K18" s="102">
        <v>4.39</v>
      </c>
      <c r="L18" s="102">
        <v>4.45</v>
      </c>
      <c r="M18" s="102"/>
      <c r="N18" s="102"/>
      <c r="O18" s="102"/>
      <c r="P18" s="102"/>
      <c r="Q18" s="497">
        <f t="shared" si="0"/>
        <v>4.48</v>
      </c>
      <c r="R18" s="173" t="str">
        <f t="shared" si="1"/>
        <v>I JA</v>
      </c>
      <c r="S18" s="20" t="s">
        <v>664</v>
      </c>
    </row>
    <row r="19" spans="1:19" ht="18" customHeight="1">
      <c r="A19" s="32">
        <v>13</v>
      </c>
      <c r="B19" s="160"/>
      <c r="C19" s="18" t="s">
        <v>760</v>
      </c>
      <c r="D19" s="19" t="s">
        <v>790</v>
      </c>
      <c r="E19" s="172" t="s">
        <v>791</v>
      </c>
      <c r="F19" s="21" t="s">
        <v>792</v>
      </c>
      <c r="G19" s="21" t="s">
        <v>793</v>
      </c>
      <c r="H19" s="21"/>
      <c r="I19" s="103">
        <v>5</v>
      </c>
      <c r="J19" s="102">
        <v>4.34</v>
      </c>
      <c r="K19" s="102">
        <v>4.45</v>
      </c>
      <c r="L19" s="102" t="s">
        <v>994</v>
      </c>
      <c r="M19" s="102"/>
      <c r="N19" s="102"/>
      <c r="O19" s="102"/>
      <c r="P19" s="102"/>
      <c r="Q19" s="497">
        <f t="shared" si="0"/>
        <v>4.45</v>
      </c>
      <c r="R19" s="173" t="str">
        <f t="shared" si="1"/>
        <v>I JA</v>
      </c>
      <c r="S19" s="20" t="s">
        <v>794</v>
      </c>
    </row>
    <row r="20" spans="1:19" ht="18" customHeight="1">
      <c r="A20" s="32">
        <v>14</v>
      </c>
      <c r="B20" s="160"/>
      <c r="C20" s="18" t="s">
        <v>151</v>
      </c>
      <c r="D20" s="19" t="s">
        <v>756</v>
      </c>
      <c r="E20" s="172" t="s">
        <v>491</v>
      </c>
      <c r="F20" s="21" t="s">
        <v>60</v>
      </c>
      <c r="G20" s="21" t="s">
        <v>680</v>
      </c>
      <c r="H20" s="21"/>
      <c r="I20" s="103">
        <v>4</v>
      </c>
      <c r="J20" s="102">
        <v>4.35</v>
      </c>
      <c r="K20" s="102">
        <v>4.41</v>
      </c>
      <c r="L20" s="102">
        <v>3.73</v>
      </c>
      <c r="M20" s="102"/>
      <c r="N20" s="102"/>
      <c r="O20" s="102"/>
      <c r="P20" s="102"/>
      <c r="Q20" s="497">
        <f t="shared" si="0"/>
        <v>4.41</v>
      </c>
      <c r="R20" s="173" t="str">
        <f t="shared" si="1"/>
        <v>I JA</v>
      </c>
      <c r="S20" s="20" t="s">
        <v>755</v>
      </c>
    </row>
    <row r="21" spans="1:19" ht="18" customHeight="1">
      <c r="A21" s="32">
        <v>15</v>
      </c>
      <c r="B21" s="160"/>
      <c r="C21" s="18" t="s">
        <v>188</v>
      </c>
      <c r="D21" s="19" t="s">
        <v>855</v>
      </c>
      <c r="E21" s="172" t="s">
        <v>856</v>
      </c>
      <c r="F21" s="21" t="s">
        <v>845</v>
      </c>
      <c r="G21" s="21" t="s">
        <v>145</v>
      </c>
      <c r="H21" s="21"/>
      <c r="I21" s="103" t="s">
        <v>101</v>
      </c>
      <c r="J21" s="102">
        <v>4.38</v>
      </c>
      <c r="K21" s="102">
        <v>4.19</v>
      </c>
      <c r="L21" s="102" t="s">
        <v>994</v>
      </c>
      <c r="M21" s="102"/>
      <c r="N21" s="102"/>
      <c r="O21" s="102"/>
      <c r="P21" s="102"/>
      <c r="Q21" s="497">
        <f t="shared" si="0"/>
        <v>4.38</v>
      </c>
      <c r="R21" s="173" t="str">
        <f t="shared" si="1"/>
        <v>I JA</v>
      </c>
      <c r="S21" s="20" t="s">
        <v>816</v>
      </c>
    </row>
    <row r="22" spans="1:19" ht="18" customHeight="1">
      <c r="A22" s="32">
        <v>16</v>
      </c>
      <c r="B22" s="160"/>
      <c r="C22" s="18" t="s">
        <v>231</v>
      </c>
      <c r="D22" s="19" t="s">
        <v>232</v>
      </c>
      <c r="E22" s="172" t="s">
        <v>233</v>
      </c>
      <c r="F22" s="21" t="s">
        <v>67</v>
      </c>
      <c r="G22" s="21"/>
      <c r="H22" s="21"/>
      <c r="I22" s="103">
        <v>3</v>
      </c>
      <c r="J22" s="102" t="s">
        <v>994</v>
      </c>
      <c r="K22" s="102" t="s">
        <v>994</v>
      </c>
      <c r="L22" s="102">
        <v>4.25</v>
      </c>
      <c r="M22" s="102"/>
      <c r="N22" s="102"/>
      <c r="O22" s="102"/>
      <c r="P22" s="102"/>
      <c r="Q22" s="497">
        <f t="shared" si="0"/>
        <v>4.25</v>
      </c>
      <c r="R22" s="173" t="str">
        <f t="shared" si="1"/>
        <v>I JA</v>
      </c>
      <c r="S22" s="20" t="s">
        <v>227</v>
      </c>
    </row>
    <row r="23" spans="1:19" ht="18" customHeight="1">
      <c r="A23" s="32">
        <v>17</v>
      </c>
      <c r="B23" s="160"/>
      <c r="C23" s="18" t="s">
        <v>520</v>
      </c>
      <c r="D23" s="19" t="s">
        <v>521</v>
      </c>
      <c r="E23" s="172">
        <v>36648</v>
      </c>
      <c r="F23" s="21" t="s">
        <v>517</v>
      </c>
      <c r="G23" s="21" t="s">
        <v>214</v>
      </c>
      <c r="H23" s="21"/>
      <c r="I23" s="103">
        <v>2</v>
      </c>
      <c r="J23" s="102" t="s">
        <v>994</v>
      </c>
      <c r="K23" s="102">
        <v>4.23</v>
      </c>
      <c r="L23" s="102">
        <v>4.01</v>
      </c>
      <c r="M23" s="102"/>
      <c r="N23" s="102"/>
      <c r="O23" s="102"/>
      <c r="P23" s="102"/>
      <c r="Q23" s="497">
        <f t="shared" si="0"/>
        <v>4.23</v>
      </c>
      <c r="R23" s="173" t="str">
        <f t="shared" si="1"/>
        <v>I JA</v>
      </c>
      <c r="S23" s="20" t="s">
        <v>518</v>
      </c>
    </row>
    <row r="24" spans="1:19" ht="18" customHeight="1">
      <c r="A24" s="32">
        <v>18</v>
      </c>
      <c r="B24" s="160"/>
      <c r="C24" s="18" t="s">
        <v>234</v>
      </c>
      <c r="D24" s="19" t="s">
        <v>235</v>
      </c>
      <c r="E24" s="172" t="s">
        <v>236</v>
      </c>
      <c r="F24" s="21" t="s">
        <v>67</v>
      </c>
      <c r="G24" s="21"/>
      <c r="H24" s="21"/>
      <c r="I24" s="103">
        <v>1</v>
      </c>
      <c r="J24" s="102">
        <v>4.2</v>
      </c>
      <c r="K24" s="102">
        <v>4.11</v>
      </c>
      <c r="L24" s="102" t="s">
        <v>994</v>
      </c>
      <c r="M24" s="102"/>
      <c r="N24" s="102"/>
      <c r="O24" s="102"/>
      <c r="P24" s="102"/>
      <c r="Q24" s="497">
        <f t="shared" si="0"/>
        <v>4.2</v>
      </c>
      <c r="R24" s="173" t="str">
        <f t="shared" si="1"/>
        <v>I JA</v>
      </c>
      <c r="S24" s="20" t="s">
        <v>227</v>
      </c>
    </row>
    <row r="25" spans="1:19" ht="18" customHeight="1">
      <c r="A25" s="32">
        <v>19</v>
      </c>
      <c r="B25" s="160"/>
      <c r="C25" s="18" t="s">
        <v>151</v>
      </c>
      <c r="D25" s="19" t="s">
        <v>786</v>
      </c>
      <c r="E25" s="172" t="s">
        <v>787</v>
      </c>
      <c r="F25" s="21" t="s">
        <v>784</v>
      </c>
      <c r="G25" s="21" t="s">
        <v>176</v>
      </c>
      <c r="H25" s="21"/>
      <c r="I25" s="103"/>
      <c r="J25" s="102">
        <v>4.17</v>
      </c>
      <c r="K25" s="102">
        <v>4.06</v>
      </c>
      <c r="L25" s="102">
        <v>4.03</v>
      </c>
      <c r="M25" s="102"/>
      <c r="N25" s="102"/>
      <c r="O25" s="102"/>
      <c r="P25" s="102"/>
      <c r="Q25" s="497">
        <f t="shared" si="0"/>
        <v>4.17</v>
      </c>
      <c r="R25" s="173" t="str">
        <f t="shared" si="1"/>
        <v>II JA</v>
      </c>
      <c r="S25" s="20" t="s">
        <v>785</v>
      </c>
    </row>
    <row r="26" spans="1:19" ht="18" customHeight="1">
      <c r="A26" s="32">
        <v>20</v>
      </c>
      <c r="B26" s="160"/>
      <c r="C26" s="18" t="s">
        <v>92</v>
      </c>
      <c r="D26" s="19" t="s">
        <v>93</v>
      </c>
      <c r="E26" s="172" t="s">
        <v>94</v>
      </c>
      <c r="F26" s="21" t="s">
        <v>60</v>
      </c>
      <c r="G26" s="21" t="s">
        <v>680</v>
      </c>
      <c r="H26" s="21"/>
      <c r="I26" s="103"/>
      <c r="J26" s="102" t="s">
        <v>994</v>
      </c>
      <c r="K26" s="102">
        <v>4</v>
      </c>
      <c r="L26" s="102">
        <v>4.15</v>
      </c>
      <c r="M26" s="102"/>
      <c r="N26" s="102"/>
      <c r="O26" s="102"/>
      <c r="P26" s="102"/>
      <c r="Q26" s="497">
        <f t="shared" si="0"/>
        <v>4.15</v>
      </c>
      <c r="R26" s="173" t="str">
        <f t="shared" si="1"/>
        <v>II JA</v>
      </c>
      <c r="S26" s="20" t="s">
        <v>758</v>
      </c>
    </row>
    <row r="27" spans="1:19" ht="18" customHeight="1">
      <c r="A27" s="32"/>
      <c r="B27" s="160"/>
      <c r="C27" s="18" t="s">
        <v>857</v>
      </c>
      <c r="D27" s="19" t="s">
        <v>858</v>
      </c>
      <c r="E27" s="172" t="s">
        <v>859</v>
      </c>
      <c r="F27" s="21" t="s">
        <v>845</v>
      </c>
      <c r="G27" s="21" t="s">
        <v>145</v>
      </c>
      <c r="H27" s="21"/>
      <c r="I27" s="103" t="s">
        <v>101</v>
      </c>
      <c r="J27" s="102" t="s">
        <v>994</v>
      </c>
      <c r="K27" s="102" t="s">
        <v>994</v>
      </c>
      <c r="L27" s="102" t="s">
        <v>994</v>
      </c>
      <c r="M27" s="102"/>
      <c r="N27" s="102"/>
      <c r="O27" s="102"/>
      <c r="P27" s="102"/>
      <c r="Q27" s="497">
        <v>0</v>
      </c>
      <c r="R27" s="173"/>
      <c r="S27" s="20" t="s">
        <v>816</v>
      </c>
    </row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70C0"/>
  </sheetPr>
  <dimension ref="A1:S32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5.28125" style="214" customWidth="1"/>
    <col min="2" max="2" width="5.28125" style="214" hidden="1" customWidth="1"/>
    <col min="3" max="3" width="10.421875" style="214" customWidth="1"/>
    <col min="4" max="4" width="12.8515625" style="214" bestFit="1" customWidth="1"/>
    <col min="5" max="5" width="10.7109375" style="230" customWidth="1"/>
    <col min="6" max="6" width="15.00390625" style="250" bestFit="1" customWidth="1"/>
    <col min="7" max="7" width="12.8515625" style="250" bestFit="1" customWidth="1"/>
    <col min="8" max="8" width="7.00390625" style="218" hidden="1" customWidth="1"/>
    <col min="9" max="9" width="5.8515625" style="218" bestFit="1" customWidth="1"/>
    <col min="10" max="12" width="4.7109375" style="249" customWidth="1"/>
    <col min="13" max="13" width="4.7109375" style="249" hidden="1" customWidth="1"/>
    <col min="14" max="16" width="4.7109375" style="249" customWidth="1"/>
    <col min="17" max="17" width="9.140625" style="220" bestFit="1" customWidth="1"/>
    <col min="18" max="18" width="6.421875" style="221" bestFit="1" customWidth="1"/>
    <col min="19" max="19" width="23.00390625" style="222" bestFit="1" customWidth="1"/>
    <col min="20" max="16384" width="9.140625" style="214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8" s="222" customFormat="1" ht="12" customHeight="1">
      <c r="A3" s="214"/>
      <c r="B3" s="214"/>
      <c r="C3" s="214"/>
      <c r="D3" s="215"/>
      <c r="E3" s="216"/>
      <c r="F3" s="217"/>
      <c r="G3" s="217"/>
      <c r="H3" s="218"/>
      <c r="I3" s="218"/>
      <c r="J3" s="219"/>
      <c r="K3" s="219"/>
      <c r="L3" s="219"/>
      <c r="M3" s="219"/>
      <c r="N3" s="219"/>
      <c r="O3" s="219"/>
      <c r="P3" s="219"/>
      <c r="Q3" s="220"/>
      <c r="R3" s="221"/>
    </row>
    <row r="4" spans="3:18" s="223" customFormat="1" ht="16.5" thickBot="1">
      <c r="C4" s="224" t="s">
        <v>36</v>
      </c>
      <c r="E4" s="225"/>
      <c r="F4" s="226"/>
      <c r="G4" s="226"/>
      <c r="H4" s="227"/>
      <c r="I4" s="227"/>
      <c r="J4" s="228"/>
      <c r="K4" s="228"/>
      <c r="L4" s="228"/>
      <c r="M4" s="228"/>
      <c r="N4" s="228"/>
      <c r="O4" s="228"/>
      <c r="P4" s="228"/>
      <c r="Q4" s="229"/>
      <c r="R4" s="213"/>
    </row>
    <row r="5" spans="5:18" s="222" customFormat="1" ht="12" thickBot="1">
      <c r="E5" s="230"/>
      <c r="J5" s="708" t="s">
        <v>9</v>
      </c>
      <c r="K5" s="709"/>
      <c r="L5" s="709"/>
      <c r="M5" s="709"/>
      <c r="N5" s="709"/>
      <c r="O5" s="709"/>
      <c r="P5" s="710"/>
      <c r="Q5" s="231"/>
      <c r="R5" s="232"/>
    </row>
    <row r="6" spans="1:19" s="245" customFormat="1" ht="18" customHeight="1" thickBot="1">
      <c r="A6" s="126" t="s">
        <v>20</v>
      </c>
      <c r="B6" s="148"/>
      <c r="C6" s="233" t="s">
        <v>0</v>
      </c>
      <c r="D6" s="234" t="s">
        <v>1</v>
      </c>
      <c r="E6" s="235" t="s">
        <v>10</v>
      </c>
      <c r="F6" s="236" t="s">
        <v>2</v>
      </c>
      <c r="G6" s="237" t="s">
        <v>3</v>
      </c>
      <c r="H6" s="372" t="s">
        <v>966</v>
      </c>
      <c r="I6" s="237" t="s">
        <v>42</v>
      </c>
      <c r="J6" s="238">
        <v>1</v>
      </c>
      <c r="K6" s="239">
        <v>2</v>
      </c>
      <c r="L6" s="239">
        <v>3</v>
      </c>
      <c r="M6" s="180" t="s">
        <v>21</v>
      </c>
      <c r="N6" s="240">
        <v>4</v>
      </c>
      <c r="O6" s="239">
        <v>5</v>
      </c>
      <c r="P6" s="241">
        <v>6</v>
      </c>
      <c r="Q6" s="242" t="s">
        <v>4</v>
      </c>
      <c r="R6" s="243" t="s">
        <v>13</v>
      </c>
      <c r="S6" s="244" t="s">
        <v>5</v>
      </c>
    </row>
    <row r="7" spans="1:19" ht="18" customHeight="1">
      <c r="A7" s="246">
        <v>1</v>
      </c>
      <c r="B7" s="247"/>
      <c r="C7" s="18" t="s">
        <v>210</v>
      </c>
      <c r="D7" s="19" t="s">
        <v>630</v>
      </c>
      <c r="E7" s="172" t="s">
        <v>631</v>
      </c>
      <c r="F7" s="21" t="s">
        <v>55</v>
      </c>
      <c r="G7" s="21" t="s">
        <v>205</v>
      </c>
      <c r="H7" s="21"/>
      <c r="I7" s="103">
        <v>18</v>
      </c>
      <c r="J7" s="248" t="s">
        <v>994</v>
      </c>
      <c r="K7" s="248">
        <v>6.19</v>
      </c>
      <c r="L7" s="248">
        <v>6.15</v>
      </c>
      <c r="M7" s="248"/>
      <c r="N7" s="248">
        <v>6.2</v>
      </c>
      <c r="O7" s="248">
        <v>6.49</v>
      </c>
      <c r="P7" s="248">
        <v>6.31</v>
      </c>
      <c r="Q7" s="498">
        <f aca="true" t="shared" si="0" ref="Q7:Q17">MAX(J7:P7)</f>
        <v>6.49</v>
      </c>
      <c r="R7" s="499" t="str">
        <f aca="true" t="shared" si="1" ref="R7:R17">IF(ISBLANK(Q7),"",IF(Q7&gt;=7.2,"KSM",IF(Q7&gt;=6.7,"I A",IF(Q7&gt;=6.2,"II A",IF(Q7&gt;=5.6,"III A",IF(Q7&gt;=5,"I JA",IF(Q7&gt;=4.45,"II JA",IF(Q7&gt;=4,"III JA"))))))))</f>
        <v>II A</v>
      </c>
      <c r="S7" s="20" t="s">
        <v>629</v>
      </c>
    </row>
    <row r="8" spans="1:19" ht="18" customHeight="1">
      <c r="A8" s="246">
        <v>2</v>
      </c>
      <c r="B8" s="247"/>
      <c r="C8" s="18" t="s">
        <v>97</v>
      </c>
      <c r="D8" s="19" t="s">
        <v>168</v>
      </c>
      <c r="E8" s="172" t="s">
        <v>169</v>
      </c>
      <c r="F8" s="21" t="s">
        <v>59</v>
      </c>
      <c r="G8" s="21" t="s">
        <v>166</v>
      </c>
      <c r="H8" s="21"/>
      <c r="I8" s="103">
        <v>14</v>
      </c>
      <c r="J8" s="248" t="s">
        <v>994</v>
      </c>
      <c r="K8" s="248">
        <v>3.87</v>
      </c>
      <c r="L8" s="248">
        <v>6.49</v>
      </c>
      <c r="M8" s="248"/>
      <c r="N8" s="248">
        <v>4.76</v>
      </c>
      <c r="O8" s="248">
        <v>5.02</v>
      </c>
      <c r="P8" s="248" t="s">
        <v>994</v>
      </c>
      <c r="Q8" s="498">
        <f t="shared" si="0"/>
        <v>6.49</v>
      </c>
      <c r="R8" s="499" t="str">
        <f t="shared" si="1"/>
        <v>II A</v>
      </c>
      <c r="S8" s="20" t="s">
        <v>167</v>
      </c>
    </row>
    <row r="9" spans="1:19" ht="18" customHeight="1">
      <c r="A9" s="246">
        <v>3</v>
      </c>
      <c r="B9" s="247"/>
      <c r="C9" s="18" t="s">
        <v>210</v>
      </c>
      <c r="D9" s="19" t="s">
        <v>211</v>
      </c>
      <c r="E9" s="172" t="s">
        <v>603</v>
      </c>
      <c r="F9" s="21" t="s">
        <v>55</v>
      </c>
      <c r="G9" s="21" t="s">
        <v>205</v>
      </c>
      <c r="H9" s="21"/>
      <c r="I9" s="103">
        <v>11</v>
      </c>
      <c r="J9" s="248">
        <v>5.97</v>
      </c>
      <c r="K9" s="248">
        <v>5.66</v>
      </c>
      <c r="L9" s="248">
        <v>6.21</v>
      </c>
      <c r="M9" s="248"/>
      <c r="N9" s="248" t="s">
        <v>994</v>
      </c>
      <c r="O9" s="248">
        <v>5.96</v>
      </c>
      <c r="P9" s="248">
        <v>6.35</v>
      </c>
      <c r="Q9" s="498">
        <f t="shared" si="0"/>
        <v>6.35</v>
      </c>
      <c r="R9" s="499" t="str">
        <f t="shared" si="1"/>
        <v>II A</v>
      </c>
      <c r="S9" s="20" t="s">
        <v>604</v>
      </c>
    </row>
    <row r="10" spans="1:19" ht="18" customHeight="1">
      <c r="A10" s="246">
        <v>4</v>
      </c>
      <c r="B10" s="247"/>
      <c r="C10" s="18" t="s">
        <v>328</v>
      </c>
      <c r="D10" s="19" t="s">
        <v>329</v>
      </c>
      <c r="E10" s="172" t="s">
        <v>330</v>
      </c>
      <c r="F10" s="21" t="s">
        <v>325</v>
      </c>
      <c r="G10" s="21" t="s">
        <v>326</v>
      </c>
      <c r="H10" s="21"/>
      <c r="I10" s="103">
        <v>9</v>
      </c>
      <c r="J10" s="248">
        <v>5.8</v>
      </c>
      <c r="K10" s="248">
        <v>6.19</v>
      </c>
      <c r="L10" s="248">
        <v>6</v>
      </c>
      <c r="M10" s="248"/>
      <c r="N10" s="248">
        <v>6.1</v>
      </c>
      <c r="O10" s="248">
        <v>6.3</v>
      </c>
      <c r="P10" s="248">
        <v>6.29</v>
      </c>
      <c r="Q10" s="498">
        <f t="shared" si="0"/>
        <v>6.3</v>
      </c>
      <c r="R10" s="499" t="str">
        <f t="shared" si="1"/>
        <v>II A</v>
      </c>
      <c r="S10" s="20" t="s">
        <v>331</v>
      </c>
    </row>
    <row r="11" spans="1:19" ht="18" customHeight="1">
      <c r="A11" s="246">
        <v>5</v>
      </c>
      <c r="B11" s="247"/>
      <c r="C11" s="18" t="s">
        <v>184</v>
      </c>
      <c r="D11" s="19" t="s">
        <v>102</v>
      </c>
      <c r="E11" s="172" t="s">
        <v>482</v>
      </c>
      <c r="F11" s="21" t="s">
        <v>11</v>
      </c>
      <c r="G11" s="21" t="s">
        <v>178</v>
      </c>
      <c r="H11" s="21"/>
      <c r="I11" s="103">
        <v>8</v>
      </c>
      <c r="J11" s="248">
        <v>5.75</v>
      </c>
      <c r="K11" s="248">
        <v>5.92</v>
      </c>
      <c r="L11" s="248">
        <v>5.96</v>
      </c>
      <c r="M11" s="248"/>
      <c r="N11" s="248">
        <v>5.71</v>
      </c>
      <c r="O11" s="248">
        <v>5.69</v>
      </c>
      <c r="P11" s="248">
        <v>5.84</v>
      </c>
      <c r="Q11" s="498">
        <f t="shared" si="0"/>
        <v>5.96</v>
      </c>
      <c r="R11" s="499" t="str">
        <f t="shared" si="1"/>
        <v>III A</v>
      </c>
      <c r="S11" s="20" t="s">
        <v>480</v>
      </c>
    </row>
    <row r="12" spans="1:19" ht="18" customHeight="1">
      <c r="A12" s="246">
        <v>6</v>
      </c>
      <c r="B12" s="247"/>
      <c r="C12" s="18" t="s">
        <v>95</v>
      </c>
      <c r="D12" s="19" t="s">
        <v>754</v>
      </c>
      <c r="E12" s="172" t="s">
        <v>96</v>
      </c>
      <c r="F12" s="21" t="s">
        <v>60</v>
      </c>
      <c r="G12" s="21" t="s">
        <v>680</v>
      </c>
      <c r="H12" s="21"/>
      <c r="I12" s="103">
        <v>7</v>
      </c>
      <c r="J12" s="248">
        <v>5.91</v>
      </c>
      <c r="K12" s="248">
        <v>5.77</v>
      </c>
      <c r="L12" s="621" t="s">
        <v>1050</v>
      </c>
      <c r="M12" s="248"/>
      <c r="N12" s="621" t="s">
        <v>1050</v>
      </c>
      <c r="O12" s="621" t="s">
        <v>1050</v>
      </c>
      <c r="P12" s="621" t="s">
        <v>1050</v>
      </c>
      <c r="Q12" s="498">
        <f t="shared" si="0"/>
        <v>5.91</v>
      </c>
      <c r="R12" s="499" t="str">
        <f t="shared" si="1"/>
        <v>III A</v>
      </c>
      <c r="S12" s="20" t="s">
        <v>755</v>
      </c>
    </row>
    <row r="13" spans="1:19" ht="18" customHeight="1">
      <c r="A13" s="246">
        <v>7</v>
      </c>
      <c r="B13" s="247"/>
      <c r="C13" s="18" t="s">
        <v>91</v>
      </c>
      <c r="D13" s="19" t="s">
        <v>153</v>
      </c>
      <c r="E13" s="172" t="s">
        <v>506</v>
      </c>
      <c r="F13" s="21" t="s">
        <v>845</v>
      </c>
      <c r="G13" s="21" t="s">
        <v>145</v>
      </c>
      <c r="H13" s="21"/>
      <c r="I13" s="103" t="s">
        <v>101</v>
      </c>
      <c r="J13" s="248">
        <v>5.91</v>
      </c>
      <c r="K13" s="248">
        <v>5.64</v>
      </c>
      <c r="L13" s="248" t="s">
        <v>994</v>
      </c>
      <c r="M13" s="248"/>
      <c r="N13" s="248" t="s">
        <v>994</v>
      </c>
      <c r="O13" s="248" t="s">
        <v>994</v>
      </c>
      <c r="P13" s="248" t="s">
        <v>994</v>
      </c>
      <c r="Q13" s="498">
        <f t="shared" si="0"/>
        <v>5.91</v>
      </c>
      <c r="R13" s="499" t="str">
        <f t="shared" si="1"/>
        <v>III A</v>
      </c>
      <c r="S13" s="20" t="s">
        <v>148</v>
      </c>
    </row>
    <row r="14" spans="1:19" ht="18" customHeight="1">
      <c r="A14" s="246">
        <v>8</v>
      </c>
      <c r="B14" s="247"/>
      <c r="C14" s="18" t="s">
        <v>540</v>
      </c>
      <c r="D14" s="19" t="s">
        <v>975</v>
      </c>
      <c r="E14" s="172">
        <v>36560</v>
      </c>
      <c r="F14" s="21" t="s">
        <v>290</v>
      </c>
      <c r="G14" s="21" t="s">
        <v>976</v>
      </c>
      <c r="H14" s="21"/>
      <c r="I14" s="103" t="s">
        <v>101</v>
      </c>
      <c r="J14" s="248" t="s">
        <v>994</v>
      </c>
      <c r="K14" s="248">
        <v>5.9</v>
      </c>
      <c r="L14" s="248">
        <v>5.45</v>
      </c>
      <c r="M14" s="248"/>
      <c r="N14" s="248">
        <v>5.25</v>
      </c>
      <c r="O14" s="248" t="s">
        <v>994</v>
      </c>
      <c r="P14" s="248">
        <v>5.34</v>
      </c>
      <c r="Q14" s="498">
        <f t="shared" si="0"/>
        <v>5.9</v>
      </c>
      <c r="R14" s="499" t="str">
        <f t="shared" si="1"/>
        <v>III A</v>
      </c>
      <c r="S14" s="20" t="s">
        <v>977</v>
      </c>
    </row>
    <row r="15" spans="1:19" ht="18" customHeight="1">
      <c r="A15" s="246">
        <v>9</v>
      </c>
      <c r="B15" s="247"/>
      <c r="C15" s="18" t="s">
        <v>143</v>
      </c>
      <c r="D15" s="19" t="s">
        <v>168</v>
      </c>
      <c r="E15" s="172" t="s">
        <v>171</v>
      </c>
      <c r="F15" s="21" t="s">
        <v>165</v>
      </c>
      <c r="G15" s="21" t="s">
        <v>166</v>
      </c>
      <c r="H15" s="21"/>
      <c r="I15" s="103">
        <v>7</v>
      </c>
      <c r="J15" s="248" t="s">
        <v>994</v>
      </c>
      <c r="K15" s="248">
        <v>5.9</v>
      </c>
      <c r="L15" s="248" t="s">
        <v>994</v>
      </c>
      <c r="M15" s="248"/>
      <c r="N15" s="248"/>
      <c r="O15" s="248"/>
      <c r="P15" s="248"/>
      <c r="Q15" s="498">
        <f t="shared" si="0"/>
        <v>5.9</v>
      </c>
      <c r="R15" s="499" t="str">
        <f t="shared" si="1"/>
        <v>III A</v>
      </c>
      <c r="S15" s="20" t="s">
        <v>390</v>
      </c>
    </row>
    <row r="16" spans="1:19" ht="18" customHeight="1">
      <c r="A16" s="246">
        <v>10</v>
      </c>
      <c r="B16" s="247"/>
      <c r="C16" s="18" t="s">
        <v>130</v>
      </c>
      <c r="D16" s="19" t="s">
        <v>131</v>
      </c>
      <c r="E16" s="172" t="s">
        <v>919</v>
      </c>
      <c r="F16" s="21" t="s">
        <v>906</v>
      </c>
      <c r="G16" s="21" t="s">
        <v>907</v>
      </c>
      <c r="H16" s="21"/>
      <c r="I16" s="103">
        <v>5</v>
      </c>
      <c r="J16" s="248">
        <v>5.8</v>
      </c>
      <c r="K16" s="248">
        <v>5.74</v>
      </c>
      <c r="L16" s="248" t="s">
        <v>994</v>
      </c>
      <c r="M16" s="248"/>
      <c r="N16" s="248"/>
      <c r="O16" s="248"/>
      <c r="P16" s="248"/>
      <c r="Q16" s="498">
        <f t="shared" si="0"/>
        <v>5.8</v>
      </c>
      <c r="R16" s="499" t="str">
        <f t="shared" si="1"/>
        <v>III A</v>
      </c>
      <c r="S16" s="20" t="s">
        <v>920</v>
      </c>
    </row>
    <row r="17" spans="1:19" ht="18" customHeight="1">
      <c r="A17" s="246">
        <v>11</v>
      </c>
      <c r="B17" s="247"/>
      <c r="C17" s="18" t="s">
        <v>429</v>
      </c>
      <c r="D17" s="19" t="s">
        <v>430</v>
      </c>
      <c r="E17" s="172">
        <v>36255</v>
      </c>
      <c r="F17" s="21" t="s">
        <v>425</v>
      </c>
      <c r="G17" s="21" t="s">
        <v>426</v>
      </c>
      <c r="H17" s="21"/>
      <c r="I17" s="103" t="s">
        <v>101</v>
      </c>
      <c r="J17" s="248">
        <v>5.61</v>
      </c>
      <c r="K17" s="248">
        <v>4.95</v>
      </c>
      <c r="L17" s="248">
        <v>5</v>
      </c>
      <c r="M17" s="248"/>
      <c r="N17" s="248"/>
      <c r="O17" s="248"/>
      <c r="P17" s="248"/>
      <c r="Q17" s="498">
        <f t="shared" si="0"/>
        <v>5.61</v>
      </c>
      <c r="R17" s="499" t="str">
        <f t="shared" si="1"/>
        <v>III A</v>
      </c>
      <c r="S17" s="20" t="s">
        <v>427</v>
      </c>
    </row>
    <row r="19" spans="5:19" ht="12.75">
      <c r="E19" s="214"/>
      <c r="F19" s="214"/>
      <c r="G19" s="214"/>
      <c r="S19" s="214"/>
    </row>
    <row r="20" spans="5:19" ht="12.75">
      <c r="E20" s="214"/>
      <c r="F20" s="214"/>
      <c r="G20" s="214"/>
      <c r="S20" s="214"/>
    </row>
    <row r="21" spans="5:19" ht="12.75">
      <c r="E21" s="214"/>
      <c r="F21" s="214"/>
      <c r="G21" s="214"/>
      <c r="S21" s="214"/>
    </row>
    <row r="22" spans="5:19" ht="12.75">
      <c r="E22" s="214"/>
      <c r="F22" s="214"/>
      <c r="G22" s="214"/>
      <c r="S22" s="214"/>
    </row>
    <row r="23" spans="5:19" ht="12.75">
      <c r="E23" s="214"/>
      <c r="F23" s="214"/>
      <c r="G23" s="214"/>
      <c r="S23" s="214"/>
    </row>
    <row r="24" spans="5:19" ht="12.75">
      <c r="E24" s="214"/>
      <c r="F24" s="214"/>
      <c r="G24" s="214"/>
      <c r="S24" s="214"/>
    </row>
    <row r="25" spans="5:19" ht="12.75">
      <c r="E25" s="214"/>
      <c r="F25" s="214"/>
      <c r="G25" s="214"/>
      <c r="S25" s="214"/>
    </row>
    <row r="26" spans="5:19" ht="12.75">
      <c r="E26" s="214"/>
      <c r="F26" s="214"/>
      <c r="G26" s="214"/>
      <c r="S26" s="214"/>
    </row>
    <row r="27" spans="5:19" ht="12.75">
      <c r="E27" s="214"/>
      <c r="F27" s="214"/>
      <c r="G27" s="214"/>
      <c r="S27" s="214"/>
    </row>
    <row r="28" spans="5:19" ht="12.75">
      <c r="E28" s="214"/>
      <c r="F28" s="214"/>
      <c r="G28" s="214"/>
      <c r="S28" s="214"/>
    </row>
    <row r="29" spans="5:19" ht="12.75">
      <c r="E29" s="214"/>
      <c r="F29" s="214"/>
      <c r="G29" s="214"/>
      <c r="S29" s="214"/>
    </row>
    <row r="30" spans="5:19" ht="12.75">
      <c r="E30" s="214"/>
      <c r="F30" s="214"/>
      <c r="G30" s="214"/>
      <c r="S30" s="214"/>
    </row>
    <row r="31" spans="5:19" ht="12.75">
      <c r="E31" s="214"/>
      <c r="F31" s="214"/>
      <c r="G31" s="214"/>
      <c r="S31" s="214"/>
    </row>
    <row r="32" spans="5:19" ht="12.75">
      <c r="E32" s="214"/>
      <c r="F32" s="214"/>
      <c r="G32" s="214"/>
      <c r="S32" s="214"/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S21"/>
  <sheetViews>
    <sheetView zoomScalePageLayoutView="0" workbookViewId="0" topLeftCell="A1">
      <selection activeCell="Y18" sqref="Y18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11.00390625" style="22" customWidth="1"/>
    <col min="4" max="4" width="12.8515625" style="22" bestFit="1" customWidth="1"/>
    <col min="5" max="5" width="10.7109375" style="44" customWidth="1"/>
    <col min="6" max="6" width="12.421875" style="46" bestFit="1" customWidth="1"/>
    <col min="7" max="7" width="10.421875" style="46" bestFit="1" customWidth="1"/>
    <col min="8" max="8" width="7.28125" style="26" hidden="1" customWidth="1"/>
    <col min="9" max="9" width="6.57421875" style="26" customWidth="1"/>
    <col min="10" max="12" width="4.7109375" style="90" customWidth="1"/>
    <col min="13" max="13" width="4.7109375" style="90" hidden="1" customWidth="1"/>
    <col min="14" max="16" width="4.7109375" style="90" customWidth="1"/>
    <col min="17" max="17" width="9.00390625" style="96" bestFit="1" customWidth="1"/>
    <col min="18" max="18" width="6.421875" style="52" bestFit="1" customWidth="1"/>
    <col min="19" max="19" width="16.8515625" style="24" bestFit="1" customWidth="1"/>
    <col min="20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88"/>
      <c r="K3" s="88"/>
      <c r="L3" s="88"/>
      <c r="M3" s="88"/>
      <c r="N3" s="88"/>
      <c r="O3" s="88"/>
      <c r="P3" s="88"/>
      <c r="Q3" s="96"/>
      <c r="R3" s="52"/>
    </row>
    <row r="4" spans="3:18" s="38" customFormat="1" ht="16.5" thickBot="1">
      <c r="C4" s="39" t="s">
        <v>44</v>
      </c>
      <c r="E4" s="40"/>
      <c r="F4" s="41"/>
      <c r="G4" s="41"/>
      <c r="H4" s="42"/>
      <c r="I4" s="42"/>
      <c r="J4" s="94"/>
      <c r="K4" s="94"/>
      <c r="L4" s="94"/>
      <c r="M4" s="94"/>
      <c r="N4" s="94"/>
      <c r="O4" s="94"/>
      <c r="P4" s="94"/>
      <c r="Q4" s="147"/>
      <c r="R4" s="66"/>
    </row>
    <row r="5" spans="5:18" s="24" customFormat="1" ht="12" thickBot="1">
      <c r="E5" s="44"/>
      <c r="J5" s="705" t="s">
        <v>9</v>
      </c>
      <c r="K5" s="706"/>
      <c r="L5" s="706"/>
      <c r="M5" s="706"/>
      <c r="N5" s="706"/>
      <c r="O5" s="706"/>
      <c r="P5" s="707"/>
      <c r="Q5" s="151"/>
      <c r="R5" s="153"/>
    </row>
    <row r="6" spans="1:19" s="14" customFormat="1" ht="18.75" customHeight="1" thickBot="1">
      <c r="A6" s="126" t="s">
        <v>20</v>
      </c>
      <c r="B6" s="148"/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372" t="s">
        <v>966</v>
      </c>
      <c r="I6" s="70" t="s">
        <v>42</v>
      </c>
      <c r="J6" s="179">
        <v>1</v>
      </c>
      <c r="K6" s="180">
        <v>2</v>
      </c>
      <c r="L6" s="180">
        <v>3</v>
      </c>
      <c r="M6" s="180" t="s">
        <v>21</v>
      </c>
      <c r="N6" s="180">
        <v>4</v>
      </c>
      <c r="O6" s="180">
        <v>5</v>
      </c>
      <c r="P6" s="182">
        <v>6</v>
      </c>
      <c r="Q6" s="152" t="s">
        <v>4</v>
      </c>
      <c r="R6" s="82" t="s">
        <v>13</v>
      </c>
      <c r="S6" s="49" t="s">
        <v>5</v>
      </c>
    </row>
    <row r="7" spans="1:19" ht="18" customHeight="1">
      <c r="A7" s="32">
        <v>1</v>
      </c>
      <c r="B7" s="160"/>
      <c r="C7" s="18" t="s">
        <v>188</v>
      </c>
      <c r="D7" s="19" t="s">
        <v>189</v>
      </c>
      <c r="E7" s="172" t="s">
        <v>190</v>
      </c>
      <c r="F7" s="21" t="s">
        <v>266</v>
      </c>
      <c r="G7" s="21" t="s">
        <v>187</v>
      </c>
      <c r="H7" s="21"/>
      <c r="I7" s="103">
        <v>18</v>
      </c>
      <c r="J7" s="640" t="s">
        <v>994</v>
      </c>
      <c r="K7" s="640">
        <v>11.66</v>
      </c>
      <c r="L7" s="640">
        <v>11.42</v>
      </c>
      <c r="M7" s="640"/>
      <c r="N7" s="640">
        <v>11.46</v>
      </c>
      <c r="O7" s="640">
        <v>11.67</v>
      </c>
      <c r="P7" s="640">
        <v>10.83</v>
      </c>
      <c r="Q7" s="641">
        <f aca="true" t="shared" si="0" ref="Q7:Q21">MAX(J7:P7)</f>
        <v>11.67</v>
      </c>
      <c r="R7" s="642" t="str">
        <f aca="true" t="shared" si="1" ref="R7:R21">IF(ISBLANK(Q7),"",IF(Q7&gt;=12.8,"KSM",IF(Q7&gt;=12,"I A",IF(Q7&gt;=11.2,"II A",IF(Q7&gt;=10.4,"III A",IF(Q7&gt;=9.65,"I JA",IF(Q7&gt;=9,"II JA",IF(Q7&gt;=8.5,"III JA"))))))))</f>
        <v>II A</v>
      </c>
      <c r="S7" s="20" t="s">
        <v>268</v>
      </c>
    </row>
    <row r="8" spans="1:19" ht="18" customHeight="1">
      <c r="A8" s="32">
        <v>2</v>
      </c>
      <c r="B8" s="160"/>
      <c r="C8" s="18" t="s">
        <v>179</v>
      </c>
      <c r="D8" s="19" t="s">
        <v>180</v>
      </c>
      <c r="E8" s="172" t="s">
        <v>467</v>
      </c>
      <c r="F8" s="21" t="s">
        <v>11</v>
      </c>
      <c r="G8" s="21" t="s">
        <v>178</v>
      </c>
      <c r="H8" s="21"/>
      <c r="I8" s="103">
        <v>14</v>
      </c>
      <c r="J8" s="640">
        <v>9.3</v>
      </c>
      <c r="K8" s="640">
        <v>11.48</v>
      </c>
      <c r="L8" s="640">
        <v>11.39</v>
      </c>
      <c r="M8" s="640"/>
      <c r="N8" s="640">
        <v>11.5</v>
      </c>
      <c r="O8" s="640" t="s">
        <v>994</v>
      </c>
      <c r="P8" s="640" t="s">
        <v>994</v>
      </c>
      <c r="Q8" s="641">
        <f t="shared" si="0"/>
        <v>11.5</v>
      </c>
      <c r="R8" s="642" t="str">
        <f t="shared" si="1"/>
        <v>II A</v>
      </c>
      <c r="S8" s="20" t="s">
        <v>468</v>
      </c>
    </row>
    <row r="9" spans="1:19" ht="18" customHeight="1">
      <c r="A9" s="32">
        <v>3</v>
      </c>
      <c r="B9" s="160"/>
      <c r="C9" s="18" t="s">
        <v>84</v>
      </c>
      <c r="D9" s="19" t="s">
        <v>85</v>
      </c>
      <c r="E9" s="172" t="s">
        <v>86</v>
      </c>
      <c r="F9" s="21" t="s">
        <v>60</v>
      </c>
      <c r="G9" s="21" t="s">
        <v>680</v>
      </c>
      <c r="H9" s="21"/>
      <c r="I9" s="103">
        <v>11</v>
      </c>
      <c r="J9" s="640">
        <v>11.19</v>
      </c>
      <c r="K9" s="640">
        <v>11.14</v>
      </c>
      <c r="L9" s="640">
        <v>11.37</v>
      </c>
      <c r="M9" s="640"/>
      <c r="N9" s="640">
        <v>11.01</v>
      </c>
      <c r="O9" s="640">
        <v>11.16</v>
      </c>
      <c r="P9" s="640">
        <v>11.16</v>
      </c>
      <c r="Q9" s="641">
        <f t="shared" si="0"/>
        <v>11.37</v>
      </c>
      <c r="R9" s="642" t="str">
        <f t="shared" si="1"/>
        <v>II A</v>
      </c>
      <c r="S9" s="20" t="s">
        <v>757</v>
      </c>
    </row>
    <row r="10" spans="1:19" ht="18" customHeight="1">
      <c r="A10" s="32">
        <v>4</v>
      </c>
      <c r="B10" s="160"/>
      <c r="C10" s="18" t="s">
        <v>918</v>
      </c>
      <c r="D10" s="19" t="s">
        <v>137</v>
      </c>
      <c r="E10" s="172">
        <v>36644</v>
      </c>
      <c r="F10" s="21" t="s">
        <v>906</v>
      </c>
      <c r="G10" s="21" t="s">
        <v>907</v>
      </c>
      <c r="H10" s="21"/>
      <c r="I10" s="103">
        <v>9</v>
      </c>
      <c r="J10" s="640">
        <v>10.98</v>
      </c>
      <c r="K10" s="640">
        <v>10.47</v>
      </c>
      <c r="L10" s="640" t="s">
        <v>994</v>
      </c>
      <c r="M10" s="640"/>
      <c r="N10" s="640" t="s">
        <v>994</v>
      </c>
      <c r="O10" s="640" t="s">
        <v>994</v>
      </c>
      <c r="P10" s="640">
        <v>11.23</v>
      </c>
      <c r="Q10" s="641">
        <f t="shared" si="0"/>
        <v>11.23</v>
      </c>
      <c r="R10" s="642" t="str">
        <f t="shared" si="1"/>
        <v>II A</v>
      </c>
      <c r="S10" s="20" t="s">
        <v>117</v>
      </c>
    </row>
    <row r="11" spans="1:19" ht="18" customHeight="1">
      <c r="A11" s="32">
        <v>5</v>
      </c>
      <c r="B11" s="160"/>
      <c r="C11" s="18" t="s">
        <v>132</v>
      </c>
      <c r="D11" s="19" t="s">
        <v>133</v>
      </c>
      <c r="E11" s="172">
        <v>36404</v>
      </c>
      <c r="F11" s="21" t="s">
        <v>906</v>
      </c>
      <c r="G11" s="21" t="s">
        <v>907</v>
      </c>
      <c r="H11" s="21"/>
      <c r="I11" s="103">
        <v>8</v>
      </c>
      <c r="J11" s="640">
        <v>10.27</v>
      </c>
      <c r="K11" s="640" t="s">
        <v>994</v>
      </c>
      <c r="L11" s="640">
        <v>9.96</v>
      </c>
      <c r="M11" s="640"/>
      <c r="N11" s="640">
        <v>10.09</v>
      </c>
      <c r="O11" s="640">
        <v>9.75</v>
      </c>
      <c r="P11" s="640">
        <v>10.42</v>
      </c>
      <c r="Q11" s="641">
        <f t="shared" si="0"/>
        <v>10.42</v>
      </c>
      <c r="R11" s="642" t="str">
        <f t="shared" si="1"/>
        <v>III A</v>
      </c>
      <c r="S11" s="20" t="s">
        <v>921</v>
      </c>
    </row>
    <row r="12" spans="1:19" ht="18" customHeight="1">
      <c r="A12" s="32">
        <v>6</v>
      </c>
      <c r="B12" s="160"/>
      <c r="C12" s="18" t="s">
        <v>151</v>
      </c>
      <c r="D12" s="19" t="s">
        <v>756</v>
      </c>
      <c r="E12" s="172" t="s">
        <v>491</v>
      </c>
      <c r="F12" s="21" t="s">
        <v>60</v>
      </c>
      <c r="G12" s="21" t="s">
        <v>680</v>
      </c>
      <c r="H12" s="21"/>
      <c r="I12" s="103">
        <v>7</v>
      </c>
      <c r="J12" s="640">
        <v>9.79</v>
      </c>
      <c r="K12" s="640">
        <v>9.83</v>
      </c>
      <c r="L12" s="640">
        <v>10.15</v>
      </c>
      <c r="M12" s="640"/>
      <c r="N12" s="640">
        <v>9.79</v>
      </c>
      <c r="O12" s="640">
        <v>10.24</v>
      </c>
      <c r="P12" s="640" t="s">
        <v>994</v>
      </c>
      <c r="Q12" s="641">
        <f t="shared" si="0"/>
        <v>10.24</v>
      </c>
      <c r="R12" s="642" t="str">
        <f t="shared" si="1"/>
        <v>I JA</v>
      </c>
      <c r="S12" s="20" t="s">
        <v>755</v>
      </c>
    </row>
    <row r="13" spans="1:19" ht="18" customHeight="1">
      <c r="A13" s="32">
        <v>7</v>
      </c>
      <c r="B13" s="160"/>
      <c r="C13" s="18" t="s">
        <v>555</v>
      </c>
      <c r="D13" s="19" t="s">
        <v>556</v>
      </c>
      <c r="E13" s="172" t="s">
        <v>557</v>
      </c>
      <c r="F13" s="21" t="s">
        <v>553</v>
      </c>
      <c r="G13" s="21" t="s">
        <v>202</v>
      </c>
      <c r="H13" s="21"/>
      <c r="I13" s="103">
        <v>6</v>
      </c>
      <c r="J13" s="640">
        <v>9.97</v>
      </c>
      <c r="K13" s="640">
        <v>9.07</v>
      </c>
      <c r="L13" s="640">
        <v>9.12</v>
      </c>
      <c r="M13" s="640"/>
      <c r="N13" s="640">
        <v>10.08</v>
      </c>
      <c r="O13" s="640">
        <v>9.84</v>
      </c>
      <c r="P13" s="640">
        <v>9.83</v>
      </c>
      <c r="Q13" s="641">
        <f t="shared" si="0"/>
        <v>10.08</v>
      </c>
      <c r="R13" s="642" t="str">
        <f t="shared" si="1"/>
        <v>I JA</v>
      </c>
      <c r="S13" s="20" t="s">
        <v>558</v>
      </c>
    </row>
    <row r="14" spans="1:19" ht="18" customHeight="1">
      <c r="A14" s="32">
        <v>8</v>
      </c>
      <c r="B14" s="160"/>
      <c r="C14" s="18" t="s">
        <v>795</v>
      </c>
      <c r="D14" s="19" t="s">
        <v>796</v>
      </c>
      <c r="E14" s="172" t="s">
        <v>797</v>
      </c>
      <c r="F14" s="21" t="s">
        <v>792</v>
      </c>
      <c r="G14" s="21" t="s">
        <v>793</v>
      </c>
      <c r="H14" s="21"/>
      <c r="I14" s="103">
        <v>5</v>
      </c>
      <c r="J14" s="640">
        <v>9.64</v>
      </c>
      <c r="K14" s="640">
        <v>9.94</v>
      </c>
      <c r="L14" s="640">
        <v>9.7</v>
      </c>
      <c r="M14" s="640"/>
      <c r="N14" s="640">
        <v>9.85</v>
      </c>
      <c r="O14" s="640">
        <v>9.83</v>
      </c>
      <c r="P14" s="640">
        <v>9.75</v>
      </c>
      <c r="Q14" s="641">
        <f t="shared" si="0"/>
        <v>9.94</v>
      </c>
      <c r="R14" s="642" t="str">
        <f t="shared" si="1"/>
        <v>I JA</v>
      </c>
      <c r="S14" s="20" t="s">
        <v>794</v>
      </c>
    </row>
    <row r="15" spans="1:19" ht="18" customHeight="1">
      <c r="A15" s="32">
        <v>9</v>
      </c>
      <c r="B15" s="160"/>
      <c r="C15" s="18" t="s">
        <v>520</v>
      </c>
      <c r="D15" s="19" t="s">
        <v>521</v>
      </c>
      <c r="E15" s="172">
        <v>36648</v>
      </c>
      <c r="F15" s="21" t="s">
        <v>517</v>
      </c>
      <c r="G15" s="21" t="s">
        <v>214</v>
      </c>
      <c r="H15" s="21"/>
      <c r="I15" s="103">
        <v>4</v>
      </c>
      <c r="J15" s="640">
        <v>9.62</v>
      </c>
      <c r="K15" s="640" t="s">
        <v>994</v>
      </c>
      <c r="L15" s="640">
        <v>9.82</v>
      </c>
      <c r="M15" s="640"/>
      <c r="N15" s="640"/>
      <c r="O15" s="640"/>
      <c r="P15" s="640"/>
      <c r="Q15" s="641">
        <f t="shared" si="0"/>
        <v>9.82</v>
      </c>
      <c r="R15" s="642" t="str">
        <f t="shared" si="1"/>
        <v>I JA</v>
      </c>
      <c r="S15" s="20" t="s">
        <v>518</v>
      </c>
    </row>
    <row r="16" spans="1:19" ht="18" customHeight="1">
      <c r="A16" s="32">
        <v>10</v>
      </c>
      <c r="B16" s="160"/>
      <c r="C16" s="18" t="s">
        <v>627</v>
      </c>
      <c r="D16" s="19" t="s">
        <v>628</v>
      </c>
      <c r="E16" s="172" t="s">
        <v>230</v>
      </c>
      <c r="F16" s="21" t="s">
        <v>62</v>
      </c>
      <c r="G16" s="21" t="s">
        <v>205</v>
      </c>
      <c r="H16" s="21"/>
      <c r="I16" s="103">
        <v>3</v>
      </c>
      <c r="J16" s="640">
        <v>9.75</v>
      </c>
      <c r="K16" s="640">
        <v>9.42</v>
      </c>
      <c r="L16" s="640">
        <v>9.51</v>
      </c>
      <c r="M16" s="640"/>
      <c r="N16" s="640"/>
      <c r="O16" s="640"/>
      <c r="P16" s="640"/>
      <c r="Q16" s="641">
        <f t="shared" si="0"/>
        <v>9.75</v>
      </c>
      <c r="R16" s="642" t="str">
        <f t="shared" si="1"/>
        <v>I JA</v>
      </c>
      <c r="S16" s="20" t="s">
        <v>629</v>
      </c>
    </row>
    <row r="17" spans="1:19" ht="18" customHeight="1">
      <c r="A17" s="32">
        <v>11</v>
      </c>
      <c r="B17" s="160"/>
      <c r="C17" s="18" t="s">
        <v>760</v>
      </c>
      <c r="D17" s="19" t="s">
        <v>790</v>
      </c>
      <c r="E17" s="172" t="s">
        <v>791</v>
      </c>
      <c r="F17" s="21" t="s">
        <v>792</v>
      </c>
      <c r="G17" s="21" t="s">
        <v>793</v>
      </c>
      <c r="H17" s="21"/>
      <c r="I17" s="103">
        <v>2</v>
      </c>
      <c r="J17" s="640">
        <v>9.56</v>
      </c>
      <c r="K17" s="640">
        <v>9.29</v>
      </c>
      <c r="L17" s="640">
        <v>9.52</v>
      </c>
      <c r="M17" s="640"/>
      <c r="N17" s="640"/>
      <c r="O17" s="640"/>
      <c r="P17" s="640"/>
      <c r="Q17" s="641">
        <f t="shared" si="0"/>
        <v>9.56</v>
      </c>
      <c r="R17" s="642" t="str">
        <f t="shared" si="1"/>
        <v>II JA</v>
      </c>
      <c r="S17" s="20" t="s">
        <v>794</v>
      </c>
    </row>
    <row r="18" spans="1:19" ht="18" customHeight="1">
      <c r="A18" s="32">
        <v>12</v>
      </c>
      <c r="B18" s="160"/>
      <c r="C18" s="18" t="s">
        <v>92</v>
      </c>
      <c r="D18" s="19" t="s">
        <v>93</v>
      </c>
      <c r="E18" s="172" t="s">
        <v>94</v>
      </c>
      <c r="F18" s="21" t="s">
        <v>60</v>
      </c>
      <c r="G18" s="21" t="s">
        <v>680</v>
      </c>
      <c r="H18" s="21"/>
      <c r="I18" s="103">
        <v>1</v>
      </c>
      <c r="J18" s="640">
        <v>9.29</v>
      </c>
      <c r="K18" s="640">
        <v>9.26</v>
      </c>
      <c r="L18" s="640">
        <v>9.52</v>
      </c>
      <c r="M18" s="640"/>
      <c r="N18" s="640"/>
      <c r="O18" s="640"/>
      <c r="P18" s="640"/>
      <c r="Q18" s="641">
        <f t="shared" si="0"/>
        <v>9.52</v>
      </c>
      <c r="R18" s="642" t="str">
        <f t="shared" si="1"/>
        <v>II JA</v>
      </c>
      <c r="S18" s="20" t="s">
        <v>758</v>
      </c>
    </row>
    <row r="19" spans="1:19" ht="18" customHeight="1">
      <c r="A19" s="32">
        <v>13</v>
      </c>
      <c r="B19" s="160"/>
      <c r="C19" s="18" t="s">
        <v>384</v>
      </c>
      <c r="D19" s="19" t="s">
        <v>851</v>
      </c>
      <c r="E19" s="172" t="s">
        <v>852</v>
      </c>
      <c r="F19" s="21" t="s">
        <v>845</v>
      </c>
      <c r="G19" s="21" t="s">
        <v>145</v>
      </c>
      <c r="H19" s="21"/>
      <c r="I19" s="103" t="s">
        <v>101</v>
      </c>
      <c r="J19" s="640">
        <v>9.3</v>
      </c>
      <c r="K19" s="640" t="s">
        <v>994</v>
      </c>
      <c r="L19" s="640">
        <v>9.47</v>
      </c>
      <c r="M19" s="640"/>
      <c r="N19" s="640"/>
      <c r="O19" s="640"/>
      <c r="P19" s="640"/>
      <c r="Q19" s="641">
        <f t="shared" si="0"/>
        <v>9.47</v>
      </c>
      <c r="R19" s="642" t="str">
        <f t="shared" si="1"/>
        <v>II JA</v>
      </c>
      <c r="S19" s="20" t="s">
        <v>148</v>
      </c>
    </row>
    <row r="20" spans="1:19" ht="18" customHeight="1">
      <c r="A20" s="32">
        <v>14</v>
      </c>
      <c r="B20" s="160"/>
      <c r="C20" s="18" t="s">
        <v>438</v>
      </c>
      <c r="D20" s="19" t="s">
        <v>152</v>
      </c>
      <c r="E20" s="172" t="s">
        <v>439</v>
      </c>
      <c r="F20" s="21" t="s">
        <v>440</v>
      </c>
      <c r="G20" s="21" t="s">
        <v>436</v>
      </c>
      <c r="H20" s="21"/>
      <c r="I20" s="103" t="s">
        <v>101</v>
      </c>
      <c r="J20" s="640" t="s">
        <v>994</v>
      </c>
      <c r="K20" s="640" t="s">
        <v>994</v>
      </c>
      <c r="L20" s="640">
        <v>9.37</v>
      </c>
      <c r="M20" s="640"/>
      <c r="N20" s="640"/>
      <c r="O20" s="640"/>
      <c r="P20" s="640"/>
      <c r="Q20" s="641">
        <f t="shared" si="0"/>
        <v>9.37</v>
      </c>
      <c r="R20" s="642" t="str">
        <f t="shared" si="1"/>
        <v>II JA</v>
      </c>
      <c r="S20" s="20" t="s">
        <v>437</v>
      </c>
    </row>
    <row r="21" spans="1:19" ht="18" customHeight="1">
      <c r="A21" s="32">
        <v>15</v>
      </c>
      <c r="B21" s="160"/>
      <c r="C21" s="18" t="s">
        <v>104</v>
      </c>
      <c r="D21" s="19" t="s">
        <v>181</v>
      </c>
      <c r="E21" s="172" t="s">
        <v>351</v>
      </c>
      <c r="F21" s="21" t="s">
        <v>489</v>
      </c>
      <c r="G21" s="21" t="s">
        <v>178</v>
      </c>
      <c r="H21" s="21"/>
      <c r="I21" s="103" t="s">
        <v>101</v>
      </c>
      <c r="J21" s="640" t="s">
        <v>994</v>
      </c>
      <c r="K21" s="640">
        <v>9.16</v>
      </c>
      <c r="L21" s="640">
        <v>9.22</v>
      </c>
      <c r="M21" s="640"/>
      <c r="N21" s="640"/>
      <c r="O21" s="640"/>
      <c r="P21" s="640"/>
      <c r="Q21" s="641">
        <f t="shared" si="0"/>
        <v>9.22</v>
      </c>
      <c r="R21" s="642" t="str">
        <f t="shared" si="1"/>
        <v>II JA</v>
      </c>
      <c r="S21" s="20" t="s">
        <v>514</v>
      </c>
    </row>
    <row r="23" ht="12.75"/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70C0"/>
  </sheetPr>
  <dimension ref="A1:S1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.28125" style="22" customWidth="1"/>
    <col min="2" max="2" width="5.28125" style="22" hidden="1" customWidth="1"/>
    <col min="3" max="3" width="7.7109375" style="22" customWidth="1"/>
    <col min="4" max="4" width="12.421875" style="22" bestFit="1" customWidth="1"/>
    <col min="5" max="5" width="10.57421875" style="44" customWidth="1"/>
    <col min="6" max="6" width="13.00390625" style="46" customWidth="1"/>
    <col min="7" max="7" width="12.421875" style="46" customWidth="1"/>
    <col min="8" max="8" width="6.140625" style="26" hidden="1" customWidth="1"/>
    <col min="9" max="9" width="5.8515625" style="26" bestFit="1" customWidth="1"/>
    <col min="10" max="12" width="4.7109375" style="93" customWidth="1"/>
    <col min="13" max="13" width="4.7109375" style="93" hidden="1" customWidth="1"/>
    <col min="14" max="16" width="4.7109375" style="93" customWidth="1"/>
    <col min="17" max="17" width="9.140625" style="96" customWidth="1"/>
    <col min="18" max="18" width="6.140625" style="52" bestFit="1" customWidth="1"/>
    <col min="19" max="19" width="22.57421875" style="24" customWidth="1"/>
    <col min="20" max="16384" width="9.140625" style="22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105"/>
      <c r="L1" s="105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5"/>
      <c r="L2" s="65"/>
      <c r="M2" s="66"/>
      <c r="N2" s="66"/>
      <c r="O2" s="106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91"/>
      <c r="K3" s="91"/>
      <c r="L3" s="91"/>
      <c r="M3" s="91"/>
      <c r="N3" s="91"/>
      <c r="O3" s="91"/>
      <c r="P3" s="91"/>
      <c r="Q3" s="96"/>
      <c r="R3" s="52"/>
    </row>
    <row r="4" spans="3:18" s="38" customFormat="1" ht="16.5" thickBot="1">
      <c r="C4" s="39" t="s">
        <v>49</v>
      </c>
      <c r="E4" s="40"/>
      <c r="F4" s="41"/>
      <c r="G4" s="41"/>
      <c r="H4" s="42"/>
      <c r="I4" s="42"/>
      <c r="J4" s="92"/>
      <c r="K4" s="92"/>
      <c r="L4" s="92"/>
      <c r="M4" s="92"/>
      <c r="N4" s="92"/>
      <c r="O4" s="92"/>
      <c r="P4" s="92"/>
      <c r="Q4" s="147"/>
      <c r="R4" s="66"/>
    </row>
    <row r="5" spans="5:18" s="24" customFormat="1" ht="12" thickBot="1">
      <c r="E5" s="44"/>
      <c r="J5" s="705" t="s">
        <v>9</v>
      </c>
      <c r="K5" s="706"/>
      <c r="L5" s="706"/>
      <c r="M5" s="706"/>
      <c r="N5" s="706"/>
      <c r="O5" s="706"/>
      <c r="P5" s="707"/>
      <c r="Q5" s="151"/>
      <c r="R5" s="153"/>
    </row>
    <row r="6" spans="1:19" s="14" customFormat="1" ht="11.25" thickBot="1">
      <c r="A6" s="126" t="s">
        <v>20</v>
      </c>
      <c r="B6" s="148"/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372" t="s">
        <v>966</v>
      </c>
      <c r="I6" s="70" t="s">
        <v>42</v>
      </c>
      <c r="J6" s="179">
        <v>1</v>
      </c>
      <c r="K6" s="180">
        <v>2</v>
      </c>
      <c r="L6" s="180">
        <v>3</v>
      </c>
      <c r="M6" s="180" t="s">
        <v>21</v>
      </c>
      <c r="N6" s="181">
        <v>4</v>
      </c>
      <c r="O6" s="180">
        <v>5</v>
      </c>
      <c r="P6" s="182">
        <v>6</v>
      </c>
      <c r="Q6" s="152" t="s">
        <v>4</v>
      </c>
      <c r="R6" s="82" t="s">
        <v>13</v>
      </c>
      <c r="S6" s="49" t="s">
        <v>5</v>
      </c>
    </row>
    <row r="7" spans="1:19" ht="18" customHeight="1">
      <c r="A7" s="32">
        <v>1</v>
      </c>
      <c r="B7" s="160"/>
      <c r="C7" s="18" t="s">
        <v>130</v>
      </c>
      <c r="D7" s="19" t="s">
        <v>131</v>
      </c>
      <c r="E7" s="172" t="s">
        <v>919</v>
      </c>
      <c r="F7" s="21" t="s">
        <v>906</v>
      </c>
      <c r="G7" s="21" t="s">
        <v>907</v>
      </c>
      <c r="H7" s="21"/>
      <c r="I7" s="103">
        <v>18</v>
      </c>
      <c r="J7" s="640">
        <v>13.44</v>
      </c>
      <c r="K7" s="640" t="s">
        <v>994</v>
      </c>
      <c r="L7" s="640" t="s">
        <v>994</v>
      </c>
      <c r="M7" s="640"/>
      <c r="N7" s="640" t="s">
        <v>994</v>
      </c>
      <c r="O7" s="640" t="s">
        <v>994</v>
      </c>
      <c r="P7" s="640">
        <v>12.92</v>
      </c>
      <c r="Q7" s="641">
        <f aca="true" t="shared" si="0" ref="Q7:Q18">MAX(J7:P7)</f>
        <v>13.44</v>
      </c>
      <c r="R7" s="649" t="str">
        <f aca="true" t="shared" si="1" ref="R7:R18">IF(ISBLANK(Q7),"",IF(Q7&gt;=15.2,"KSM",IF(Q7&gt;=14.2,"I A",IF(Q7&gt;=13.2,"II A",IF(Q7&gt;=12.2,"III A",IF(Q7&gt;=11.2,"I JA",IF(Q7&gt;=10.3,"II JA",IF(Q7&gt;=9.7,"III JA"))))))))</f>
        <v>II A</v>
      </c>
      <c r="S7" s="303" t="s">
        <v>920</v>
      </c>
    </row>
    <row r="8" spans="1:19" ht="18" customHeight="1">
      <c r="A8" s="32">
        <v>2</v>
      </c>
      <c r="B8" s="160"/>
      <c r="C8" s="18" t="s">
        <v>210</v>
      </c>
      <c r="D8" s="19" t="s">
        <v>211</v>
      </c>
      <c r="E8" s="172" t="s">
        <v>603</v>
      </c>
      <c r="F8" s="21" t="s">
        <v>55</v>
      </c>
      <c r="G8" s="21" t="s">
        <v>205</v>
      </c>
      <c r="H8" s="21"/>
      <c r="I8" s="103">
        <v>14</v>
      </c>
      <c r="J8" s="640">
        <v>13.03</v>
      </c>
      <c r="K8" s="640">
        <v>12.37</v>
      </c>
      <c r="L8" s="640">
        <v>12.11</v>
      </c>
      <c r="M8" s="640"/>
      <c r="N8" s="640" t="s">
        <v>994</v>
      </c>
      <c r="O8" s="640">
        <v>13.05</v>
      </c>
      <c r="P8" s="640">
        <v>13.21</v>
      </c>
      <c r="Q8" s="641">
        <f t="shared" si="0"/>
        <v>13.21</v>
      </c>
      <c r="R8" s="649" t="str">
        <f t="shared" si="1"/>
        <v>II A</v>
      </c>
      <c r="S8" s="303" t="s">
        <v>604</v>
      </c>
    </row>
    <row r="9" spans="1:19" ht="18" customHeight="1">
      <c r="A9" s="32">
        <v>3</v>
      </c>
      <c r="B9" s="160"/>
      <c r="C9" s="18" t="s">
        <v>184</v>
      </c>
      <c r="D9" s="19" t="s">
        <v>102</v>
      </c>
      <c r="E9" s="172" t="s">
        <v>482</v>
      </c>
      <c r="F9" s="21" t="s">
        <v>11</v>
      </c>
      <c r="G9" s="21" t="s">
        <v>178</v>
      </c>
      <c r="H9" s="21"/>
      <c r="I9" s="103">
        <v>11</v>
      </c>
      <c r="J9" s="640">
        <v>12.59</v>
      </c>
      <c r="K9" s="640">
        <v>12.16</v>
      </c>
      <c r="L9" s="640">
        <v>12.48</v>
      </c>
      <c r="M9" s="640"/>
      <c r="N9" s="640">
        <v>12.21</v>
      </c>
      <c r="O9" s="640">
        <v>11.94</v>
      </c>
      <c r="P9" s="640">
        <v>12.77</v>
      </c>
      <c r="Q9" s="641">
        <f t="shared" si="0"/>
        <v>12.77</v>
      </c>
      <c r="R9" s="649" t="str">
        <f t="shared" si="1"/>
        <v>III A</v>
      </c>
      <c r="S9" s="303" t="s">
        <v>480</v>
      </c>
    </row>
    <row r="10" spans="1:19" ht="18" customHeight="1">
      <c r="A10" s="32">
        <v>4</v>
      </c>
      <c r="B10" s="160"/>
      <c r="C10" s="18" t="s">
        <v>210</v>
      </c>
      <c r="D10" s="19" t="s">
        <v>630</v>
      </c>
      <c r="E10" s="172" t="s">
        <v>631</v>
      </c>
      <c r="F10" s="21" t="s">
        <v>55</v>
      </c>
      <c r="G10" s="21" t="s">
        <v>205</v>
      </c>
      <c r="H10" s="21"/>
      <c r="I10" s="103">
        <v>9</v>
      </c>
      <c r="J10" s="640">
        <v>12.15</v>
      </c>
      <c r="K10" s="640" t="s">
        <v>994</v>
      </c>
      <c r="L10" s="640">
        <v>12.58</v>
      </c>
      <c r="M10" s="640"/>
      <c r="N10" s="640">
        <v>12.53</v>
      </c>
      <c r="O10" s="640" t="s">
        <v>994</v>
      </c>
      <c r="P10" s="640">
        <v>12.6</v>
      </c>
      <c r="Q10" s="641">
        <f t="shared" si="0"/>
        <v>12.6</v>
      </c>
      <c r="R10" s="649" t="str">
        <f t="shared" si="1"/>
        <v>III A</v>
      </c>
      <c r="S10" s="303" t="s">
        <v>629</v>
      </c>
    </row>
    <row r="11" spans="1:19" ht="18" customHeight="1">
      <c r="A11" s="32">
        <v>5</v>
      </c>
      <c r="B11" s="160"/>
      <c r="C11" s="18" t="s">
        <v>185</v>
      </c>
      <c r="D11" s="19" t="s">
        <v>186</v>
      </c>
      <c r="E11" s="172" t="s">
        <v>481</v>
      </c>
      <c r="F11" s="21" t="s">
        <v>11</v>
      </c>
      <c r="G11" s="21" t="s">
        <v>178</v>
      </c>
      <c r="H11" s="21"/>
      <c r="I11" s="103">
        <v>8</v>
      </c>
      <c r="J11" s="640">
        <v>12.27</v>
      </c>
      <c r="K11" s="640">
        <v>12.41</v>
      </c>
      <c r="L11" s="640">
        <v>12.19</v>
      </c>
      <c r="M11" s="640"/>
      <c r="N11" s="640" t="s">
        <v>994</v>
      </c>
      <c r="O11" s="640">
        <v>11.47</v>
      </c>
      <c r="P11" s="640">
        <v>11.53</v>
      </c>
      <c r="Q11" s="641">
        <f t="shared" si="0"/>
        <v>12.41</v>
      </c>
      <c r="R11" s="649" t="str">
        <f t="shared" si="1"/>
        <v>III A</v>
      </c>
      <c r="S11" s="303" t="s">
        <v>480</v>
      </c>
    </row>
    <row r="12" spans="1:19" ht="18" customHeight="1">
      <c r="A12" s="32">
        <v>6</v>
      </c>
      <c r="B12" s="160"/>
      <c r="C12" s="18" t="s">
        <v>91</v>
      </c>
      <c r="D12" s="19" t="s">
        <v>153</v>
      </c>
      <c r="E12" s="172" t="s">
        <v>506</v>
      </c>
      <c r="F12" s="21" t="s">
        <v>845</v>
      </c>
      <c r="G12" s="21" t="s">
        <v>145</v>
      </c>
      <c r="H12" s="21"/>
      <c r="I12" s="103" t="s">
        <v>101</v>
      </c>
      <c r="J12" s="640" t="s">
        <v>994</v>
      </c>
      <c r="K12" s="640" t="s">
        <v>994</v>
      </c>
      <c r="L12" s="640">
        <v>12.22</v>
      </c>
      <c r="M12" s="640"/>
      <c r="N12" s="640">
        <v>12.16</v>
      </c>
      <c r="O12" s="640" t="s">
        <v>994</v>
      </c>
      <c r="P12" s="640">
        <v>12.38</v>
      </c>
      <c r="Q12" s="641">
        <f t="shared" si="0"/>
        <v>12.38</v>
      </c>
      <c r="R12" s="649" t="str">
        <f t="shared" si="1"/>
        <v>III A</v>
      </c>
      <c r="S12" s="303" t="s">
        <v>148</v>
      </c>
    </row>
    <row r="13" spans="1:19" ht="18" customHeight="1">
      <c r="A13" s="32">
        <v>7</v>
      </c>
      <c r="B13" s="160"/>
      <c r="C13" s="18" t="s">
        <v>396</v>
      </c>
      <c r="D13" s="19" t="s">
        <v>940</v>
      </c>
      <c r="E13" s="172">
        <v>36370</v>
      </c>
      <c r="F13" s="21" t="s">
        <v>933</v>
      </c>
      <c r="G13" s="21" t="s">
        <v>907</v>
      </c>
      <c r="H13" s="21"/>
      <c r="I13" s="103">
        <v>7</v>
      </c>
      <c r="J13" s="640" t="s">
        <v>994</v>
      </c>
      <c r="K13" s="640">
        <v>11.79</v>
      </c>
      <c r="L13" s="640" t="s">
        <v>994</v>
      </c>
      <c r="M13" s="640"/>
      <c r="N13" s="640">
        <v>11.3</v>
      </c>
      <c r="O13" s="640">
        <v>11.58</v>
      </c>
      <c r="P13" s="640" t="s">
        <v>994</v>
      </c>
      <c r="Q13" s="641">
        <f t="shared" si="0"/>
        <v>11.79</v>
      </c>
      <c r="R13" s="649" t="str">
        <f t="shared" si="1"/>
        <v>I JA</v>
      </c>
      <c r="S13" s="303" t="s">
        <v>121</v>
      </c>
    </row>
    <row r="14" spans="1:19" ht="18" customHeight="1">
      <c r="A14" s="32">
        <v>8</v>
      </c>
      <c r="B14" s="160"/>
      <c r="C14" s="18" t="s">
        <v>141</v>
      </c>
      <c r="D14" s="19" t="s">
        <v>138</v>
      </c>
      <c r="E14" s="172">
        <v>36416</v>
      </c>
      <c r="F14" s="21" t="s">
        <v>75</v>
      </c>
      <c r="G14" s="21" t="s">
        <v>139</v>
      </c>
      <c r="H14" s="21"/>
      <c r="I14" s="103">
        <v>6</v>
      </c>
      <c r="J14" s="640" t="s">
        <v>994</v>
      </c>
      <c r="K14" s="640">
        <v>11.69</v>
      </c>
      <c r="L14" s="640">
        <v>10.86</v>
      </c>
      <c r="M14" s="640"/>
      <c r="N14" s="640">
        <v>11.51</v>
      </c>
      <c r="O14" s="640">
        <v>11.55</v>
      </c>
      <c r="P14" s="640">
        <v>11.58</v>
      </c>
      <c r="Q14" s="641">
        <f t="shared" si="0"/>
        <v>11.69</v>
      </c>
      <c r="R14" s="649" t="str">
        <f t="shared" si="1"/>
        <v>I JA</v>
      </c>
      <c r="S14" s="303" t="s">
        <v>140</v>
      </c>
    </row>
    <row r="15" spans="1:19" ht="18" customHeight="1">
      <c r="A15" s="32">
        <v>9</v>
      </c>
      <c r="B15" s="160"/>
      <c r="C15" s="18" t="s">
        <v>155</v>
      </c>
      <c r="D15" s="19" t="s">
        <v>900</v>
      </c>
      <c r="E15" s="172" t="s">
        <v>820</v>
      </c>
      <c r="F15" s="21" t="s">
        <v>896</v>
      </c>
      <c r="G15" s="21" t="s">
        <v>897</v>
      </c>
      <c r="H15" s="21"/>
      <c r="I15" s="103">
        <v>5</v>
      </c>
      <c r="J15" s="640">
        <v>11.25</v>
      </c>
      <c r="K15" s="640">
        <v>11.66</v>
      </c>
      <c r="L15" s="640" t="s">
        <v>994</v>
      </c>
      <c r="M15" s="640"/>
      <c r="N15" s="640"/>
      <c r="O15" s="640"/>
      <c r="P15" s="640"/>
      <c r="Q15" s="641">
        <f t="shared" si="0"/>
        <v>11.66</v>
      </c>
      <c r="R15" s="649" t="str">
        <f t="shared" si="1"/>
        <v>I JA</v>
      </c>
      <c r="S15" s="303" t="s">
        <v>901</v>
      </c>
    </row>
    <row r="16" spans="1:19" ht="18" customHeight="1">
      <c r="A16" s="32">
        <v>10</v>
      </c>
      <c r="B16" s="160"/>
      <c r="C16" s="18" t="s">
        <v>540</v>
      </c>
      <c r="D16" s="19" t="s">
        <v>975</v>
      </c>
      <c r="E16" s="172">
        <v>36560</v>
      </c>
      <c r="F16" s="21" t="s">
        <v>290</v>
      </c>
      <c r="G16" s="21" t="s">
        <v>976</v>
      </c>
      <c r="H16" s="21"/>
      <c r="I16" s="103" t="s">
        <v>101</v>
      </c>
      <c r="J16" s="640">
        <v>11.17</v>
      </c>
      <c r="K16" s="640">
        <v>11.36</v>
      </c>
      <c r="L16" s="640">
        <v>10.9</v>
      </c>
      <c r="M16" s="640"/>
      <c r="N16" s="640"/>
      <c r="O16" s="640"/>
      <c r="P16" s="640"/>
      <c r="Q16" s="641">
        <f t="shared" si="0"/>
        <v>11.36</v>
      </c>
      <c r="R16" s="649" t="str">
        <f t="shared" si="1"/>
        <v>I JA</v>
      </c>
      <c r="S16" s="303" t="s">
        <v>977</v>
      </c>
    </row>
    <row r="17" spans="1:19" ht="18" customHeight="1">
      <c r="A17" s="32">
        <v>11</v>
      </c>
      <c r="B17" s="160"/>
      <c r="C17" s="18" t="s">
        <v>269</v>
      </c>
      <c r="D17" s="19" t="s">
        <v>270</v>
      </c>
      <c r="E17" s="172" t="s">
        <v>271</v>
      </c>
      <c r="F17" s="21" t="s">
        <v>266</v>
      </c>
      <c r="G17" s="21" t="s">
        <v>187</v>
      </c>
      <c r="H17" s="21"/>
      <c r="I17" s="103">
        <v>4</v>
      </c>
      <c r="J17" s="640">
        <v>11.11</v>
      </c>
      <c r="K17" s="640" t="s">
        <v>994</v>
      </c>
      <c r="L17" s="640">
        <v>10.95</v>
      </c>
      <c r="M17" s="640"/>
      <c r="N17" s="640"/>
      <c r="O17" s="640"/>
      <c r="P17" s="640"/>
      <c r="Q17" s="641">
        <f t="shared" si="0"/>
        <v>11.11</v>
      </c>
      <c r="R17" s="649" t="str">
        <f t="shared" si="1"/>
        <v>II JA</v>
      </c>
      <c r="S17" s="303" t="s">
        <v>272</v>
      </c>
    </row>
    <row r="18" spans="1:19" ht="18" customHeight="1">
      <c r="A18" s="32">
        <v>12</v>
      </c>
      <c r="B18" s="160"/>
      <c r="C18" s="18" t="s">
        <v>276</v>
      </c>
      <c r="D18" s="19" t="s">
        <v>277</v>
      </c>
      <c r="E18" s="172" t="s">
        <v>278</v>
      </c>
      <c r="F18" s="21" t="s">
        <v>279</v>
      </c>
      <c r="G18" s="21" t="s">
        <v>280</v>
      </c>
      <c r="H18" s="21"/>
      <c r="I18" s="103">
        <v>3</v>
      </c>
      <c r="J18" s="640" t="s">
        <v>994</v>
      </c>
      <c r="K18" s="640" t="s">
        <v>994</v>
      </c>
      <c r="L18" s="640">
        <v>10.66</v>
      </c>
      <c r="M18" s="640"/>
      <c r="N18" s="640"/>
      <c r="O18" s="640"/>
      <c r="P18" s="640"/>
      <c r="Q18" s="641">
        <f t="shared" si="0"/>
        <v>10.66</v>
      </c>
      <c r="R18" s="649" t="str">
        <f t="shared" si="1"/>
        <v>II JA</v>
      </c>
      <c r="S18" s="303" t="s">
        <v>281</v>
      </c>
    </row>
    <row r="19" spans="1:19" ht="18" customHeight="1">
      <c r="A19" s="32"/>
      <c r="B19" s="160"/>
      <c r="C19" s="18" t="s">
        <v>95</v>
      </c>
      <c r="D19" s="19" t="s">
        <v>754</v>
      </c>
      <c r="E19" s="172" t="s">
        <v>96</v>
      </c>
      <c r="F19" s="21" t="s">
        <v>60</v>
      </c>
      <c r="G19" s="21" t="s">
        <v>680</v>
      </c>
      <c r="H19" s="21"/>
      <c r="I19" s="103"/>
      <c r="J19" s="640" t="s">
        <v>994</v>
      </c>
      <c r="K19" s="640" t="s">
        <v>994</v>
      </c>
      <c r="L19" s="640" t="s">
        <v>994</v>
      </c>
      <c r="M19" s="640"/>
      <c r="N19" s="640"/>
      <c r="O19" s="640"/>
      <c r="P19" s="640"/>
      <c r="Q19" s="641" t="s">
        <v>995</v>
      </c>
      <c r="R19" s="649"/>
      <c r="S19" s="303" t="s">
        <v>755</v>
      </c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64"/>
  <sheetViews>
    <sheetView zoomScalePageLayoutView="0" workbookViewId="0" topLeftCell="A34">
      <selection activeCell="G60" sqref="G60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6.8515625" style="59" hidden="1" customWidth="1"/>
    <col min="9" max="9" width="8.140625" style="54" customWidth="1"/>
    <col min="10" max="10" width="22.57421875" style="37" bestFit="1" customWidth="1"/>
    <col min="11" max="16384" width="9.140625" style="60" customWidth="1"/>
  </cols>
  <sheetData>
    <row r="1" spans="1:9" s="62" customFormat="1" ht="15.75">
      <c r="A1" s="62" t="s">
        <v>22</v>
      </c>
      <c r="D1" s="63"/>
      <c r="E1" s="77"/>
      <c r="F1" s="77"/>
      <c r="G1" s="77"/>
      <c r="H1" s="104"/>
      <c r="I1" s="66"/>
    </row>
    <row r="2" spans="1:12" s="62" customFormat="1" ht="15.75">
      <c r="A2" s="62" t="s">
        <v>223</v>
      </c>
      <c r="D2" s="63"/>
      <c r="E2" s="77"/>
      <c r="F2" s="77"/>
      <c r="G2" s="104"/>
      <c r="H2" s="104"/>
      <c r="I2" s="66"/>
      <c r="J2" s="66"/>
      <c r="K2" s="66"/>
      <c r="L2" s="106"/>
    </row>
    <row r="3" ht="12.75">
      <c r="C3" s="50"/>
    </row>
    <row r="4" spans="1:10" s="67" customFormat="1" ht="15.75">
      <c r="A4" s="61"/>
      <c r="B4" s="61"/>
      <c r="C4" s="62" t="s">
        <v>30</v>
      </c>
      <c r="D4" s="62"/>
      <c r="E4" s="63"/>
      <c r="F4" s="63"/>
      <c r="G4" s="63"/>
      <c r="H4" s="64"/>
      <c r="I4" s="65"/>
      <c r="J4" s="61"/>
    </row>
    <row r="5" spans="1:10" s="67" customFormat="1" ht="16.5" thickBot="1">
      <c r="A5" s="61"/>
      <c r="B5" s="61"/>
      <c r="C5" s="184">
        <v>1</v>
      </c>
      <c r="D5" s="62" t="s">
        <v>216</v>
      </c>
      <c r="E5" s="63"/>
      <c r="F5" s="63"/>
      <c r="G5" s="63"/>
      <c r="H5" s="64"/>
      <c r="I5" s="65"/>
      <c r="J5" s="61"/>
    </row>
    <row r="6" spans="1:10" s="73" customFormat="1" ht="18" customHeight="1" thickBot="1">
      <c r="A6" s="107" t="s">
        <v>18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968</v>
      </c>
      <c r="I6" s="71" t="s">
        <v>6</v>
      </c>
      <c r="J6" s="72" t="s">
        <v>5</v>
      </c>
    </row>
    <row r="7" spans="1:11" ht="18" customHeight="1">
      <c r="A7" s="177">
        <v>1</v>
      </c>
      <c r="B7" s="17"/>
      <c r="C7" s="18" t="s">
        <v>540</v>
      </c>
      <c r="D7" s="19" t="s">
        <v>541</v>
      </c>
      <c r="E7" s="172" t="s">
        <v>542</v>
      </c>
      <c r="F7" s="21" t="s">
        <v>75</v>
      </c>
      <c r="G7" s="21" t="s">
        <v>139</v>
      </c>
      <c r="H7" s="21"/>
      <c r="I7" s="150">
        <v>7.51</v>
      </c>
      <c r="J7" s="20" t="s">
        <v>539</v>
      </c>
      <c r="K7" s="67"/>
    </row>
    <row r="8" spans="1:11" ht="18" customHeight="1">
      <c r="A8" s="177">
        <v>2</v>
      </c>
      <c r="B8" s="17"/>
      <c r="C8" s="18" t="s">
        <v>638</v>
      </c>
      <c r="D8" s="19" t="s">
        <v>639</v>
      </c>
      <c r="E8" s="172" t="s">
        <v>640</v>
      </c>
      <c r="F8" s="21" t="s">
        <v>62</v>
      </c>
      <c r="G8" s="21" t="s">
        <v>205</v>
      </c>
      <c r="H8" s="21"/>
      <c r="I8" s="150">
        <v>7.75</v>
      </c>
      <c r="J8" s="20" t="s">
        <v>629</v>
      </c>
      <c r="K8" s="67"/>
    </row>
    <row r="9" spans="1:11" ht="18" customHeight="1">
      <c r="A9" s="177">
        <v>3</v>
      </c>
      <c r="B9" s="17"/>
      <c r="C9" s="18" t="s">
        <v>123</v>
      </c>
      <c r="D9" s="19" t="s">
        <v>124</v>
      </c>
      <c r="E9" s="172">
        <v>36308</v>
      </c>
      <c r="F9" s="21" t="s">
        <v>906</v>
      </c>
      <c r="G9" s="21" t="s">
        <v>907</v>
      </c>
      <c r="H9" s="21"/>
      <c r="I9" s="150">
        <v>7.29</v>
      </c>
      <c r="J9" s="20" t="s">
        <v>117</v>
      </c>
      <c r="K9" s="67"/>
    </row>
    <row r="10" spans="1:11" ht="18" customHeight="1">
      <c r="A10" s="177">
        <v>4</v>
      </c>
      <c r="B10" s="17"/>
      <c r="C10" s="18" t="s">
        <v>508</v>
      </c>
      <c r="D10" s="19" t="s">
        <v>509</v>
      </c>
      <c r="E10" s="172" t="s">
        <v>510</v>
      </c>
      <c r="F10" s="21" t="s">
        <v>489</v>
      </c>
      <c r="G10" s="21" t="s">
        <v>178</v>
      </c>
      <c r="H10" s="21"/>
      <c r="I10" s="150" t="s">
        <v>217</v>
      </c>
      <c r="J10" s="20" t="s">
        <v>480</v>
      </c>
      <c r="K10" s="67"/>
    </row>
    <row r="11" spans="1:11" ht="18" customHeight="1">
      <c r="A11" s="177">
        <v>5</v>
      </c>
      <c r="B11" s="17"/>
      <c r="C11" s="18" t="s">
        <v>185</v>
      </c>
      <c r="D11" s="19" t="s">
        <v>926</v>
      </c>
      <c r="E11" s="172" t="s">
        <v>927</v>
      </c>
      <c r="F11" s="21" t="s">
        <v>906</v>
      </c>
      <c r="G11" s="21" t="s">
        <v>907</v>
      </c>
      <c r="H11" s="21"/>
      <c r="I11" s="150">
        <v>7.44</v>
      </c>
      <c r="J11" s="20" t="s">
        <v>928</v>
      </c>
      <c r="K11" s="67"/>
    </row>
    <row r="12" spans="1:11" ht="18" customHeight="1">
      <c r="A12" s="177">
        <v>6</v>
      </c>
      <c r="B12" s="17"/>
      <c r="C12" s="18" t="s">
        <v>645</v>
      </c>
      <c r="D12" s="19" t="s">
        <v>646</v>
      </c>
      <c r="E12" s="172" t="s">
        <v>647</v>
      </c>
      <c r="F12" s="21" t="s">
        <v>62</v>
      </c>
      <c r="G12" s="21" t="s">
        <v>205</v>
      </c>
      <c r="H12" s="21"/>
      <c r="I12" s="150">
        <v>7.87</v>
      </c>
      <c r="J12" s="20" t="s">
        <v>648</v>
      </c>
      <c r="K12" s="67"/>
    </row>
    <row r="13" spans="1:10" s="67" customFormat="1" ht="16.5" thickBot="1">
      <c r="A13" s="61"/>
      <c r="B13" s="61"/>
      <c r="C13" s="184">
        <v>2</v>
      </c>
      <c r="D13" s="62" t="s">
        <v>216</v>
      </c>
      <c r="E13" s="63"/>
      <c r="F13" s="63"/>
      <c r="G13" s="63"/>
      <c r="H13" s="64"/>
      <c r="I13" s="65"/>
      <c r="J13" s="61"/>
    </row>
    <row r="14" spans="1:10" s="73" customFormat="1" ht="18" customHeight="1" thickBot="1">
      <c r="A14" s="107" t="s">
        <v>18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968</v>
      </c>
      <c r="I14" s="71" t="s">
        <v>6</v>
      </c>
      <c r="J14" s="72" t="s">
        <v>5</v>
      </c>
    </row>
    <row r="15" spans="1:11" ht="18" customHeight="1">
      <c r="A15" s="177">
        <v>1</v>
      </c>
      <c r="B15" s="17"/>
      <c r="C15" s="18"/>
      <c r="D15" s="19"/>
      <c r="E15" s="172"/>
      <c r="F15" s="21"/>
      <c r="G15" s="21"/>
      <c r="H15" s="21"/>
      <c r="I15" s="150"/>
      <c r="J15" s="20"/>
      <c r="K15" s="73"/>
    </row>
    <row r="16" spans="1:11" ht="18" customHeight="1">
      <c r="A16" s="177">
        <v>2</v>
      </c>
      <c r="B16" s="17"/>
      <c r="C16" s="18" t="s">
        <v>658</v>
      </c>
      <c r="D16" s="19" t="s">
        <v>659</v>
      </c>
      <c r="E16" s="172" t="s">
        <v>496</v>
      </c>
      <c r="F16" s="21" t="s">
        <v>62</v>
      </c>
      <c r="G16" s="21" t="s">
        <v>205</v>
      </c>
      <c r="H16" s="21"/>
      <c r="I16" s="150">
        <v>7.9</v>
      </c>
      <c r="J16" s="20" t="s">
        <v>602</v>
      </c>
      <c r="K16" s="73"/>
    </row>
    <row r="17" spans="1:11" ht="18" customHeight="1">
      <c r="A17" s="177">
        <v>3</v>
      </c>
      <c r="B17" s="17"/>
      <c r="C17" s="18" t="s">
        <v>591</v>
      </c>
      <c r="D17" s="19" t="s">
        <v>592</v>
      </c>
      <c r="E17" s="172" t="s">
        <v>593</v>
      </c>
      <c r="F17" s="21" t="s">
        <v>55</v>
      </c>
      <c r="G17" s="21" t="s">
        <v>205</v>
      </c>
      <c r="H17" s="21"/>
      <c r="I17" s="150">
        <v>7.18</v>
      </c>
      <c r="J17" s="20" t="s">
        <v>594</v>
      </c>
      <c r="K17" s="73"/>
    </row>
    <row r="18" spans="1:11" ht="18" customHeight="1">
      <c r="A18" s="177">
        <v>4</v>
      </c>
      <c r="B18" s="17"/>
      <c r="C18" s="18" t="s">
        <v>134</v>
      </c>
      <c r="D18" s="19" t="s">
        <v>135</v>
      </c>
      <c r="E18" s="172">
        <v>36393</v>
      </c>
      <c r="F18" s="21" t="s">
        <v>906</v>
      </c>
      <c r="G18" s="21" t="s">
        <v>907</v>
      </c>
      <c r="H18" s="21"/>
      <c r="I18" s="150">
        <v>7.53</v>
      </c>
      <c r="J18" s="20" t="s">
        <v>117</v>
      </c>
      <c r="K18" s="73"/>
    </row>
    <row r="19" spans="1:11" ht="18" customHeight="1">
      <c r="A19" s="177">
        <v>5</v>
      </c>
      <c r="B19" s="17"/>
      <c r="C19" s="18" t="s">
        <v>150</v>
      </c>
      <c r="D19" s="19" t="s">
        <v>432</v>
      </c>
      <c r="E19" s="172" t="s">
        <v>433</v>
      </c>
      <c r="F19" s="21" t="s">
        <v>425</v>
      </c>
      <c r="G19" s="21" t="s">
        <v>426</v>
      </c>
      <c r="H19" s="21"/>
      <c r="I19" s="150" t="s">
        <v>217</v>
      </c>
      <c r="J19" s="20" t="s">
        <v>434</v>
      </c>
      <c r="K19" s="73"/>
    </row>
    <row r="20" spans="1:11" ht="18" customHeight="1">
      <c r="A20" s="177">
        <v>6</v>
      </c>
      <c r="B20" s="17"/>
      <c r="C20" s="18" t="s">
        <v>193</v>
      </c>
      <c r="D20" s="19" t="s">
        <v>319</v>
      </c>
      <c r="E20" s="172" t="s">
        <v>320</v>
      </c>
      <c r="F20" s="21" t="s">
        <v>314</v>
      </c>
      <c r="G20" s="21" t="s">
        <v>315</v>
      </c>
      <c r="H20" s="21"/>
      <c r="I20" s="150">
        <v>7.7</v>
      </c>
      <c r="J20" s="20" t="s">
        <v>316</v>
      </c>
      <c r="K20" s="73"/>
    </row>
    <row r="21" spans="1:10" s="67" customFormat="1" ht="16.5" thickBot="1">
      <c r="A21" s="61"/>
      <c r="B21" s="61"/>
      <c r="C21" s="184">
        <v>3</v>
      </c>
      <c r="D21" s="62" t="s">
        <v>216</v>
      </c>
      <c r="E21" s="63"/>
      <c r="F21" s="63"/>
      <c r="G21" s="63"/>
      <c r="H21" s="64"/>
      <c r="I21" s="65"/>
      <c r="J21" s="61"/>
    </row>
    <row r="22" spans="1:10" s="73" customFormat="1" ht="18" customHeight="1" thickBot="1">
      <c r="A22" s="107" t="s">
        <v>18</v>
      </c>
      <c r="B22" s="159" t="s">
        <v>19</v>
      </c>
      <c r="C22" s="68" t="s">
        <v>0</v>
      </c>
      <c r="D22" s="69" t="s">
        <v>1</v>
      </c>
      <c r="E22" s="71" t="s">
        <v>10</v>
      </c>
      <c r="F22" s="70" t="s">
        <v>2</v>
      </c>
      <c r="G22" s="70" t="s">
        <v>3</v>
      </c>
      <c r="H22" s="70" t="s">
        <v>968</v>
      </c>
      <c r="I22" s="71" t="s">
        <v>6</v>
      </c>
      <c r="J22" s="72" t="s">
        <v>5</v>
      </c>
    </row>
    <row r="23" spans="1:10" ht="18" customHeight="1">
      <c r="A23" s="177">
        <v>1</v>
      </c>
      <c r="B23" s="17"/>
      <c r="C23" s="18" t="s">
        <v>635</v>
      </c>
      <c r="D23" s="19" t="s">
        <v>636</v>
      </c>
      <c r="E23" s="172" t="s">
        <v>637</v>
      </c>
      <c r="F23" s="21" t="s">
        <v>62</v>
      </c>
      <c r="G23" s="21" t="s">
        <v>205</v>
      </c>
      <c r="H23" s="21"/>
      <c r="I23" s="150">
        <v>7.64</v>
      </c>
      <c r="J23" s="20" t="s">
        <v>624</v>
      </c>
    </row>
    <row r="24" spans="1:10" ht="18" customHeight="1">
      <c r="A24" s="177">
        <v>2</v>
      </c>
      <c r="B24" s="17"/>
      <c r="C24" s="18" t="s">
        <v>141</v>
      </c>
      <c r="D24" s="19" t="s">
        <v>292</v>
      </c>
      <c r="E24" s="172">
        <v>36535</v>
      </c>
      <c r="F24" s="21" t="s">
        <v>845</v>
      </c>
      <c r="G24" s="21"/>
      <c r="H24" s="21"/>
      <c r="I24" s="150" t="s">
        <v>217</v>
      </c>
      <c r="J24" s="20" t="s">
        <v>826</v>
      </c>
    </row>
    <row r="25" spans="1:10" ht="18" customHeight="1">
      <c r="A25" s="177">
        <v>3</v>
      </c>
      <c r="B25" s="17"/>
      <c r="C25" s="18" t="s">
        <v>155</v>
      </c>
      <c r="D25" s="19" t="s">
        <v>601</v>
      </c>
      <c r="E25" s="172">
        <v>36315</v>
      </c>
      <c r="F25" s="21" t="s">
        <v>55</v>
      </c>
      <c r="G25" s="21" t="s">
        <v>205</v>
      </c>
      <c r="H25" s="21"/>
      <c r="I25" s="150">
        <v>7.21</v>
      </c>
      <c r="J25" s="20" t="s">
        <v>602</v>
      </c>
    </row>
    <row r="26" spans="1:10" ht="18" customHeight="1">
      <c r="A26" s="177">
        <v>4</v>
      </c>
      <c r="B26" s="17"/>
      <c r="C26" s="18" t="s">
        <v>116</v>
      </c>
      <c r="D26" s="19" t="s">
        <v>745</v>
      </c>
      <c r="E26" s="172" t="s">
        <v>746</v>
      </c>
      <c r="F26" s="21" t="s">
        <v>60</v>
      </c>
      <c r="G26" s="21" t="s">
        <v>680</v>
      </c>
      <c r="H26" s="21"/>
      <c r="I26" s="150">
        <v>7.65</v>
      </c>
      <c r="J26" s="20" t="s">
        <v>743</v>
      </c>
    </row>
    <row r="27" spans="1:10" ht="18" customHeight="1">
      <c r="A27" s="177">
        <v>5</v>
      </c>
      <c r="B27" s="17"/>
      <c r="C27" s="18" t="s">
        <v>407</v>
      </c>
      <c r="D27" s="19" t="s">
        <v>408</v>
      </c>
      <c r="E27" s="172" t="s">
        <v>409</v>
      </c>
      <c r="F27" s="21" t="s">
        <v>165</v>
      </c>
      <c r="G27" s="21" t="s">
        <v>166</v>
      </c>
      <c r="H27" s="21"/>
      <c r="I27" s="150">
        <v>8.07</v>
      </c>
      <c r="J27" s="20" t="s">
        <v>167</v>
      </c>
    </row>
    <row r="28" spans="1:10" ht="18" customHeight="1">
      <c r="A28" s="177">
        <v>6</v>
      </c>
      <c r="B28" s="17"/>
      <c r="C28" s="18" t="s">
        <v>429</v>
      </c>
      <c r="D28" s="19" t="s">
        <v>430</v>
      </c>
      <c r="E28" s="172" t="s">
        <v>431</v>
      </c>
      <c r="F28" s="21" t="s">
        <v>425</v>
      </c>
      <c r="G28" s="21" t="s">
        <v>426</v>
      </c>
      <c r="H28" s="21"/>
      <c r="I28" s="150">
        <v>7.82</v>
      </c>
      <c r="J28" s="20" t="s">
        <v>427</v>
      </c>
    </row>
    <row r="29" spans="1:10" s="67" customFormat="1" ht="16.5" thickBot="1">
      <c r="A29" s="61"/>
      <c r="B29" s="61"/>
      <c r="C29" s="184">
        <v>4</v>
      </c>
      <c r="D29" s="62" t="s">
        <v>216</v>
      </c>
      <c r="E29" s="63"/>
      <c r="F29" s="63"/>
      <c r="G29" s="63"/>
      <c r="H29" s="64"/>
      <c r="I29" s="65"/>
      <c r="J29" s="61"/>
    </row>
    <row r="30" spans="1:10" s="73" customFormat="1" ht="18" customHeight="1" thickBot="1">
      <c r="A30" s="107" t="s">
        <v>18</v>
      </c>
      <c r="B30" s="159" t="s">
        <v>19</v>
      </c>
      <c r="C30" s="68" t="s">
        <v>0</v>
      </c>
      <c r="D30" s="69" t="s">
        <v>1</v>
      </c>
      <c r="E30" s="71" t="s">
        <v>10</v>
      </c>
      <c r="F30" s="70" t="s">
        <v>2</v>
      </c>
      <c r="G30" s="70" t="s">
        <v>3</v>
      </c>
      <c r="H30" s="70" t="s">
        <v>968</v>
      </c>
      <c r="I30" s="71" t="s">
        <v>6</v>
      </c>
      <c r="J30" s="72" t="s">
        <v>5</v>
      </c>
    </row>
    <row r="31" spans="1:10" ht="18" customHeight="1">
      <c r="A31" s="177">
        <v>1</v>
      </c>
      <c r="B31" s="17"/>
      <c r="C31" s="18" t="s">
        <v>90</v>
      </c>
      <c r="D31" s="19" t="s">
        <v>623</v>
      </c>
      <c r="E31" s="172" t="s">
        <v>201</v>
      </c>
      <c r="F31" s="21" t="s">
        <v>62</v>
      </c>
      <c r="G31" s="21" t="s">
        <v>205</v>
      </c>
      <c r="H31" s="21"/>
      <c r="I31" s="150">
        <v>7.76</v>
      </c>
      <c r="J31" s="20" t="s">
        <v>624</v>
      </c>
    </row>
    <row r="32" spans="1:10" ht="18" customHeight="1">
      <c r="A32" s="177">
        <v>2</v>
      </c>
      <c r="B32" s="17"/>
      <c r="C32" s="18" t="s">
        <v>116</v>
      </c>
      <c r="D32" s="19" t="s">
        <v>312</v>
      </c>
      <c r="E32" s="172" t="s">
        <v>313</v>
      </c>
      <c r="F32" s="21" t="s">
        <v>314</v>
      </c>
      <c r="G32" s="21" t="s">
        <v>315</v>
      </c>
      <c r="H32" s="21"/>
      <c r="I32" s="150">
        <v>7.27</v>
      </c>
      <c r="J32" s="20" t="s">
        <v>316</v>
      </c>
    </row>
    <row r="33" spans="1:10" ht="18" customHeight="1">
      <c r="A33" s="177">
        <v>3</v>
      </c>
      <c r="B33" s="17"/>
      <c r="C33" s="18" t="s">
        <v>595</v>
      </c>
      <c r="D33" s="19" t="s">
        <v>596</v>
      </c>
      <c r="E33" s="172" t="s">
        <v>597</v>
      </c>
      <c r="F33" s="21" t="s">
        <v>55</v>
      </c>
      <c r="G33" s="21" t="s">
        <v>205</v>
      </c>
      <c r="H33" s="21"/>
      <c r="I33" s="150">
        <v>7.38</v>
      </c>
      <c r="J33" s="20" t="s">
        <v>594</v>
      </c>
    </row>
    <row r="34" spans="1:10" ht="18" customHeight="1">
      <c r="A34" s="177">
        <v>4</v>
      </c>
      <c r="B34" s="17"/>
      <c r="C34" s="18" t="s">
        <v>90</v>
      </c>
      <c r="D34" s="19" t="s">
        <v>492</v>
      </c>
      <c r="E34" s="172" t="s">
        <v>493</v>
      </c>
      <c r="F34" s="21" t="s">
        <v>489</v>
      </c>
      <c r="G34" s="21" t="s">
        <v>178</v>
      </c>
      <c r="H34" s="21"/>
      <c r="I34" s="150">
        <v>7.51</v>
      </c>
      <c r="J34" s="20" t="s">
        <v>494</v>
      </c>
    </row>
    <row r="35" spans="1:10" ht="18" customHeight="1">
      <c r="A35" s="177">
        <v>5</v>
      </c>
      <c r="B35" s="17"/>
      <c r="C35" s="18" t="s">
        <v>963</v>
      </c>
      <c r="D35" s="19" t="s">
        <v>964</v>
      </c>
      <c r="E35" s="172">
        <v>36688</v>
      </c>
      <c r="F35" s="21" t="s">
        <v>933</v>
      </c>
      <c r="G35" s="21" t="s">
        <v>907</v>
      </c>
      <c r="H35" s="21"/>
      <c r="I35" s="150">
        <v>7.62</v>
      </c>
      <c r="J35" s="20" t="s">
        <v>931</v>
      </c>
    </row>
    <row r="36" spans="1:10" ht="18" customHeight="1">
      <c r="A36" s="177">
        <v>6</v>
      </c>
      <c r="B36" s="17"/>
      <c r="C36" s="18" t="s">
        <v>240</v>
      </c>
      <c r="D36" s="19" t="s">
        <v>241</v>
      </c>
      <c r="E36" s="172" t="s">
        <v>242</v>
      </c>
      <c r="F36" s="21" t="s">
        <v>243</v>
      </c>
      <c r="G36" s="21" t="s">
        <v>244</v>
      </c>
      <c r="H36" s="21"/>
      <c r="I36" s="150">
        <v>7.85</v>
      </c>
      <c r="J36" s="20" t="s">
        <v>245</v>
      </c>
    </row>
    <row r="37" spans="1:9" s="62" customFormat="1" ht="15.75">
      <c r="A37" s="62" t="s">
        <v>22</v>
      </c>
      <c r="D37" s="63"/>
      <c r="E37" s="77"/>
      <c r="F37" s="77"/>
      <c r="G37" s="77"/>
      <c r="H37" s="104"/>
      <c r="I37" s="66"/>
    </row>
    <row r="38" spans="1:12" s="62" customFormat="1" ht="15.75">
      <c r="A38" s="62" t="s">
        <v>74</v>
      </c>
      <c r="D38" s="63"/>
      <c r="E38" s="77"/>
      <c r="F38" s="77"/>
      <c r="G38" s="104"/>
      <c r="H38" s="104"/>
      <c r="I38" s="66"/>
      <c r="J38" s="66"/>
      <c r="K38" s="66"/>
      <c r="L38" s="106"/>
    </row>
    <row r="39" ht="12.75">
      <c r="C39" s="50"/>
    </row>
    <row r="40" spans="1:10" s="67" customFormat="1" ht="15.75">
      <c r="A40" s="61"/>
      <c r="B40" s="61"/>
      <c r="C40" s="62" t="s">
        <v>30</v>
      </c>
      <c r="D40" s="62"/>
      <c r="E40" s="63"/>
      <c r="F40" s="63"/>
      <c r="G40" s="63"/>
      <c r="H40" s="64"/>
      <c r="I40" s="65"/>
      <c r="J40" s="61"/>
    </row>
    <row r="41" spans="1:10" s="67" customFormat="1" ht="16.5" thickBot="1">
      <c r="A41" s="61"/>
      <c r="B41" s="61"/>
      <c r="C41" s="184">
        <v>5</v>
      </c>
      <c r="D41" s="62" t="s">
        <v>216</v>
      </c>
      <c r="E41" s="63"/>
      <c r="F41" s="63"/>
      <c r="G41" s="63"/>
      <c r="H41" s="64"/>
      <c r="I41" s="65"/>
      <c r="J41" s="61"/>
    </row>
    <row r="42" spans="1:10" s="73" customFormat="1" ht="18" customHeight="1" thickBot="1">
      <c r="A42" s="107" t="s">
        <v>18</v>
      </c>
      <c r="B42" s="159" t="s">
        <v>19</v>
      </c>
      <c r="C42" s="68" t="s">
        <v>0</v>
      </c>
      <c r="D42" s="69" t="s">
        <v>1</v>
      </c>
      <c r="E42" s="71" t="s">
        <v>10</v>
      </c>
      <c r="F42" s="70" t="s">
        <v>2</v>
      </c>
      <c r="G42" s="70" t="s">
        <v>3</v>
      </c>
      <c r="H42" s="70" t="s">
        <v>968</v>
      </c>
      <c r="I42" s="71" t="s">
        <v>6</v>
      </c>
      <c r="J42" s="72" t="s">
        <v>5</v>
      </c>
    </row>
    <row r="43" spans="1:10" ht="18" customHeight="1">
      <c r="A43" s="177">
        <v>1</v>
      </c>
      <c r="B43" s="17"/>
      <c r="C43" s="18" t="s">
        <v>260</v>
      </c>
      <c r="D43" s="19" t="s">
        <v>261</v>
      </c>
      <c r="E43" s="172" t="s">
        <v>262</v>
      </c>
      <c r="F43" s="21" t="s">
        <v>257</v>
      </c>
      <c r="G43" s="21" t="s">
        <v>258</v>
      </c>
      <c r="H43" s="21"/>
      <c r="I43" s="150">
        <v>7.47</v>
      </c>
      <c r="J43" s="20" t="s">
        <v>259</v>
      </c>
    </row>
    <row r="44" spans="1:10" ht="18" customHeight="1">
      <c r="A44" s="177">
        <v>2</v>
      </c>
      <c r="B44" s="17"/>
      <c r="C44" s="18" t="s">
        <v>740</v>
      </c>
      <c r="D44" s="19" t="s">
        <v>741</v>
      </c>
      <c r="E44" s="172" t="s">
        <v>742</v>
      </c>
      <c r="F44" s="21" t="s">
        <v>60</v>
      </c>
      <c r="G44" s="21" t="s">
        <v>680</v>
      </c>
      <c r="H44" s="21"/>
      <c r="I44" s="150">
        <v>7.85</v>
      </c>
      <c r="J44" s="20" t="s">
        <v>743</v>
      </c>
    </row>
    <row r="45" spans="1:10" ht="18" customHeight="1">
      <c r="A45" s="177">
        <v>3</v>
      </c>
      <c r="B45" s="17"/>
      <c r="C45" s="18" t="s">
        <v>559</v>
      </c>
      <c r="D45" s="19" t="s">
        <v>560</v>
      </c>
      <c r="E45" s="172" t="s">
        <v>282</v>
      </c>
      <c r="F45" s="21" t="s">
        <v>553</v>
      </c>
      <c r="G45" s="21" t="s">
        <v>202</v>
      </c>
      <c r="H45" s="21"/>
      <c r="I45" s="150">
        <v>7.42</v>
      </c>
      <c r="J45" s="20" t="s">
        <v>558</v>
      </c>
    </row>
    <row r="46" spans="1:10" ht="18" customHeight="1">
      <c r="A46" s="177">
        <v>4</v>
      </c>
      <c r="B46" s="17"/>
      <c r="C46" s="18" t="s">
        <v>346</v>
      </c>
      <c r="D46" s="19" t="s">
        <v>953</v>
      </c>
      <c r="E46" s="172">
        <v>36822</v>
      </c>
      <c r="F46" s="21" t="s">
        <v>933</v>
      </c>
      <c r="G46" s="21" t="s">
        <v>907</v>
      </c>
      <c r="H46" s="21"/>
      <c r="I46" s="150">
        <v>7.78</v>
      </c>
      <c r="J46" s="20" t="s">
        <v>954</v>
      </c>
    </row>
    <row r="47" spans="1:10" ht="18" customHeight="1">
      <c r="A47" s="177">
        <v>5</v>
      </c>
      <c r="B47" s="17"/>
      <c r="C47" s="18" t="s">
        <v>157</v>
      </c>
      <c r="D47" s="19" t="s">
        <v>814</v>
      </c>
      <c r="E47" s="172" t="s">
        <v>815</v>
      </c>
      <c r="F47" s="21" t="s">
        <v>806</v>
      </c>
      <c r="G47" s="21" t="s">
        <v>145</v>
      </c>
      <c r="H47" s="21"/>
      <c r="I47" s="150" t="s">
        <v>217</v>
      </c>
      <c r="J47" s="20" t="s">
        <v>816</v>
      </c>
    </row>
    <row r="48" spans="1:10" ht="18" customHeight="1">
      <c r="A48" s="177">
        <v>6</v>
      </c>
      <c r="B48" s="17"/>
      <c r="C48" s="18" t="s">
        <v>291</v>
      </c>
      <c r="D48" s="19" t="s">
        <v>838</v>
      </c>
      <c r="E48" s="172" t="s">
        <v>839</v>
      </c>
      <c r="F48" s="21" t="s">
        <v>806</v>
      </c>
      <c r="G48" s="21" t="s">
        <v>145</v>
      </c>
      <c r="H48" s="21"/>
      <c r="I48" s="150">
        <v>7.07</v>
      </c>
      <c r="J48" s="20" t="s">
        <v>434</v>
      </c>
    </row>
    <row r="49" spans="1:10" s="67" customFormat="1" ht="16.5" thickBot="1">
      <c r="A49" s="61"/>
      <c r="B49" s="61"/>
      <c r="C49" s="184">
        <v>6</v>
      </c>
      <c r="D49" s="62" t="s">
        <v>216</v>
      </c>
      <c r="E49" s="63"/>
      <c r="F49" s="63"/>
      <c r="G49" s="63"/>
      <c r="H49" s="64"/>
      <c r="I49" s="65"/>
      <c r="J49" s="61"/>
    </row>
    <row r="50" spans="1:10" s="73" customFormat="1" ht="18" customHeight="1" thickBot="1">
      <c r="A50" s="107" t="s">
        <v>18</v>
      </c>
      <c r="B50" s="159" t="s">
        <v>19</v>
      </c>
      <c r="C50" s="68" t="s">
        <v>0</v>
      </c>
      <c r="D50" s="69" t="s">
        <v>1</v>
      </c>
      <c r="E50" s="71" t="s">
        <v>10</v>
      </c>
      <c r="F50" s="70" t="s">
        <v>2</v>
      </c>
      <c r="G50" s="70" t="s">
        <v>3</v>
      </c>
      <c r="H50" s="70" t="s">
        <v>968</v>
      </c>
      <c r="I50" s="71" t="s">
        <v>6</v>
      </c>
      <c r="J50" s="72" t="s">
        <v>5</v>
      </c>
    </row>
    <row r="51" spans="1:10" ht="18" customHeight="1">
      <c r="A51" s="177">
        <v>1</v>
      </c>
      <c r="B51" s="17"/>
      <c r="C51" s="18" t="s">
        <v>143</v>
      </c>
      <c r="D51" s="19" t="s">
        <v>168</v>
      </c>
      <c r="E51" s="172" t="s">
        <v>171</v>
      </c>
      <c r="F51" s="21" t="s">
        <v>165</v>
      </c>
      <c r="G51" s="21" t="s">
        <v>166</v>
      </c>
      <c r="H51" s="21"/>
      <c r="I51" s="150">
        <v>7.91</v>
      </c>
      <c r="J51" s="20" t="s">
        <v>390</v>
      </c>
    </row>
    <row r="52" spans="1:10" ht="18" customHeight="1">
      <c r="A52" s="177">
        <v>2</v>
      </c>
      <c r="B52" s="17"/>
      <c r="C52" s="18" t="s">
        <v>97</v>
      </c>
      <c r="D52" s="19" t="s">
        <v>168</v>
      </c>
      <c r="E52" s="172" t="s">
        <v>169</v>
      </c>
      <c r="F52" s="21" t="s">
        <v>59</v>
      </c>
      <c r="G52" s="21" t="s">
        <v>166</v>
      </c>
      <c r="H52" s="21"/>
      <c r="I52" s="150" t="s">
        <v>218</v>
      </c>
      <c r="J52" s="20" t="s">
        <v>167</v>
      </c>
    </row>
    <row r="53" spans="1:10" ht="18" customHeight="1">
      <c r="A53" s="177">
        <v>3</v>
      </c>
      <c r="B53" s="17"/>
      <c r="C53" s="18" t="s">
        <v>947</v>
      </c>
      <c r="D53" s="19" t="s">
        <v>948</v>
      </c>
      <c r="E53" s="172">
        <v>36439</v>
      </c>
      <c r="F53" s="21" t="s">
        <v>933</v>
      </c>
      <c r="G53" s="21" t="s">
        <v>907</v>
      </c>
      <c r="H53" s="21"/>
      <c r="I53" s="150">
        <v>7.54</v>
      </c>
      <c r="J53" s="20" t="s">
        <v>911</v>
      </c>
    </row>
    <row r="54" spans="1:10" ht="18" customHeight="1">
      <c r="A54" s="177">
        <v>4</v>
      </c>
      <c r="B54" s="17"/>
      <c r="C54" s="18" t="s">
        <v>150</v>
      </c>
      <c r="D54" s="19" t="s">
        <v>653</v>
      </c>
      <c r="E54" s="172" t="s">
        <v>654</v>
      </c>
      <c r="F54" s="21" t="s">
        <v>62</v>
      </c>
      <c r="G54" s="21" t="s">
        <v>205</v>
      </c>
      <c r="H54" s="21"/>
      <c r="I54" s="150">
        <v>7.43</v>
      </c>
      <c r="J54" s="20" t="s">
        <v>594</v>
      </c>
    </row>
    <row r="55" spans="1:10" ht="18" customHeight="1">
      <c r="A55" s="177">
        <v>5</v>
      </c>
      <c r="B55" s="17"/>
      <c r="C55" s="18" t="s">
        <v>87</v>
      </c>
      <c r="D55" s="19" t="s">
        <v>779</v>
      </c>
      <c r="E55" s="172" t="s">
        <v>780</v>
      </c>
      <c r="F55" s="21" t="s">
        <v>60</v>
      </c>
      <c r="G55" s="21" t="s">
        <v>680</v>
      </c>
      <c r="H55" s="21"/>
      <c r="I55" s="150">
        <v>7.47</v>
      </c>
      <c r="J55" s="20" t="s">
        <v>743</v>
      </c>
    </row>
    <row r="56" spans="1:10" ht="18" customHeight="1">
      <c r="A56" s="177">
        <v>6</v>
      </c>
      <c r="B56" s="17"/>
      <c r="C56" s="18" t="s">
        <v>97</v>
      </c>
      <c r="D56" s="19" t="s">
        <v>972</v>
      </c>
      <c r="E56" s="172">
        <v>37065</v>
      </c>
      <c r="F56" s="21" t="s">
        <v>974</v>
      </c>
      <c r="G56" s="21" t="s">
        <v>973</v>
      </c>
      <c r="H56" s="21"/>
      <c r="I56" s="150">
        <v>8.42</v>
      </c>
      <c r="J56" s="20" t="s">
        <v>434</v>
      </c>
    </row>
    <row r="57" spans="1:10" s="67" customFormat="1" ht="16.5" thickBot="1">
      <c r="A57" s="61"/>
      <c r="B57" s="61"/>
      <c r="C57" s="184">
        <v>7</v>
      </c>
      <c r="D57" s="62" t="s">
        <v>216</v>
      </c>
      <c r="E57" s="63"/>
      <c r="F57" s="63"/>
      <c r="G57" s="63"/>
      <c r="H57" s="64"/>
      <c r="I57" s="65"/>
      <c r="J57" s="61"/>
    </row>
    <row r="58" spans="1:10" s="73" customFormat="1" ht="18" customHeight="1" thickBot="1">
      <c r="A58" s="107" t="s">
        <v>18</v>
      </c>
      <c r="B58" s="159" t="s">
        <v>19</v>
      </c>
      <c r="C58" s="68" t="s">
        <v>0</v>
      </c>
      <c r="D58" s="69" t="s">
        <v>1</v>
      </c>
      <c r="E58" s="71" t="s">
        <v>10</v>
      </c>
      <c r="F58" s="70" t="s">
        <v>2</v>
      </c>
      <c r="G58" s="70" t="s">
        <v>3</v>
      </c>
      <c r="H58" s="70" t="s">
        <v>968</v>
      </c>
      <c r="I58" s="71" t="s">
        <v>6</v>
      </c>
      <c r="J58" s="72" t="s">
        <v>5</v>
      </c>
    </row>
    <row r="59" spans="1:10" ht="18" customHeight="1">
      <c r="A59" s="177">
        <v>1</v>
      </c>
      <c r="B59" s="17"/>
      <c r="C59" s="18" t="s">
        <v>587</v>
      </c>
      <c r="D59" s="19" t="s">
        <v>588</v>
      </c>
      <c r="E59" s="172" t="s">
        <v>589</v>
      </c>
      <c r="F59" s="21" t="s">
        <v>55</v>
      </c>
      <c r="G59" s="21" t="s">
        <v>205</v>
      </c>
      <c r="H59" s="21"/>
      <c r="I59" s="150">
        <v>7.52</v>
      </c>
      <c r="J59" s="20" t="s">
        <v>590</v>
      </c>
    </row>
    <row r="60" spans="1:10" ht="18" customHeight="1">
      <c r="A60" s="177">
        <v>2</v>
      </c>
      <c r="B60" s="17"/>
      <c r="C60" s="18" t="s">
        <v>386</v>
      </c>
      <c r="D60" s="19" t="s">
        <v>387</v>
      </c>
      <c r="E60" s="172" t="s">
        <v>388</v>
      </c>
      <c r="F60" s="21" t="s">
        <v>59</v>
      </c>
      <c r="G60" s="644" t="s">
        <v>360</v>
      </c>
      <c r="H60" s="21"/>
      <c r="I60" s="150">
        <v>7.2</v>
      </c>
      <c r="J60" s="20" t="s">
        <v>389</v>
      </c>
    </row>
    <row r="61" spans="1:10" ht="18" customHeight="1">
      <c r="A61" s="177">
        <v>3</v>
      </c>
      <c r="B61" s="17"/>
      <c r="C61" s="18"/>
      <c r="D61" s="19"/>
      <c r="E61" s="172"/>
      <c r="F61" s="21"/>
      <c r="G61" s="21"/>
      <c r="H61" s="21"/>
      <c r="I61" s="150"/>
      <c r="J61" s="20"/>
    </row>
    <row r="62" spans="1:10" ht="18" customHeight="1">
      <c r="A62" s="177">
        <v>4</v>
      </c>
      <c r="B62" s="17"/>
      <c r="C62" s="18" t="s">
        <v>477</v>
      </c>
      <c r="D62" s="19" t="s">
        <v>885</v>
      </c>
      <c r="E62" s="172" t="s">
        <v>886</v>
      </c>
      <c r="F62" s="21" t="s">
        <v>845</v>
      </c>
      <c r="G62" s="21" t="s">
        <v>145</v>
      </c>
      <c r="H62" s="21"/>
      <c r="I62" s="150">
        <v>7.72</v>
      </c>
      <c r="J62" s="20" t="s">
        <v>148</v>
      </c>
    </row>
    <row r="63" spans="1:10" ht="18" customHeight="1">
      <c r="A63" s="177">
        <v>5</v>
      </c>
      <c r="B63" s="17"/>
      <c r="C63" s="18" t="s">
        <v>87</v>
      </c>
      <c r="D63" s="19" t="s">
        <v>317</v>
      </c>
      <c r="E63" s="172" t="s">
        <v>318</v>
      </c>
      <c r="F63" s="21" t="s">
        <v>314</v>
      </c>
      <c r="G63" s="21" t="s">
        <v>315</v>
      </c>
      <c r="H63" s="21"/>
      <c r="I63" s="150">
        <v>8.13</v>
      </c>
      <c r="J63" s="20" t="s">
        <v>316</v>
      </c>
    </row>
    <row r="64" spans="1:10" ht="18" customHeight="1">
      <c r="A64" s="177">
        <v>6</v>
      </c>
      <c r="B64" s="17"/>
      <c r="C64" s="18" t="s">
        <v>645</v>
      </c>
      <c r="D64" s="19" t="s">
        <v>899</v>
      </c>
      <c r="E64" s="172">
        <v>36203</v>
      </c>
      <c r="F64" s="21" t="s">
        <v>896</v>
      </c>
      <c r="G64" s="21" t="s">
        <v>897</v>
      </c>
      <c r="H64" s="21"/>
      <c r="I64" s="150">
        <v>7.89</v>
      </c>
      <c r="J64" s="20" t="s">
        <v>898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zoomScalePageLayoutView="0" workbookViewId="0" topLeftCell="A1">
      <selection activeCell="Y18" sqref="Y18"/>
    </sheetView>
  </sheetViews>
  <sheetFormatPr defaultColWidth="11.421875" defaultRowHeight="12.75"/>
  <cols>
    <col min="1" max="1" width="5.28125" style="22" customWidth="1"/>
    <col min="2" max="2" width="5.28125" style="22" hidden="1" customWidth="1"/>
    <col min="3" max="3" width="10.421875" style="22" customWidth="1"/>
    <col min="4" max="4" width="14.421875" style="22" customWidth="1"/>
    <col min="5" max="5" width="10.7109375" style="44" customWidth="1"/>
    <col min="6" max="6" width="15.421875" style="46" bestFit="1" customWidth="1"/>
    <col min="7" max="7" width="12.8515625" style="46" bestFit="1" customWidth="1"/>
    <col min="8" max="8" width="6.140625" style="26" hidden="1" customWidth="1"/>
    <col min="9" max="9" width="5.8515625" style="26" bestFit="1" customWidth="1"/>
    <col min="10" max="12" width="4.7109375" style="93" customWidth="1"/>
    <col min="13" max="13" width="4.7109375" style="93" hidden="1" customWidth="1"/>
    <col min="14" max="16" width="4.7109375" style="93" customWidth="1"/>
    <col min="17" max="17" width="8.140625" style="88" customWidth="1"/>
    <col min="18" max="18" width="6.421875" style="34" bestFit="1" customWidth="1"/>
    <col min="19" max="19" width="26.57421875" style="24" bestFit="1" customWidth="1"/>
    <col min="20" max="16384" width="11.421875" style="22" customWidth="1"/>
  </cols>
  <sheetData>
    <row r="1" spans="1:12" s="39" customFormat="1" ht="15.75">
      <c r="A1" s="39" t="s">
        <v>22</v>
      </c>
      <c r="D1" s="43"/>
      <c r="E1" s="406"/>
      <c r="F1" s="406"/>
      <c r="G1" s="406"/>
      <c r="H1" s="407"/>
      <c r="I1" s="407"/>
      <c r="J1" s="408"/>
      <c r="K1" s="409"/>
      <c r="L1" s="409"/>
    </row>
    <row r="2" spans="1:15" s="39" customFormat="1" ht="15.75">
      <c r="A2" s="39" t="s">
        <v>223</v>
      </c>
      <c r="D2" s="43"/>
      <c r="E2" s="406"/>
      <c r="F2" s="406"/>
      <c r="G2" s="407"/>
      <c r="H2" s="407"/>
      <c r="I2" s="407"/>
      <c r="J2" s="408"/>
      <c r="K2" s="47"/>
      <c r="L2" s="47"/>
      <c r="M2" s="408"/>
      <c r="N2" s="408"/>
      <c r="O2" s="410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91"/>
      <c r="K3" s="91"/>
      <c r="L3" s="91"/>
      <c r="M3" s="91"/>
      <c r="N3" s="91"/>
      <c r="O3" s="91"/>
      <c r="P3" s="91"/>
      <c r="Q3" s="88"/>
      <c r="R3" s="34"/>
    </row>
    <row r="4" spans="3:18" s="38" customFormat="1" ht="16.5" thickBot="1">
      <c r="C4" s="39" t="s">
        <v>29</v>
      </c>
      <c r="E4" s="40"/>
      <c r="F4" s="41"/>
      <c r="G4" s="41"/>
      <c r="H4" s="42"/>
      <c r="I4" s="42"/>
      <c r="J4" s="92"/>
      <c r="K4" s="92"/>
      <c r="L4" s="92"/>
      <c r="M4" s="92"/>
      <c r="N4" s="92"/>
      <c r="O4" s="92"/>
      <c r="P4" s="92"/>
      <c r="Q4" s="411"/>
      <c r="R4" s="408"/>
    </row>
    <row r="5" spans="5:18" s="24" customFormat="1" ht="12" thickBot="1">
      <c r="E5" s="44"/>
      <c r="J5" s="705" t="s">
        <v>9</v>
      </c>
      <c r="K5" s="706"/>
      <c r="L5" s="706"/>
      <c r="M5" s="706"/>
      <c r="N5" s="706"/>
      <c r="O5" s="706"/>
      <c r="P5" s="707"/>
      <c r="Q5" s="412"/>
      <c r="R5" s="413"/>
    </row>
    <row r="6" spans="1:19" s="14" customFormat="1" ht="11.25" thickBot="1">
      <c r="A6" s="414" t="s">
        <v>20</v>
      </c>
      <c r="B6" s="415"/>
      <c r="C6" s="11" t="s">
        <v>0</v>
      </c>
      <c r="D6" s="12" t="s">
        <v>1</v>
      </c>
      <c r="E6" s="13" t="s">
        <v>10</v>
      </c>
      <c r="F6" s="48" t="s">
        <v>2</v>
      </c>
      <c r="G6" s="48" t="s">
        <v>3</v>
      </c>
      <c r="H6" s="416" t="s">
        <v>966</v>
      </c>
      <c r="I6" s="48" t="s">
        <v>42</v>
      </c>
      <c r="J6" s="179">
        <v>1</v>
      </c>
      <c r="K6" s="180">
        <v>2</v>
      </c>
      <c r="L6" s="180">
        <v>3</v>
      </c>
      <c r="M6" s="180" t="s">
        <v>21</v>
      </c>
      <c r="N6" s="181">
        <v>4</v>
      </c>
      <c r="O6" s="180">
        <v>5</v>
      </c>
      <c r="P6" s="182">
        <v>6</v>
      </c>
      <c r="Q6" s="417" t="s">
        <v>4</v>
      </c>
      <c r="R6" s="81" t="s">
        <v>13</v>
      </c>
      <c r="S6" s="49" t="s">
        <v>5</v>
      </c>
    </row>
    <row r="7" spans="1:19" ht="18" customHeight="1">
      <c r="A7" s="346">
        <v>1</v>
      </c>
      <c r="B7" s="418"/>
      <c r="C7" s="18" t="s">
        <v>98</v>
      </c>
      <c r="D7" s="19" t="s">
        <v>105</v>
      </c>
      <c r="E7" s="172" t="s">
        <v>576</v>
      </c>
      <c r="F7" s="21" t="s">
        <v>577</v>
      </c>
      <c r="G7" s="21" t="s">
        <v>106</v>
      </c>
      <c r="H7" s="21"/>
      <c r="I7" s="103">
        <v>18</v>
      </c>
      <c r="J7" s="102" t="s">
        <v>982</v>
      </c>
      <c r="K7" s="102">
        <v>15</v>
      </c>
      <c r="L7" s="102">
        <v>14.91</v>
      </c>
      <c r="M7" s="102"/>
      <c r="N7" s="102">
        <v>15.34</v>
      </c>
      <c r="O7" s="102" t="s">
        <v>981</v>
      </c>
      <c r="P7" s="102">
        <v>14.82</v>
      </c>
      <c r="Q7" s="420">
        <f aca="true" t="shared" si="0" ref="Q7:Q15">MAX(J7:L7,N7:P7)</f>
        <v>15.34</v>
      </c>
      <c r="R7" s="421" t="str">
        <f aca="true" t="shared" si="1" ref="R7:R15">IF(ISBLANK(Q7),"",IF(Q7&gt;=15.2,"KSM",IF(Q7&gt;=13.2,"I A",IF(Q7&gt;=11,"II A",IF(Q7&gt;=9.5,"III A",IF(Q7&gt;=8,"I JA",IF(Q7&gt;=7.2,"II JA",IF(Q7&gt;=6.5,"III JA"))))))))</f>
        <v>KSM</v>
      </c>
      <c r="S7" s="20" t="s">
        <v>107</v>
      </c>
    </row>
    <row r="8" spans="1:19" ht="18" customHeight="1">
      <c r="A8" s="346">
        <v>2</v>
      </c>
      <c r="B8" s="418"/>
      <c r="C8" s="18" t="s">
        <v>586</v>
      </c>
      <c r="D8" s="19" t="s">
        <v>208</v>
      </c>
      <c r="E8" s="172" t="s">
        <v>209</v>
      </c>
      <c r="F8" s="21" t="s">
        <v>55</v>
      </c>
      <c r="G8" s="21" t="s">
        <v>205</v>
      </c>
      <c r="H8" s="21"/>
      <c r="I8" s="103">
        <v>14</v>
      </c>
      <c r="J8" s="102">
        <v>14.59</v>
      </c>
      <c r="K8" s="102">
        <v>15.11</v>
      </c>
      <c r="L8" s="102">
        <v>14.75</v>
      </c>
      <c r="M8" s="102"/>
      <c r="N8" s="102">
        <v>15.18</v>
      </c>
      <c r="O8" s="102">
        <v>15.04</v>
      </c>
      <c r="P8" s="102" t="s">
        <v>981</v>
      </c>
      <c r="Q8" s="420">
        <f t="shared" si="0"/>
        <v>15.18</v>
      </c>
      <c r="R8" s="421" t="str">
        <f t="shared" si="1"/>
        <v>I A</v>
      </c>
      <c r="S8" s="20" t="s">
        <v>213</v>
      </c>
    </row>
    <row r="9" spans="1:19" ht="18" customHeight="1">
      <c r="A9" s="346">
        <v>3</v>
      </c>
      <c r="B9" s="418"/>
      <c r="C9" s="18" t="s">
        <v>552</v>
      </c>
      <c r="D9" s="19" t="s">
        <v>200</v>
      </c>
      <c r="E9" s="172" t="s">
        <v>201</v>
      </c>
      <c r="F9" s="21" t="s">
        <v>553</v>
      </c>
      <c r="G9" s="21" t="s">
        <v>202</v>
      </c>
      <c r="H9" s="21"/>
      <c r="I9" s="103">
        <v>11</v>
      </c>
      <c r="J9" s="102">
        <v>13.43</v>
      </c>
      <c r="K9" s="102" t="s">
        <v>981</v>
      </c>
      <c r="L9" s="102" t="s">
        <v>981</v>
      </c>
      <c r="M9" s="102"/>
      <c r="N9" s="102" t="s">
        <v>981</v>
      </c>
      <c r="O9" s="102" t="s">
        <v>981</v>
      </c>
      <c r="P9" s="102">
        <v>13.2</v>
      </c>
      <c r="Q9" s="420">
        <f t="shared" si="0"/>
        <v>13.43</v>
      </c>
      <c r="R9" s="421" t="str">
        <f t="shared" si="1"/>
        <v>I A</v>
      </c>
      <c r="S9" s="20" t="s">
        <v>554</v>
      </c>
    </row>
    <row r="10" spans="1:19" ht="18" customHeight="1">
      <c r="A10" s="346">
        <v>4</v>
      </c>
      <c r="B10" s="418"/>
      <c r="C10" s="18" t="s">
        <v>254</v>
      </c>
      <c r="D10" s="19" t="s">
        <v>960</v>
      </c>
      <c r="E10" s="172">
        <v>37015</v>
      </c>
      <c r="F10" s="21" t="s">
        <v>957</v>
      </c>
      <c r="G10" s="21" t="s">
        <v>907</v>
      </c>
      <c r="H10" s="21"/>
      <c r="I10" s="103" t="s">
        <v>101</v>
      </c>
      <c r="J10" s="102">
        <v>12.75</v>
      </c>
      <c r="K10" s="102">
        <v>13.13</v>
      </c>
      <c r="L10" s="102">
        <v>13.16</v>
      </c>
      <c r="M10" s="102"/>
      <c r="N10" s="102" t="s">
        <v>981</v>
      </c>
      <c r="O10" s="102" t="s">
        <v>981</v>
      </c>
      <c r="P10" s="102">
        <v>12.59</v>
      </c>
      <c r="Q10" s="420">
        <f t="shared" si="0"/>
        <v>13.16</v>
      </c>
      <c r="R10" s="421" t="str">
        <f t="shared" si="1"/>
        <v>II A</v>
      </c>
      <c r="S10" s="20" t="s">
        <v>127</v>
      </c>
    </row>
    <row r="11" spans="1:19" ht="18" customHeight="1">
      <c r="A11" s="346">
        <v>5</v>
      </c>
      <c r="B11" s="418"/>
      <c r="C11" s="18" t="s">
        <v>224</v>
      </c>
      <c r="D11" s="19" t="s">
        <v>469</v>
      </c>
      <c r="E11" s="172" t="s">
        <v>470</v>
      </c>
      <c r="F11" s="21" t="s">
        <v>11</v>
      </c>
      <c r="G11" s="21" t="s">
        <v>178</v>
      </c>
      <c r="H11" s="21"/>
      <c r="I11" s="103">
        <v>9</v>
      </c>
      <c r="J11" s="102">
        <v>10.04</v>
      </c>
      <c r="K11" s="102">
        <v>11.38</v>
      </c>
      <c r="L11" s="102">
        <v>11.23</v>
      </c>
      <c r="M11" s="102"/>
      <c r="N11" s="102">
        <v>11</v>
      </c>
      <c r="O11" s="102">
        <v>11.28</v>
      </c>
      <c r="P11" s="102" t="s">
        <v>981</v>
      </c>
      <c r="Q11" s="420">
        <f t="shared" si="0"/>
        <v>11.38</v>
      </c>
      <c r="R11" s="421" t="str">
        <f t="shared" si="1"/>
        <v>II A</v>
      </c>
      <c r="S11" s="20" t="s">
        <v>468</v>
      </c>
    </row>
    <row r="12" spans="1:19" ht="18" customHeight="1">
      <c r="A12" s="346">
        <v>6</v>
      </c>
      <c r="B12" s="418"/>
      <c r="C12" s="18" t="s">
        <v>676</v>
      </c>
      <c r="D12" s="19" t="s">
        <v>818</v>
      </c>
      <c r="E12" s="172">
        <v>36648</v>
      </c>
      <c r="F12" s="21" t="s">
        <v>806</v>
      </c>
      <c r="G12" s="21" t="s">
        <v>145</v>
      </c>
      <c r="H12" s="21"/>
      <c r="I12" s="103">
        <v>8</v>
      </c>
      <c r="J12" s="102">
        <v>10.49</v>
      </c>
      <c r="K12" s="102">
        <v>10.59</v>
      </c>
      <c r="L12" s="102">
        <v>10.91</v>
      </c>
      <c r="M12" s="102"/>
      <c r="N12" s="102">
        <v>10.79</v>
      </c>
      <c r="O12" s="102" t="s">
        <v>981</v>
      </c>
      <c r="P12" s="102" t="s">
        <v>981</v>
      </c>
      <c r="Q12" s="420">
        <f t="shared" si="0"/>
        <v>10.91</v>
      </c>
      <c r="R12" s="421" t="str">
        <f t="shared" si="1"/>
        <v>III A</v>
      </c>
      <c r="S12" s="20" t="s">
        <v>817</v>
      </c>
    </row>
    <row r="13" spans="1:19" ht="18" customHeight="1">
      <c r="A13" s="346">
        <v>7</v>
      </c>
      <c r="B13" s="418"/>
      <c r="C13" s="18" t="s">
        <v>118</v>
      </c>
      <c r="D13" s="19" t="s">
        <v>871</v>
      </c>
      <c r="E13" s="172" t="s">
        <v>872</v>
      </c>
      <c r="F13" s="21" t="s">
        <v>845</v>
      </c>
      <c r="G13" s="21" t="s">
        <v>145</v>
      </c>
      <c r="H13" s="21"/>
      <c r="I13" s="103" t="s">
        <v>101</v>
      </c>
      <c r="J13" s="102">
        <v>10.31</v>
      </c>
      <c r="K13" s="102" t="s">
        <v>981</v>
      </c>
      <c r="L13" s="102">
        <v>10.24</v>
      </c>
      <c r="M13" s="102"/>
      <c r="N13" s="102">
        <v>10.28</v>
      </c>
      <c r="O13" s="102" t="s">
        <v>981</v>
      </c>
      <c r="P13" s="102" t="s">
        <v>981</v>
      </c>
      <c r="Q13" s="420">
        <f t="shared" si="0"/>
        <v>10.31</v>
      </c>
      <c r="R13" s="421" t="str">
        <f t="shared" si="1"/>
        <v>III A</v>
      </c>
      <c r="S13" s="20" t="s">
        <v>868</v>
      </c>
    </row>
    <row r="14" spans="1:19" ht="18" customHeight="1">
      <c r="A14" s="346">
        <v>8</v>
      </c>
      <c r="B14" s="418"/>
      <c r="C14" s="18" t="s">
        <v>108</v>
      </c>
      <c r="D14" s="19" t="s">
        <v>799</v>
      </c>
      <c r="E14" s="172" t="s">
        <v>800</v>
      </c>
      <c r="F14" s="21" t="s">
        <v>792</v>
      </c>
      <c r="G14" s="21" t="s">
        <v>793</v>
      </c>
      <c r="H14" s="21"/>
      <c r="I14" s="103">
        <v>7</v>
      </c>
      <c r="J14" s="102">
        <v>8.63</v>
      </c>
      <c r="K14" s="102">
        <v>9.95</v>
      </c>
      <c r="L14" s="102">
        <v>10.08</v>
      </c>
      <c r="M14" s="102"/>
      <c r="N14" s="102">
        <v>10.04</v>
      </c>
      <c r="O14" s="102" t="s">
        <v>981</v>
      </c>
      <c r="P14" s="102">
        <v>10.18</v>
      </c>
      <c r="Q14" s="420">
        <f t="shared" si="0"/>
        <v>10.18</v>
      </c>
      <c r="R14" s="421" t="str">
        <f t="shared" si="1"/>
        <v>III A</v>
      </c>
      <c r="S14" s="20" t="s">
        <v>798</v>
      </c>
    </row>
    <row r="15" spans="1:19" ht="18" customHeight="1">
      <c r="A15" s="346">
        <v>9</v>
      </c>
      <c r="B15" s="418"/>
      <c r="C15" s="18" t="s">
        <v>846</v>
      </c>
      <c r="D15" s="19" t="s">
        <v>847</v>
      </c>
      <c r="E15" s="172" t="s">
        <v>848</v>
      </c>
      <c r="F15" s="21" t="s">
        <v>845</v>
      </c>
      <c r="G15" s="21" t="s">
        <v>145</v>
      </c>
      <c r="H15" s="21"/>
      <c r="I15" s="103" t="s">
        <v>101</v>
      </c>
      <c r="J15" s="102">
        <v>9.74</v>
      </c>
      <c r="K15" s="102" t="s">
        <v>981</v>
      </c>
      <c r="L15" s="102" t="s">
        <v>981</v>
      </c>
      <c r="M15" s="102"/>
      <c r="N15" s="102"/>
      <c r="O15" s="102"/>
      <c r="P15" s="102"/>
      <c r="Q15" s="420">
        <f t="shared" si="0"/>
        <v>9.74</v>
      </c>
      <c r="R15" s="421" t="str">
        <f t="shared" si="1"/>
        <v>III A</v>
      </c>
      <c r="S15" s="20" t="s">
        <v>849</v>
      </c>
    </row>
    <row r="16" spans="1:19" ht="18" customHeight="1">
      <c r="A16" s="346"/>
      <c r="B16" s="419"/>
      <c r="C16" s="18" t="s">
        <v>151</v>
      </c>
      <c r="D16" s="19" t="s">
        <v>766</v>
      </c>
      <c r="E16" s="172" t="s">
        <v>767</v>
      </c>
      <c r="F16" s="21" t="s">
        <v>60</v>
      </c>
      <c r="G16" s="21" t="s">
        <v>680</v>
      </c>
      <c r="H16" s="21"/>
      <c r="I16" s="103"/>
      <c r="J16" s="102" t="s">
        <v>994</v>
      </c>
      <c r="K16" s="102" t="s">
        <v>994</v>
      </c>
      <c r="L16" s="102" t="s">
        <v>994</v>
      </c>
      <c r="M16" s="102"/>
      <c r="N16" s="102"/>
      <c r="O16" s="102"/>
      <c r="P16" s="102"/>
      <c r="Q16" s="420" t="s">
        <v>995</v>
      </c>
      <c r="R16" s="421"/>
      <c r="S16" s="20" t="s">
        <v>758</v>
      </c>
    </row>
    <row r="17" spans="1:19" ht="18" customHeight="1">
      <c r="A17" s="346"/>
      <c r="B17" s="419"/>
      <c r="C17" s="18" t="s">
        <v>644</v>
      </c>
      <c r="D17" s="19" t="s">
        <v>889</v>
      </c>
      <c r="E17" s="172" t="s">
        <v>890</v>
      </c>
      <c r="F17" s="21" t="s">
        <v>845</v>
      </c>
      <c r="G17" s="21" t="s">
        <v>145</v>
      </c>
      <c r="H17" s="21"/>
      <c r="I17" s="103" t="s">
        <v>101</v>
      </c>
      <c r="J17" s="102"/>
      <c r="K17" s="102"/>
      <c r="L17" s="102"/>
      <c r="M17" s="102"/>
      <c r="N17" s="102"/>
      <c r="O17" s="102"/>
      <c r="P17" s="102"/>
      <c r="Q17" s="420" t="s">
        <v>217</v>
      </c>
      <c r="R17" s="421"/>
      <c r="S17" s="20" t="s">
        <v>891</v>
      </c>
    </row>
    <row r="24" spans="5:19" ht="12.75">
      <c r="E24" s="22"/>
      <c r="F24" s="22"/>
      <c r="G24" s="22"/>
      <c r="S24" s="22"/>
    </row>
    <row r="25" spans="5:19" ht="12.75">
      <c r="E25" s="22"/>
      <c r="F25" s="22"/>
      <c r="G25" s="22"/>
      <c r="S25" s="22"/>
    </row>
    <row r="26" spans="5:19" ht="12.75">
      <c r="E26" s="22"/>
      <c r="F26" s="22"/>
      <c r="G26" s="22"/>
      <c r="S26" s="22"/>
    </row>
    <row r="27" spans="5:19" ht="12.75">
      <c r="E27" s="22"/>
      <c r="F27" s="22"/>
      <c r="G27" s="22"/>
      <c r="S27" s="22"/>
    </row>
    <row r="28" spans="5:19" ht="12.75">
      <c r="E28" s="22"/>
      <c r="F28" s="22"/>
      <c r="G28" s="22"/>
      <c r="S28" s="22"/>
    </row>
    <row r="29" spans="5:19" ht="12.75">
      <c r="E29" s="22"/>
      <c r="F29" s="22"/>
      <c r="G29" s="22"/>
      <c r="S29" s="22"/>
    </row>
    <row r="30" spans="5:19" ht="12.75">
      <c r="E30" s="22"/>
      <c r="F30" s="22"/>
      <c r="G30" s="22"/>
      <c r="S30" s="22"/>
    </row>
  </sheetData>
  <sheetProtection/>
  <mergeCells count="1">
    <mergeCell ref="J5:P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70C0"/>
  </sheetPr>
  <dimension ref="A1:T24"/>
  <sheetViews>
    <sheetView zoomScalePageLayoutView="0" workbookViewId="0" topLeftCell="A1">
      <selection activeCell="W31" sqref="W31"/>
    </sheetView>
  </sheetViews>
  <sheetFormatPr defaultColWidth="11.421875" defaultRowHeight="12.75"/>
  <cols>
    <col min="1" max="1" width="5.28125" style="22" customWidth="1"/>
    <col min="2" max="2" width="5.28125" style="22" hidden="1" customWidth="1"/>
    <col min="3" max="3" width="10.8515625" style="22" customWidth="1"/>
    <col min="4" max="4" width="11.28125" style="22" customWidth="1"/>
    <col min="5" max="5" width="10.7109375" style="44" customWidth="1"/>
    <col min="6" max="6" width="13.57421875" style="46" bestFit="1" customWidth="1"/>
    <col min="7" max="7" width="12.8515625" style="46" bestFit="1" customWidth="1"/>
    <col min="8" max="8" width="8.00390625" style="26" hidden="1" customWidth="1"/>
    <col min="9" max="9" width="5.8515625" style="26" bestFit="1" customWidth="1"/>
    <col min="10" max="12" width="4.7109375" style="93" customWidth="1"/>
    <col min="13" max="13" width="4.7109375" style="93" hidden="1" customWidth="1"/>
    <col min="14" max="16" width="4.7109375" style="93" customWidth="1"/>
    <col min="17" max="17" width="8.140625" style="88" customWidth="1"/>
    <col min="18" max="18" width="5.28125" style="34" bestFit="1" customWidth="1"/>
    <col min="19" max="19" width="21.140625" style="24" bestFit="1" customWidth="1"/>
    <col min="20" max="16384" width="11.421875" style="22" customWidth="1"/>
  </cols>
  <sheetData>
    <row r="1" spans="1:12" s="39" customFormat="1" ht="15.75">
      <c r="A1" s="39" t="s">
        <v>22</v>
      </c>
      <c r="D1" s="43"/>
      <c r="E1" s="406"/>
      <c r="F1" s="406"/>
      <c r="G1" s="406"/>
      <c r="H1" s="407"/>
      <c r="I1" s="407"/>
      <c r="J1" s="408"/>
      <c r="K1" s="409"/>
      <c r="L1" s="409"/>
    </row>
    <row r="2" spans="1:15" s="39" customFormat="1" ht="15.75">
      <c r="A2" s="39" t="s">
        <v>223</v>
      </c>
      <c r="D2" s="43"/>
      <c r="E2" s="406"/>
      <c r="F2" s="406"/>
      <c r="G2" s="407"/>
      <c r="H2" s="407"/>
      <c r="I2" s="407"/>
      <c r="J2" s="408"/>
      <c r="K2" s="47"/>
      <c r="L2" s="47"/>
      <c r="M2" s="408"/>
      <c r="N2" s="408"/>
      <c r="O2" s="410"/>
    </row>
    <row r="3" spans="1:18" s="24" customFormat="1" ht="12" customHeight="1">
      <c r="A3" s="22"/>
      <c r="B3" s="22"/>
      <c r="C3" s="22"/>
      <c r="D3" s="23"/>
      <c r="E3" s="36"/>
      <c r="F3" s="33"/>
      <c r="G3" s="33"/>
      <c r="H3" s="26"/>
      <c r="I3" s="26"/>
      <c r="J3" s="91"/>
      <c r="K3" s="91"/>
      <c r="L3" s="91"/>
      <c r="M3" s="91"/>
      <c r="N3" s="91"/>
      <c r="O3" s="91"/>
      <c r="P3" s="91"/>
      <c r="Q3" s="88"/>
      <c r="R3" s="34"/>
    </row>
    <row r="4" spans="3:18" s="38" customFormat="1" ht="15.75" customHeight="1" thickBot="1">
      <c r="C4" s="39" t="s">
        <v>37</v>
      </c>
      <c r="E4" s="40"/>
      <c r="F4" s="41"/>
      <c r="G4" s="41"/>
      <c r="H4" s="42"/>
      <c r="I4" s="42"/>
      <c r="J4" s="92"/>
      <c r="K4" s="92"/>
      <c r="L4" s="92"/>
      <c r="M4" s="92"/>
      <c r="N4" s="92"/>
      <c r="O4" s="92"/>
      <c r="P4" s="92"/>
      <c r="Q4" s="411"/>
      <c r="R4" s="408"/>
    </row>
    <row r="5" spans="6:18" ht="13.5" thickBot="1">
      <c r="F5" s="80"/>
      <c r="G5" s="80"/>
      <c r="H5" s="80"/>
      <c r="I5" s="80"/>
      <c r="J5" s="705" t="s">
        <v>9</v>
      </c>
      <c r="K5" s="706"/>
      <c r="L5" s="706"/>
      <c r="M5" s="706"/>
      <c r="N5" s="706"/>
      <c r="O5" s="706"/>
      <c r="P5" s="707"/>
      <c r="Q5" s="480"/>
      <c r="R5" s="481"/>
    </row>
    <row r="6" spans="1:19" s="132" customFormat="1" ht="11.25" thickBot="1">
      <c r="A6" s="414" t="s">
        <v>20</v>
      </c>
      <c r="B6" s="415"/>
      <c r="C6" s="127" t="s">
        <v>0</v>
      </c>
      <c r="D6" s="128" t="s">
        <v>1</v>
      </c>
      <c r="E6" s="129" t="s">
        <v>10</v>
      </c>
      <c r="F6" s="130" t="s">
        <v>2</v>
      </c>
      <c r="G6" s="130" t="s">
        <v>3</v>
      </c>
      <c r="H6" s="482" t="s">
        <v>966</v>
      </c>
      <c r="I6" s="48" t="s">
        <v>42</v>
      </c>
      <c r="J6" s="186">
        <v>1</v>
      </c>
      <c r="K6" s="187">
        <v>2</v>
      </c>
      <c r="L6" s="187">
        <v>3</v>
      </c>
      <c r="M6" s="180" t="s">
        <v>21</v>
      </c>
      <c r="N6" s="188">
        <v>4</v>
      </c>
      <c r="O6" s="187">
        <v>5</v>
      </c>
      <c r="P6" s="189">
        <v>6</v>
      </c>
      <c r="Q6" s="483" t="s">
        <v>4</v>
      </c>
      <c r="R6" s="484" t="s">
        <v>13</v>
      </c>
      <c r="S6" s="131" t="s">
        <v>5</v>
      </c>
    </row>
    <row r="7" spans="1:20" s="133" customFormat="1" ht="18" customHeight="1">
      <c r="A7" s="485">
        <v>1</v>
      </c>
      <c r="B7" s="486"/>
      <c r="C7" s="487" t="s">
        <v>246</v>
      </c>
      <c r="D7" s="488" t="s">
        <v>350</v>
      </c>
      <c r="E7" s="489" t="s">
        <v>351</v>
      </c>
      <c r="F7" s="490" t="s">
        <v>347</v>
      </c>
      <c r="G7" s="490" t="s">
        <v>348</v>
      </c>
      <c r="H7" s="490"/>
      <c r="I7" s="342">
        <v>18</v>
      </c>
      <c r="J7" s="491">
        <v>16.15</v>
      </c>
      <c r="K7" s="491">
        <v>16.27</v>
      </c>
      <c r="L7" s="491">
        <v>15.04</v>
      </c>
      <c r="M7" s="491"/>
      <c r="N7" s="491">
        <v>15.29</v>
      </c>
      <c r="O7" s="491" t="s">
        <v>1035</v>
      </c>
      <c r="P7" s="491" t="s">
        <v>1035</v>
      </c>
      <c r="Q7" s="492">
        <f aca="true" t="shared" si="0" ref="Q7:Q22">MAX(J7:P7)</f>
        <v>16.27</v>
      </c>
      <c r="R7" s="493" t="str">
        <f aca="true" t="shared" si="1" ref="R7:R22">IF(ISBLANK(Q7),"",IF(Q7&lt;9.5,"",IF(Q7&gt;=18.2,"KSM",IF(Q7&gt;=16.5,"I A",IF(Q7&gt;=14.4,"II A",IF(Q7&gt;=12.3,"III A",IF(Q7&gt;=10.7,"I JA",IF(Q7&gt;=9.5,"II JA"))))))))</f>
        <v>II A</v>
      </c>
      <c r="S7" s="20" t="s">
        <v>349</v>
      </c>
      <c r="T7" s="93"/>
    </row>
    <row r="8" spans="1:20" s="133" customFormat="1" ht="18" customHeight="1">
      <c r="A8" s="485">
        <v>2</v>
      </c>
      <c r="B8" s="486"/>
      <c r="C8" s="487" t="s">
        <v>113</v>
      </c>
      <c r="D8" s="488" t="s">
        <v>114</v>
      </c>
      <c r="E8" s="489">
        <v>36289</v>
      </c>
      <c r="F8" s="490" t="s">
        <v>983</v>
      </c>
      <c r="G8" s="490"/>
      <c r="H8" s="490"/>
      <c r="I8" s="342" t="s">
        <v>101</v>
      </c>
      <c r="J8" s="491">
        <v>15.49</v>
      </c>
      <c r="K8" s="491">
        <v>15.92</v>
      </c>
      <c r="L8" s="491">
        <v>15.53</v>
      </c>
      <c r="M8" s="491"/>
      <c r="N8" s="491">
        <v>15.58</v>
      </c>
      <c r="O8" s="491">
        <v>15.71</v>
      </c>
      <c r="P8" s="491">
        <v>15.84</v>
      </c>
      <c r="Q8" s="492">
        <f t="shared" si="0"/>
        <v>15.92</v>
      </c>
      <c r="R8" s="493" t="str">
        <f t="shared" si="1"/>
        <v>II A</v>
      </c>
      <c r="S8" s="20" t="s">
        <v>112</v>
      </c>
      <c r="T8" s="93"/>
    </row>
    <row r="9" spans="1:20" s="133" customFormat="1" ht="18" customHeight="1">
      <c r="A9" s="485">
        <v>3</v>
      </c>
      <c r="B9" s="486"/>
      <c r="C9" s="487" t="s">
        <v>125</v>
      </c>
      <c r="D9" s="488" t="s">
        <v>126</v>
      </c>
      <c r="E9" s="489">
        <v>36361</v>
      </c>
      <c r="F9" s="490" t="s">
        <v>906</v>
      </c>
      <c r="G9" s="490" t="s">
        <v>907</v>
      </c>
      <c r="H9" s="490"/>
      <c r="I9" s="342">
        <v>14</v>
      </c>
      <c r="J9" s="491">
        <v>14.78</v>
      </c>
      <c r="K9" s="491">
        <v>14.92</v>
      </c>
      <c r="L9" s="491">
        <v>15.31</v>
      </c>
      <c r="M9" s="491"/>
      <c r="N9" s="491" t="s">
        <v>1035</v>
      </c>
      <c r="O9" s="491" t="s">
        <v>1035</v>
      </c>
      <c r="P9" s="491">
        <v>15.49</v>
      </c>
      <c r="Q9" s="492">
        <f t="shared" si="0"/>
        <v>15.49</v>
      </c>
      <c r="R9" s="493" t="str">
        <f t="shared" si="1"/>
        <v>II A</v>
      </c>
      <c r="S9" s="20" t="s">
        <v>127</v>
      </c>
      <c r="T9" s="93"/>
    </row>
    <row r="10" spans="1:20" s="133" customFormat="1" ht="18" customHeight="1">
      <c r="A10" s="485">
        <v>4</v>
      </c>
      <c r="B10" s="486"/>
      <c r="C10" s="487" t="s">
        <v>182</v>
      </c>
      <c r="D10" s="488" t="s">
        <v>183</v>
      </c>
      <c r="E10" s="489" t="s">
        <v>475</v>
      </c>
      <c r="F10" s="490" t="s">
        <v>11</v>
      </c>
      <c r="G10" s="490" t="s">
        <v>476</v>
      </c>
      <c r="H10" s="490"/>
      <c r="I10" s="342">
        <v>11</v>
      </c>
      <c r="J10" s="491">
        <v>13.72</v>
      </c>
      <c r="K10" s="491">
        <v>14.87</v>
      </c>
      <c r="L10" s="491">
        <v>15.38</v>
      </c>
      <c r="M10" s="491"/>
      <c r="N10" s="491">
        <v>15.02</v>
      </c>
      <c r="O10" s="491">
        <v>14.81</v>
      </c>
      <c r="P10" s="491">
        <v>14.78</v>
      </c>
      <c r="Q10" s="492">
        <f t="shared" si="0"/>
        <v>15.38</v>
      </c>
      <c r="R10" s="493" t="str">
        <f t="shared" si="1"/>
        <v>II A</v>
      </c>
      <c r="S10" s="20" t="s">
        <v>468</v>
      </c>
      <c r="T10" s="93"/>
    </row>
    <row r="11" spans="1:20" s="133" customFormat="1" ht="18" customHeight="1">
      <c r="A11" s="485">
        <v>5</v>
      </c>
      <c r="B11" s="486"/>
      <c r="C11" s="487" t="s">
        <v>103</v>
      </c>
      <c r="D11" s="488" t="s">
        <v>203</v>
      </c>
      <c r="E11" s="489" t="s">
        <v>204</v>
      </c>
      <c r="F11" s="490" t="s">
        <v>553</v>
      </c>
      <c r="G11" s="490" t="s">
        <v>202</v>
      </c>
      <c r="H11" s="490"/>
      <c r="I11" s="342">
        <v>9</v>
      </c>
      <c r="J11" s="491">
        <v>13.78</v>
      </c>
      <c r="K11" s="491">
        <v>14.52</v>
      </c>
      <c r="L11" s="491">
        <v>14.38</v>
      </c>
      <c r="M11" s="491"/>
      <c r="N11" s="491">
        <v>14.95</v>
      </c>
      <c r="O11" s="491" t="s">
        <v>1035</v>
      </c>
      <c r="P11" s="491" t="s">
        <v>1035</v>
      </c>
      <c r="Q11" s="492">
        <f t="shared" si="0"/>
        <v>14.95</v>
      </c>
      <c r="R11" s="493" t="str">
        <f t="shared" si="1"/>
        <v>II A</v>
      </c>
      <c r="S11" s="20" t="s">
        <v>554</v>
      </c>
      <c r="T11" s="93"/>
    </row>
    <row r="12" spans="1:20" s="133" customFormat="1" ht="18" customHeight="1">
      <c r="A12" s="485">
        <v>6</v>
      </c>
      <c r="B12" s="486"/>
      <c r="C12" s="487" t="s">
        <v>156</v>
      </c>
      <c r="D12" s="488" t="s">
        <v>173</v>
      </c>
      <c r="E12" s="489" t="s">
        <v>441</v>
      </c>
      <c r="F12" s="490" t="s">
        <v>442</v>
      </c>
      <c r="G12" s="490" t="s">
        <v>443</v>
      </c>
      <c r="H12" s="490"/>
      <c r="I12" s="342">
        <v>8</v>
      </c>
      <c r="J12" s="491">
        <v>12.56</v>
      </c>
      <c r="K12" s="491">
        <v>14.6</v>
      </c>
      <c r="L12" s="491">
        <v>13.87</v>
      </c>
      <c r="M12" s="491"/>
      <c r="N12" s="491" t="s">
        <v>1035</v>
      </c>
      <c r="O12" s="491">
        <v>14.29</v>
      </c>
      <c r="P12" s="491">
        <v>13.92</v>
      </c>
      <c r="Q12" s="492">
        <f t="shared" si="0"/>
        <v>14.6</v>
      </c>
      <c r="R12" s="493" t="str">
        <f t="shared" si="1"/>
        <v>II A</v>
      </c>
      <c r="S12" s="20" t="s">
        <v>444</v>
      </c>
      <c r="T12" s="93"/>
    </row>
    <row r="13" spans="1:20" s="133" customFormat="1" ht="18" customHeight="1">
      <c r="A13" s="485">
        <v>7</v>
      </c>
      <c r="B13" s="486"/>
      <c r="C13" s="487" t="s">
        <v>396</v>
      </c>
      <c r="D13" s="488" t="s">
        <v>404</v>
      </c>
      <c r="E13" s="489" t="s">
        <v>405</v>
      </c>
      <c r="F13" s="490" t="s">
        <v>165</v>
      </c>
      <c r="G13" s="490" t="s">
        <v>166</v>
      </c>
      <c r="H13" s="490"/>
      <c r="I13" s="342">
        <v>7</v>
      </c>
      <c r="J13" s="491">
        <v>14.16</v>
      </c>
      <c r="K13" s="491">
        <v>14.52</v>
      </c>
      <c r="L13" s="491" t="s">
        <v>1035</v>
      </c>
      <c r="M13" s="491"/>
      <c r="N13" s="491" t="s">
        <v>1035</v>
      </c>
      <c r="O13" s="491">
        <v>13.79</v>
      </c>
      <c r="P13" s="491">
        <v>13.79</v>
      </c>
      <c r="Q13" s="492">
        <f t="shared" si="0"/>
        <v>14.52</v>
      </c>
      <c r="R13" s="493" t="str">
        <f t="shared" si="1"/>
        <v>II A</v>
      </c>
      <c r="S13" s="20" t="s">
        <v>406</v>
      </c>
      <c r="T13" s="93"/>
    </row>
    <row r="14" spans="1:20" s="133" customFormat="1" ht="18" customHeight="1">
      <c r="A14" s="485">
        <v>8</v>
      </c>
      <c r="B14" s="486"/>
      <c r="C14" s="487" t="s">
        <v>941</v>
      </c>
      <c r="D14" s="488" t="s">
        <v>942</v>
      </c>
      <c r="E14" s="489">
        <v>36681</v>
      </c>
      <c r="F14" s="490" t="s">
        <v>933</v>
      </c>
      <c r="G14" s="490" t="s">
        <v>907</v>
      </c>
      <c r="H14" s="490"/>
      <c r="I14" s="342">
        <v>6</v>
      </c>
      <c r="J14" s="491">
        <v>12.06</v>
      </c>
      <c r="K14" s="491">
        <v>13.15</v>
      </c>
      <c r="L14" s="491">
        <v>13.85</v>
      </c>
      <c r="M14" s="491"/>
      <c r="N14" s="491">
        <v>13.15</v>
      </c>
      <c r="O14" s="491">
        <v>13.41</v>
      </c>
      <c r="P14" s="491">
        <v>14.17</v>
      </c>
      <c r="Q14" s="492">
        <f t="shared" si="0"/>
        <v>14.17</v>
      </c>
      <c r="R14" s="493" t="str">
        <f t="shared" si="1"/>
        <v>III A</v>
      </c>
      <c r="S14" s="20" t="s">
        <v>127</v>
      </c>
      <c r="T14" s="93"/>
    </row>
    <row r="15" spans="1:20" s="133" customFormat="1" ht="18" customHeight="1">
      <c r="A15" s="485">
        <v>9</v>
      </c>
      <c r="B15" s="486"/>
      <c r="C15" s="487" t="s">
        <v>87</v>
      </c>
      <c r="D15" s="488" t="s">
        <v>294</v>
      </c>
      <c r="E15" s="489" t="s">
        <v>170</v>
      </c>
      <c r="F15" s="490" t="s">
        <v>293</v>
      </c>
      <c r="G15" s="490" t="s">
        <v>194</v>
      </c>
      <c r="H15" s="490"/>
      <c r="I15" s="342">
        <v>5</v>
      </c>
      <c r="J15" s="491">
        <v>13.77</v>
      </c>
      <c r="K15" s="491" t="s">
        <v>1035</v>
      </c>
      <c r="L15" s="491">
        <v>13.45</v>
      </c>
      <c r="M15" s="491"/>
      <c r="N15" s="491"/>
      <c r="O15" s="491"/>
      <c r="P15" s="491"/>
      <c r="Q15" s="492">
        <f t="shared" si="0"/>
        <v>13.77</v>
      </c>
      <c r="R15" s="493" t="str">
        <f t="shared" si="1"/>
        <v>III A</v>
      </c>
      <c r="S15" s="20" t="s">
        <v>295</v>
      </c>
      <c r="T15" s="93"/>
    </row>
    <row r="16" spans="1:20" s="133" customFormat="1" ht="18" customHeight="1">
      <c r="A16" s="485">
        <v>10</v>
      </c>
      <c r="B16" s="486"/>
      <c r="C16" s="487" t="s">
        <v>943</v>
      </c>
      <c r="D16" s="488" t="s">
        <v>944</v>
      </c>
      <c r="E16" s="489">
        <v>36282</v>
      </c>
      <c r="F16" s="490" t="s">
        <v>933</v>
      </c>
      <c r="G16" s="490" t="s">
        <v>907</v>
      </c>
      <c r="H16" s="490"/>
      <c r="I16" s="342">
        <v>4</v>
      </c>
      <c r="J16" s="491">
        <v>12.62</v>
      </c>
      <c r="K16" s="491">
        <v>12.92</v>
      </c>
      <c r="L16" s="491">
        <v>13.21</v>
      </c>
      <c r="M16" s="491"/>
      <c r="N16" s="491"/>
      <c r="O16" s="491"/>
      <c r="P16" s="491"/>
      <c r="Q16" s="492">
        <f t="shared" si="0"/>
        <v>13.21</v>
      </c>
      <c r="R16" s="493" t="str">
        <f t="shared" si="1"/>
        <v>III A</v>
      </c>
      <c r="S16" s="20" t="s">
        <v>945</v>
      </c>
      <c r="T16" s="93"/>
    </row>
    <row r="17" spans="1:20" s="133" customFormat="1" ht="18" customHeight="1">
      <c r="A17" s="485">
        <v>11</v>
      </c>
      <c r="B17" s="494"/>
      <c r="C17" s="487" t="s">
        <v>338</v>
      </c>
      <c r="D17" s="488" t="s">
        <v>499</v>
      </c>
      <c r="E17" s="489" t="s">
        <v>500</v>
      </c>
      <c r="F17" s="490" t="s">
        <v>489</v>
      </c>
      <c r="G17" s="490" t="s">
        <v>178</v>
      </c>
      <c r="H17" s="490"/>
      <c r="I17" s="342" t="s">
        <v>101</v>
      </c>
      <c r="J17" s="491">
        <v>12.93</v>
      </c>
      <c r="K17" s="491">
        <v>12.84</v>
      </c>
      <c r="L17" s="491">
        <v>13.07</v>
      </c>
      <c r="M17" s="491"/>
      <c r="N17" s="491"/>
      <c r="O17" s="491"/>
      <c r="P17" s="491"/>
      <c r="Q17" s="492">
        <f t="shared" si="0"/>
        <v>13.07</v>
      </c>
      <c r="R17" s="493" t="str">
        <f t="shared" si="1"/>
        <v>III A</v>
      </c>
      <c r="S17" s="20" t="s">
        <v>501</v>
      </c>
      <c r="T17" s="93"/>
    </row>
    <row r="18" spans="1:20" s="133" customFormat="1" ht="18" customHeight="1">
      <c r="A18" s="485">
        <v>12</v>
      </c>
      <c r="B18" s="494"/>
      <c r="C18" s="487" t="s">
        <v>125</v>
      </c>
      <c r="D18" s="488" t="s">
        <v>807</v>
      </c>
      <c r="E18" s="489">
        <v>36461</v>
      </c>
      <c r="F18" s="490" t="s">
        <v>806</v>
      </c>
      <c r="G18" s="490" t="s">
        <v>145</v>
      </c>
      <c r="H18" s="490"/>
      <c r="I18" s="342">
        <v>3</v>
      </c>
      <c r="J18" s="491">
        <v>12.73</v>
      </c>
      <c r="K18" s="491">
        <v>12.94</v>
      </c>
      <c r="L18" s="491" t="s">
        <v>1035</v>
      </c>
      <c r="M18" s="491"/>
      <c r="N18" s="491"/>
      <c r="O18" s="491"/>
      <c r="P18" s="491"/>
      <c r="Q18" s="492">
        <f t="shared" si="0"/>
        <v>12.94</v>
      </c>
      <c r="R18" s="493" t="str">
        <f t="shared" si="1"/>
        <v>III A</v>
      </c>
      <c r="S18" s="20" t="s">
        <v>146</v>
      </c>
      <c r="T18" s="93"/>
    </row>
    <row r="19" spans="1:19" s="133" customFormat="1" ht="18" customHeight="1">
      <c r="A19" s="485">
        <v>13</v>
      </c>
      <c r="B19" s="494"/>
      <c r="C19" s="487" t="s">
        <v>125</v>
      </c>
      <c r="D19" s="488" t="s">
        <v>952</v>
      </c>
      <c r="E19" s="489">
        <v>36574</v>
      </c>
      <c r="F19" s="490" t="s">
        <v>933</v>
      </c>
      <c r="G19" s="490" t="s">
        <v>907</v>
      </c>
      <c r="H19" s="490"/>
      <c r="I19" s="342">
        <v>2</v>
      </c>
      <c r="J19" s="491" t="s">
        <v>1035</v>
      </c>
      <c r="K19" s="491">
        <v>12.72</v>
      </c>
      <c r="L19" s="491">
        <v>12.64</v>
      </c>
      <c r="M19" s="491"/>
      <c r="N19" s="491"/>
      <c r="O19" s="491"/>
      <c r="P19" s="491"/>
      <c r="Q19" s="492">
        <f t="shared" si="0"/>
        <v>12.72</v>
      </c>
      <c r="R19" s="493" t="str">
        <f t="shared" si="1"/>
        <v>III A</v>
      </c>
      <c r="S19" s="20" t="s">
        <v>127</v>
      </c>
    </row>
    <row r="20" spans="1:20" s="133" customFormat="1" ht="18" customHeight="1">
      <c r="A20" s="485">
        <v>14</v>
      </c>
      <c r="B20" s="494"/>
      <c r="C20" s="487" t="s">
        <v>116</v>
      </c>
      <c r="D20" s="488" t="s">
        <v>850</v>
      </c>
      <c r="E20" s="489">
        <v>36353</v>
      </c>
      <c r="F20" s="490" t="s">
        <v>845</v>
      </c>
      <c r="G20" s="490" t="s">
        <v>145</v>
      </c>
      <c r="H20" s="490"/>
      <c r="I20" s="342" t="s">
        <v>101</v>
      </c>
      <c r="J20" s="491">
        <v>11.78</v>
      </c>
      <c r="K20" s="491">
        <v>12.05</v>
      </c>
      <c r="L20" s="491" t="s">
        <v>1035</v>
      </c>
      <c r="M20" s="491"/>
      <c r="N20" s="491"/>
      <c r="O20" s="491"/>
      <c r="P20" s="491"/>
      <c r="Q20" s="492">
        <f t="shared" si="0"/>
        <v>12.05</v>
      </c>
      <c r="R20" s="493" t="str">
        <f t="shared" si="1"/>
        <v>I JA</v>
      </c>
      <c r="S20" s="20" t="s">
        <v>146</v>
      </c>
      <c r="T20" s="93"/>
    </row>
    <row r="21" spans="1:20" s="133" customFormat="1" ht="18" customHeight="1">
      <c r="A21" s="485">
        <v>15</v>
      </c>
      <c r="B21" s="494"/>
      <c r="C21" s="487" t="s">
        <v>103</v>
      </c>
      <c r="D21" s="488" t="s">
        <v>869</v>
      </c>
      <c r="E21" s="489" t="s">
        <v>870</v>
      </c>
      <c r="F21" s="490" t="s">
        <v>845</v>
      </c>
      <c r="G21" s="490"/>
      <c r="H21" s="490"/>
      <c r="I21" s="342" t="s">
        <v>101</v>
      </c>
      <c r="J21" s="491" t="s">
        <v>1035</v>
      </c>
      <c r="K21" s="491">
        <v>11.59</v>
      </c>
      <c r="L21" s="491">
        <v>11.8</v>
      </c>
      <c r="M21" s="491"/>
      <c r="N21" s="491"/>
      <c r="O21" s="491"/>
      <c r="P21" s="491"/>
      <c r="Q21" s="492">
        <f t="shared" si="0"/>
        <v>11.8</v>
      </c>
      <c r="R21" s="493" t="str">
        <f t="shared" si="1"/>
        <v>I JA</v>
      </c>
      <c r="S21" s="20" t="s">
        <v>868</v>
      </c>
      <c r="T21" s="93"/>
    </row>
    <row r="22" spans="1:20" s="133" customFormat="1" ht="18" customHeight="1">
      <c r="A22" s="485">
        <v>16</v>
      </c>
      <c r="B22" s="494"/>
      <c r="C22" s="487" t="s">
        <v>129</v>
      </c>
      <c r="D22" s="488" t="s">
        <v>764</v>
      </c>
      <c r="E22" s="489" t="s">
        <v>765</v>
      </c>
      <c r="F22" s="490" t="s">
        <v>60</v>
      </c>
      <c r="G22" s="490" t="s">
        <v>680</v>
      </c>
      <c r="H22" s="490"/>
      <c r="I22" s="342">
        <v>1</v>
      </c>
      <c r="J22" s="491">
        <v>10.2</v>
      </c>
      <c r="K22" s="491">
        <v>10.47</v>
      </c>
      <c r="L22" s="491" t="s">
        <v>1035</v>
      </c>
      <c r="M22" s="491"/>
      <c r="N22" s="491"/>
      <c r="O22" s="491"/>
      <c r="P22" s="491"/>
      <c r="Q22" s="492">
        <f t="shared" si="0"/>
        <v>10.47</v>
      </c>
      <c r="R22" s="493" t="str">
        <f t="shared" si="1"/>
        <v>II JA</v>
      </c>
      <c r="S22" s="20" t="s">
        <v>758</v>
      </c>
      <c r="T22" s="93"/>
    </row>
    <row r="23" spans="1:20" s="133" customFormat="1" ht="18" customHeight="1">
      <c r="A23" s="485"/>
      <c r="B23" s="494"/>
      <c r="C23" s="487" t="s">
        <v>396</v>
      </c>
      <c r="D23" s="488" t="s">
        <v>625</v>
      </c>
      <c r="E23" s="489" t="s">
        <v>475</v>
      </c>
      <c r="F23" s="490" t="s">
        <v>62</v>
      </c>
      <c r="G23" s="490" t="s">
        <v>205</v>
      </c>
      <c r="H23" s="490"/>
      <c r="I23" s="342"/>
      <c r="J23" s="491" t="s">
        <v>1035</v>
      </c>
      <c r="K23" s="491" t="s">
        <v>1035</v>
      </c>
      <c r="L23" s="491" t="s">
        <v>1035</v>
      </c>
      <c r="M23" s="491"/>
      <c r="N23" s="491"/>
      <c r="O23" s="491"/>
      <c r="P23" s="491"/>
      <c r="Q23" s="492" t="s">
        <v>995</v>
      </c>
      <c r="R23" s="493"/>
      <c r="S23" s="20" t="s">
        <v>626</v>
      </c>
      <c r="T23" s="93"/>
    </row>
    <row r="24" spans="1:20" s="133" customFormat="1" ht="18" customHeight="1">
      <c r="A24" s="485"/>
      <c r="B24" s="494"/>
      <c r="C24" s="487" t="s">
        <v>158</v>
      </c>
      <c r="D24" s="488" t="s">
        <v>866</v>
      </c>
      <c r="E24" s="489" t="s">
        <v>867</v>
      </c>
      <c r="F24" s="490" t="s">
        <v>845</v>
      </c>
      <c r="G24" s="490" t="s">
        <v>145</v>
      </c>
      <c r="H24" s="490"/>
      <c r="I24" s="342"/>
      <c r="J24" s="491"/>
      <c r="K24" s="491"/>
      <c r="L24" s="491"/>
      <c r="M24" s="491"/>
      <c r="N24" s="491"/>
      <c r="O24" s="491"/>
      <c r="P24" s="491"/>
      <c r="Q24" s="492" t="s">
        <v>217</v>
      </c>
      <c r="R24" s="493"/>
      <c r="S24" s="20" t="s">
        <v>868</v>
      </c>
      <c r="T24" s="93"/>
    </row>
    <row r="26" ht="12.75"/>
    <row r="28" ht="12.75"/>
  </sheetData>
  <sheetProtection/>
  <mergeCells count="1">
    <mergeCell ref="J5:P5"/>
  </mergeCells>
  <printOptions horizontalCentered="1"/>
  <pageMargins left="0.15748031496062992" right="0.15748031496062992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D12" sqref="D12"/>
    </sheetView>
  </sheetViews>
  <sheetFormatPr defaultColWidth="12.421875" defaultRowHeight="12.75"/>
  <cols>
    <col min="1" max="1" width="6.140625" style="167" customWidth="1"/>
    <col min="2" max="2" width="10.140625" style="166" bestFit="1" customWidth="1"/>
    <col min="3" max="3" width="8.57421875" style="166" customWidth="1"/>
    <col min="4" max="4" width="7.28125" style="165" bestFit="1" customWidth="1"/>
    <col min="5" max="5" width="7.57421875" style="166" customWidth="1"/>
    <col min="6" max="6" width="3.140625" style="166" customWidth="1"/>
    <col min="7" max="7" width="6.140625" style="166" bestFit="1" customWidth="1"/>
    <col min="8" max="8" width="18.00390625" style="166" bestFit="1" customWidth="1"/>
    <col min="9" max="9" width="8.57421875" style="165" customWidth="1"/>
    <col min="10" max="10" width="8.421875" style="165" bestFit="1" customWidth="1"/>
    <col min="11" max="11" width="9.421875" style="165" customWidth="1"/>
    <col min="12" max="12" width="7.28125" style="165" customWidth="1"/>
    <col min="13" max="251" width="9.140625" style="166" customWidth="1"/>
    <col min="252" max="252" width="6.140625" style="166" customWidth="1"/>
    <col min="253" max="253" width="6.421875" style="166" customWidth="1"/>
    <col min="254" max="254" width="23.00390625" style="166" customWidth="1"/>
    <col min="255" max="16384" width="12.421875" style="166" customWidth="1"/>
  </cols>
  <sheetData>
    <row r="1" spans="1:13" s="62" customFormat="1" ht="15.75">
      <c r="A1" s="62" t="s">
        <v>22</v>
      </c>
      <c r="E1" s="63"/>
      <c r="F1" s="63"/>
      <c r="G1" s="77"/>
      <c r="H1" s="77"/>
      <c r="I1" s="104"/>
      <c r="J1" s="77"/>
      <c r="K1" s="104"/>
      <c r="L1" s="104"/>
      <c r="M1" s="66"/>
    </row>
    <row r="2" spans="1:16" s="62" customFormat="1" ht="15.75">
      <c r="A2" s="62" t="s">
        <v>1106</v>
      </c>
      <c r="E2" s="63"/>
      <c r="F2" s="63"/>
      <c r="G2" s="77"/>
      <c r="H2" s="77"/>
      <c r="I2" s="104"/>
      <c r="J2" s="104"/>
      <c r="K2" s="104"/>
      <c r="L2" s="104"/>
      <c r="M2" s="66"/>
      <c r="N2" s="66"/>
      <c r="O2" s="66"/>
      <c r="P2" s="106"/>
    </row>
    <row r="3" ht="9" customHeight="1">
      <c r="A3" s="22"/>
    </row>
    <row r="4" spans="1:3" ht="15.75">
      <c r="A4" s="38"/>
      <c r="B4" s="167"/>
      <c r="C4" s="167"/>
    </row>
    <row r="5" spans="1:12" ht="18.75">
      <c r="A5" s="722" t="s">
        <v>50</v>
      </c>
      <c r="B5" s="722"/>
      <c r="C5" s="722"/>
      <c r="D5" s="722"/>
      <c r="E5" s="722"/>
      <c r="F5" s="171"/>
      <c r="G5" s="722" t="s">
        <v>51</v>
      </c>
      <c r="H5" s="722"/>
      <c r="I5" s="722"/>
      <c r="J5" s="722"/>
      <c r="K5" s="722"/>
      <c r="L5" s="722"/>
    </row>
    <row r="6" spans="1:12" ht="15.75">
      <c r="A6" s="723" t="s">
        <v>20</v>
      </c>
      <c r="B6" s="713" t="s">
        <v>2</v>
      </c>
      <c r="C6" s="717" t="s">
        <v>220</v>
      </c>
      <c r="D6" s="723" t="s">
        <v>42</v>
      </c>
      <c r="E6" s="720" t="s">
        <v>222</v>
      </c>
      <c r="F6" s="307"/>
      <c r="G6" s="711" t="s">
        <v>20</v>
      </c>
      <c r="H6" s="713" t="s">
        <v>2</v>
      </c>
      <c r="I6" s="717" t="s">
        <v>220</v>
      </c>
      <c r="J6" s="715" t="s">
        <v>42</v>
      </c>
      <c r="K6" s="716"/>
      <c r="L6" s="711"/>
    </row>
    <row r="7" spans="1:12" ht="15.75">
      <c r="A7" s="714"/>
      <c r="B7" s="714"/>
      <c r="C7" s="718"/>
      <c r="D7" s="714"/>
      <c r="E7" s="721"/>
      <c r="F7" s="308"/>
      <c r="G7" s="712"/>
      <c r="H7" s="714"/>
      <c r="I7" s="719"/>
      <c r="J7" s="170" t="s">
        <v>52</v>
      </c>
      <c r="K7" s="170" t="s">
        <v>53</v>
      </c>
      <c r="L7" s="170" t="s">
        <v>54</v>
      </c>
    </row>
    <row r="8" spans="1:12" ht="15.75">
      <c r="A8" s="168">
        <v>1</v>
      </c>
      <c r="B8" s="251" t="s">
        <v>55</v>
      </c>
      <c r="C8" s="310"/>
      <c r="D8" s="310">
        <v>354</v>
      </c>
      <c r="E8" s="288">
        <f aca="true" t="shared" si="0" ref="E8:E15">C8+D8</f>
        <v>354</v>
      </c>
      <c r="F8" s="309"/>
      <c r="G8" s="306">
        <v>1</v>
      </c>
      <c r="H8" s="673" t="s">
        <v>191</v>
      </c>
      <c r="I8" s="311"/>
      <c r="J8" s="164">
        <v>144</v>
      </c>
      <c r="K8" s="289">
        <v>62</v>
      </c>
      <c r="L8" s="288">
        <f aca="true" t="shared" si="1" ref="L8:L44">I8+J8+K8</f>
        <v>206</v>
      </c>
    </row>
    <row r="9" spans="1:12" ht="15.75">
      <c r="A9" s="168">
        <v>2</v>
      </c>
      <c r="B9" s="251" t="s">
        <v>56</v>
      </c>
      <c r="C9" s="310"/>
      <c r="D9" s="310">
        <v>321.5</v>
      </c>
      <c r="E9" s="288">
        <f t="shared" si="0"/>
        <v>321.5</v>
      </c>
      <c r="F9" s="309"/>
      <c r="G9" s="306">
        <v>2</v>
      </c>
      <c r="H9" s="674" t="s">
        <v>69</v>
      </c>
      <c r="I9" s="164"/>
      <c r="J9" s="169">
        <v>96</v>
      </c>
      <c r="K9" s="289">
        <v>75</v>
      </c>
      <c r="L9" s="288">
        <f t="shared" si="1"/>
        <v>171</v>
      </c>
    </row>
    <row r="10" spans="1:12" ht="15.75">
      <c r="A10" s="168">
        <v>3</v>
      </c>
      <c r="B10" s="672" t="s">
        <v>806</v>
      </c>
      <c r="C10" s="310">
        <v>-5</v>
      </c>
      <c r="D10" s="310">
        <v>300.5</v>
      </c>
      <c r="E10" s="288">
        <f t="shared" si="0"/>
        <v>295.5</v>
      </c>
      <c r="F10" s="309"/>
      <c r="G10" s="306">
        <v>3</v>
      </c>
      <c r="H10" s="674" t="s">
        <v>57</v>
      </c>
      <c r="I10" s="312"/>
      <c r="J10" s="164">
        <v>93</v>
      </c>
      <c r="K10" s="289">
        <v>74</v>
      </c>
      <c r="L10" s="288">
        <f t="shared" si="1"/>
        <v>167</v>
      </c>
    </row>
    <row r="11" spans="1:12" ht="15.75">
      <c r="A11" s="168">
        <v>4</v>
      </c>
      <c r="B11" s="251" t="s">
        <v>59</v>
      </c>
      <c r="C11" s="310"/>
      <c r="D11" s="310">
        <v>263</v>
      </c>
      <c r="E11" s="288">
        <f t="shared" si="0"/>
        <v>263</v>
      </c>
      <c r="F11" s="309"/>
      <c r="G11" s="306">
        <v>4</v>
      </c>
      <c r="H11" s="673" t="s">
        <v>75</v>
      </c>
      <c r="I11" s="311"/>
      <c r="J11" s="164">
        <v>96</v>
      </c>
      <c r="K11" s="289">
        <v>70</v>
      </c>
      <c r="L11" s="288">
        <f t="shared" si="1"/>
        <v>166</v>
      </c>
    </row>
    <row r="12" spans="1:12" ht="15.75">
      <c r="A12" s="168">
        <v>5</v>
      </c>
      <c r="B12" s="251" t="s">
        <v>11</v>
      </c>
      <c r="C12" s="310"/>
      <c r="D12" s="310">
        <v>241.5</v>
      </c>
      <c r="E12" s="288">
        <f t="shared" si="0"/>
        <v>241.5</v>
      </c>
      <c r="F12" s="309"/>
      <c r="G12" s="306">
        <v>5</v>
      </c>
      <c r="H12" s="673" t="s">
        <v>199</v>
      </c>
      <c r="I12" s="311"/>
      <c r="J12" s="164">
        <v>92</v>
      </c>
      <c r="K12" s="289">
        <v>36</v>
      </c>
      <c r="L12" s="288">
        <f t="shared" si="1"/>
        <v>128</v>
      </c>
    </row>
    <row r="13" spans="1:12" ht="15.75">
      <c r="A13" s="168">
        <v>6</v>
      </c>
      <c r="B13" s="251" t="s">
        <v>62</v>
      </c>
      <c r="C13" s="310"/>
      <c r="D13" s="310">
        <v>67</v>
      </c>
      <c r="E13" s="288">
        <f t="shared" si="0"/>
        <v>67</v>
      </c>
      <c r="F13" s="309"/>
      <c r="G13" s="306">
        <v>6</v>
      </c>
      <c r="H13" s="674" t="s">
        <v>65</v>
      </c>
      <c r="I13" s="312"/>
      <c r="J13" s="169">
        <v>66</v>
      </c>
      <c r="K13" s="289">
        <v>37</v>
      </c>
      <c r="L13" s="288">
        <f t="shared" si="1"/>
        <v>103</v>
      </c>
    </row>
    <row r="14" spans="1:12" ht="15.75">
      <c r="A14" s="168">
        <v>7</v>
      </c>
      <c r="B14" s="251" t="s">
        <v>60</v>
      </c>
      <c r="C14" s="310"/>
      <c r="D14" s="310">
        <v>51</v>
      </c>
      <c r="E14" s="288">
        <f t="shared" si="0"/>
        <v>51</v>
      </c>
      <c r="F14" s="309"/>
      <c r="G14" s="306">
        <v>7</v>
      </c>
      <c r="H14" s="673" t="s">
        <v>144</v>
      </c>
      <c r="I14" s="311"/>
      <c r="J14" s="164">
        <v>73</v>
      </c>
      <c r="K14" s="289">
        <v>29</v>
      </c>
      <c r="L14" s="288">
        <f t="shared" si="1"/>
        <v>102</v>
      </c>
    </row>
    <row r="15" spans="1:12" ht="15.75">
      <c r="A15" s="168">
        <v>8</v>
      </c>
      <c r="B15" s="251" t="s">
        <v>61</v>
      </c>
      <c r="C15" s="310"/>
      <c r="D15" s="310">
        <v>43</v>
      </c>
      <c r="E15" s="288">
        <f t="shared" si="0"/>
        <v>43</v>
      </c>
      <c r="F15" s="678"/>
      <c r="G15" s="168">
        <v>8</v>
      </c>
      <c r="H15" s="673" t="s">
        <v>109</v>
      </c>
      <c r="I15" s="311"/>
      <c r="J15" s="169">
        <v>81</v>
      </c>
      <c r="K15" s="289">
        <v>19</v>
      </c>
      <c r="L15" s="288">
        <f t="shared" si="1"/>
        <v>100</v>
      </c>
    </row>
    <row r="16" spans="7:12" ht="15.75">
      <c r="G16" s="168">
        <v>9</v>
      </c>
      <c r="H16" s="673" t="s">
        <v>162</v>
      </c>
      <c r="I16" s="311"/>
      <c r="J16" s="164">
        <v>42</v>
      </c>
      <c r="K16" s="289">
        <v>54</v>
      </c>
      <c r="L16" s="288">
        <f t="shared" si="1"/>
        <v>96</v>
      </c>
    </row>
    <row r="17" spans="7:12" ht="15.75">
      <c r="G17" s="168">
        <v>10</v>
      </c>
      <c r="H17" s="673" t="s">
        <v>195</v>
      </c>
      <c r="I17" s="311"/>
      <c r="J17" s="164">
        <v>51</v>
      </c>
      <c r="K17" s="289">
        <v>21</v>
      </c>
      <c r="L17" s="288">
        <f t="shared" si="1"/>
        <v>72</v>
      </c>
    </row>
    <row r="18" spans="7:12" ht="15.75">
      <c r="G18" s="168">
        <v>11</v>
      </c>
      <c r="H18" s="674" t="s">
        <v>66</v>
      </c>
      <c r="I18" s="312"/>
      <c r="J18" s="164">
        <v>44</v>
      </c>
      <c r="K18" s="289">
        <v>26</v>
      </c>
      <c r="L18" s="288">
        <f t="shared" si="1"/>
        <v>70</v>
      </c>
    </row>
    <row r="19" spans="7:12" ht="15.75">
      <c r="G19" s="168">
        <v>12</v>
      </c>
      <c r="H19" s="674" t="s">
        <v>58</v>
      </c>
      <c r="I19" s="312"/>
      <c r="J19" s="169">
        <v>54</v>
      </c>
      <c r="K19" s="289">
        <v>16</v>
      </c>
      <c r="L19" s="288">
        <f>I19+J19+K19</f>
        <v>70</v>
      </c>
    </row>
    <row r="20" spans="7:12" ht="15.75">
      <c r="G20" s="168">
        <v>13</v>
      </c>
      <c r="H20" s="673" t="s">
        <v>196</v>
      </c>
      <c r="I20" s="290"/>
      <c r="J20" s="164">
        <v>42</v>
      </c>
      <c r="K20" s="289">
        <v>27.5</v>
      </c>
      <c r="L20" s="288">
        <f t="shared" si="1"/>
        <v>69.5</v>
      </c>
    </row>
    <row r="21" spans="7:12" ht="15.75">
      <c r="G21" s="168">
        <v>14</v>
      </c>
      <c r="H21" s="673" t="s">
        <v>198</v>
      </c>
      <c r="I21" s="290"/>
      <c r="J21" s="164">
        <v>22</v>
      </c>
      <c r="K21" s="289">
        <v>44</v>
      </c>
      <c r="L21" s="288">
        <f t="shared" si="1"/>
        <v>66</v>
      </c>
    </row>
    <row r="22" spans="7:12" ht="15.75">
      <c r="G22" s="168">
        <v>15</v>
      </c>
      <c r="H22" s="674" t="s">
        <v>81</v>
      </c>
      <c r="I22" s="164"/>
      <c r="J22" s="164">
        <v>42</v>
      </c>
      <c r="K22" s="289">
        <v>23</v>
      </c>
      <c r="L22" s="288">
        <f t="shared" si="1"/>
        <v>65</v>
      </c>
    </row>
    <row r="23" spans="7:12" ht="15.75">
      <c r="G23" s="168">
        <v>16</v>
      </c>
      <c r="H23" s="674" t="s">
        <v>80</v>
      </c>
      <c r="I23" s="312"/>
      <c r="J23" s="164">
        <v>36</v>
      </c>
      <c r="K23" s="289">
        <v>27</v>
      </c>
      <c r="L23" s="288">
        <f t="shared" si="1"/>
        <v>63</v>
      </c>
    </row>
    <row r="24" spans="7:12" ht="15.75">
      <c r="G24" s="168">
        <v>17</v>
      </c>
      <c r="H24" s="673" t="s">
        <v>177</v>
      </c>
      <c r="I24" s="311"/>
      <c r="J24" s="169">
        <v>55</v>
      </c>
      <c r="K24" s="289">
        <v>7</v>
      </c>
      <c r="L24" s="288">
        <f t="shared" si="1"/>
        <v>62</v>
      </c>
    </row>
    <row r="25" spans="7:12" ht="15.75">
      <c r="G25" s="168">
        <v>18</v>
      </c>
      <c r="H25" s="304" t="s">
        <v>83</v>
      </c>
      <c r="I25" s="164"/>
      <c r="J25" s="164">
        <v>43</v>
      </c>
      <c r="K25" s="289">
        <v>18</v>
      </c>
      <c r="L25" s="288">
        <f t="shared" si="1"/>
        <v>61</v>
      </c>
    </row>
    <row r="26" spans="7:12" ht="15.75">
      <c r="G26" s="168">
        <v>19</v>
      </c>
      <c r="H26" s="673" t="s">
        <v>163</v>
      </c>
      <c r="I26" s="290"/>
      <c r="J26" s="164">
        <v>34</v>
      </c>
      <c r="K26" s="289">
        <v>14.5</v>
      </c>
      <c r="L26" s="288">
        <f t="shared" si="1"/>
        <v>48.5</v>
      </c>
    </row>
    <row r="27" spans="7:12" ht="15.75">
      <c r="G27" s="168">
        <v>20</v>
      </c>
      <c r="H27" s="674" t="s">
        <v>67</v>
      </c>
      <c r="I27" s="312"/>
      <c r="J27" s="169">
        <v>42</v>
      </c>
      <c r="K27" s="289">
        <v>5</v>
      </c>
      <c r="L27" s="288">
        <f t="shared" si="1"/>
        <v>47</v>
      </c>
    </row>
    <row r="28" spans="7:12" ht="15.75">
      <c r="G28" s="168">
        <v>21</v>
      </c>
      <c r="H28" s="673" t="s">
        <v>175</v>
      </c>
      <c r="I28" s="311"/>
      <c r="J28" s="164">
        <v>44</v>
      </c>
      <c r="K28" s="289"/>
      <c r="L28" s="288">
        <f t="shared" si="1"/>
        <v>44</v>
      </c>
    </row>
    <row r="29" spans="7:12" ht="15.75">
      <c r="G29" s="168">
        <v>22</v>
      </c>
      <c r="H29" s="673" t="s">
        <v>174</v>
      </c>
      <c r="I29" s="311"/>
      <c r="J29" s="164">
        <v>33</v>
      </c>
      <c r="K29" s="289">
        <v>10</v>
      </c>
      <c r="L29" s="288">
        <f t="shared" si="1"/>
        <v>43</v>
      </c>
    </row>
    <row r="30" spans="7:12" ht="15.75">
      <c r="G30" s="168">
        <v>23</v>
      </c>
      <c r="H30" s="304" t="s">
        <v>63</v>
      </c>
      <c r="I30" s="164"/>
      <c r="J30" s="164">
        <v>17</v>
      </c>
      <c r="K30" s="289">
        <v>14</v>
      </c>
      <c r="L30" s="288">
        <f t="shared" si="1"/>
        <v>31</v>
      </c>
    </row>
    <row r="31" spans="7:12" ht="15.75">
      <c r="G31" s="168">
        <v>24</v>
      </c>
      <c r="H31" s="674" t="s">
        <v>64</v>
      </c>
      <c r="I31" s="164"/>
      <c r="J31" s="164">
        <v>12</v>
      </c>
      <c r="K31" s="289">
        <v>11</v>
      </c>
      <c r="L31" s="288">
        <f t="shared" si="1"/>
        <v>23</v>
      </c>
    </row>
    <row r="32" spans="7:12" ht="15.75">
      <c r="G32" s="168">
        <v>25</v>
      </c>
      <c r="H32" s="673" t="s">
        <v>192</v>
      </c>
      <c r="I32" s="290"/>
      <c r="J32" s="164">
        <v>16</v>
      </c>
      <c r="K32" s="289">
        <v>5</v>
      </c>
      <c r="L32" s="288">
        <f t="shared" si="1"/>
        <v>21</v>
      </c>
    </row>
    <row r="33" spans="7:12" ht="15.75">
      <c r="G33" s="168">
        <v>26</v>
      </c>
      <c r="H33" s="305" t="s">
        <v>164</v>
      </c>
      <c r="I33" s="290"/>
      <c r="J33" s="169">
        <v>9</v>
      </c>
      <c r="K33" s="289">
        <v>11</v>
      </c>
      <c r="L33" s="288">
        <f t="shared" si="1"/>
        <v>20</v>
      </c>
    </row>
    <row r="34" spans="7:12" ht="15.75">
      <c r="G34" s="168">
        <v>27</v>
      </c>
      <c r="H34" s="304" t="s">
        <v>70</v>
      </c>
      <c r="I34" s="164"/>
      <c r="J34" s="164">
        <v>13</v>
      </c>
      <c r="K34" s="289">
        <v>3</v>
      </c>
      <c r="L34" s="288">
        <f>I34+J34+K34</f>
        <v>16</v>
      </c>
    </row>
    <row r="35" spans="7:12" ht="15.75">
      <c r="G35" s="168">
        <v>28</v>
      </c>
      <c r="H35" s="674" t="s">
        <v>77</v>
      </c>
      <c r="I35" s="164"/>
      <c r="J35" s="164">
        <v>16</v>
      </c>
      <c r="K35" s="289"/>
      <c r="L35" s="288">
        <f t="shared" si="1"/>
        <v>16</v>
      </c>
    </row>
    <row r="36" spans="7:12" ht="15.75">
      <c r="G36" s="168">
        <v>29</v>
      </c>
      <c r="H36" s="674" t="s">
        <v>82</v>
      </c>
      <c r="I36" s="164"/>
      <c r="J36" s="164">
        <v>7</v>
      </c>
      <c r="K36" s="289">
        <v>7.5</v>
      </c>
      <c r="L36" s="288">
        <f t="shared" si="1"/>
        <v>14.5</v>
      </c>
    </row>
    <row r="37" spans="7:12" ht="15.75">
      <c r="G37" s="168">
        <v>30</v>
      </c>
      <c r="H37" s="674" t="s">
        <v>76</v>
      </c>
      <c r="I37" s="164"/>
      <c r="J37" s="164">
        <v>11</v>
      </c>
      <c r="K37" s="289"/>
      <c r="L37" s="288">
        <f t="shared" si="1"/>
        <v>11</v>
      </c>
    </row>
    <row r="38" spans="7:12" ht="15.75">
      <c r="G38" s="168">
        <v>31</v>
      </c>
      <c r="H38" s="304" t="s">
        <v>78</v>
      </c>
      <c r="I38" s="164"/>
      <c r="J38" s="164">
        <v>11</v>
      </c>
      <c r="K38" s="289"/>
      <c r="L38" s="288">
        <f t="shared" si="1"/>
        <v>11</v>
      </c>
    </row>
    <row r="39" spans="7:12" ht="15.75">
      <c r="G39" s="168">
        <v>32</v>
      </c>
      <c r="H39" s="304" t="s">
        <v>115</v>
      </c>
      <c r="I39" s="164"/>
      <c r="J39" s="164"/>
      <c r="K39" s="289">
        <v>10.5</v>
      </c>
      <c r="L39" s="288">
        <f t="shared" si="1"/>
        <v>10.5</v>
      </c>
    </row>
    <row r="40" spans="7:12" ht="15.75">
      <c r="G40" s="168">
        <v>33</v>
      </c>
      <c r="H40" s="673" t="s">
        <v>110</v>
      </c>
      <c r="I40" s="290"/>
      <c r="J40" s="164">
        <v>5</v>
      </c>
      <c r="K40" s="289"/>
      <c r="L40" s="288">
        <f t="shared" si="1"/>
        <v>5</v>
      </c>
    </row>
    <row r="41" spans="7:12" ht="15.75">
      <c r="G41" s="168"/>
      <c r="H41" s="674" t="s">
        <v>68</v>
      </c>
      <c r="I41" s="312"/>
      <c r="J41" s="164">
        <v>0</v>
      </c>
      <c r="K41" s="289"/>
      <c r="L41" s="288">
        <f t="shared" si="1"/>
        <v>0</v>
      </c>
    </row>
    <row r="42" spans="7:12" ht="15.75">
      <c r="G42" s="168"/>
      <c r="H42" s="674" t="s">
        <v>17</v>
      </c>
      <c r="I42" s="312"/>
      <c r="J42" s="169">
        <v>0</v>
      </c>
      <c r="K42" s="289"/>
      <c r="L42" s="288">
        <f t="shared" si="1"/>
        <v>0</v>
      </c>
    </row>
    <row r="43" spans="7:12" ht="15.75">
      <c r="G43" s="168"/>
      <c r="H43" s="673" t="s">
        <v>197</v>
      </c>
      <c r="I43" s="290"/>
      <c r="J43" s="169">
        <v>0</v>
      </c>
      <c r="K43" s="289"/>
      <c r="L43" s="288">
        <f t="shared" si="1"/>
        <v>0</v>
      </c>
    </row>
    <row r="44" spans="7:12" ht="15.75">
      <c r="G44" s="168"/>
      <c r="H44" s="304" t="s">
        <v>79</v>
      </c>
      <c r="I44" s="164"/>
      <c r="J44" s="164">
        <v>0</v>
      </c>
      <c r="K44" s="289"/>
      <c r="L44" s="288">
        <f t="shared" si="1"/>
        <v>0</v>
      </c>
    </row>
  </sheetData>
  <sheetProtection/>
  <mergeCells count="11">
    <mergeCell ref="A5:E5"/>
    <mergeCell ref="G5:L5"/>
    <mergeCell ref="A6:A7"/>
    <mergeCell ref="B6:B7"/>
    <mergeCell ref="D6:D7"/>
    <mergeCell ref="G6:G7"/>
    <mergeCell ref="H6:H7"/>
    <mergeCell ref="J6:L6"/>
    <mergeCell ref="C6:C7"/>
    <mergeCell ref="I6:I7"/>
    <mergeCell ref="E6:E7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O49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" width="5.7109375" style="45" customWidth="1"/>
    <col min="2" max="2" width="5.7109375" style="45" hidden="1" customWidth="1"/>
    <col min="3" max="3" width="11.140625" style="45" customWidth="1"/>
    <col min="4" max="4" width="15.421875" style="45" bestFit="1" customWidth="1"/>
    <col min="5" max="5" width="10.7109375" style="58" customWidth="1"/>
    <col min="6" max="6" width="15.00390625" style="59" customWidth="1"/>
    <col min="7" max="7" width="17.57421875" style="59" bestFit="1" customWidth="1"/>
    <col min="8" max="8" width="6.8515625" style="59" hidden="1" customWidth="1"/>
    <col min="9" max="9" width="6.8515625" style="59" customWidth="1"/>
    <col min="10" max="12" width="8.140625" style="54" customWidth="1"/>
    <col min="13" max="13" width="22.57421875" style="37" bestFit="1" customWidth="1"/>
    <col min="14" max="16384" width="9.140625" style="60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66"/>
    </row>
    <row r="2" spans="1:15" s="62" customFormat="1" ht="15.75">
      <c r="A2" s="62" t="s">
        <v>223</v>
      </c>
      <c r="D2" s="63"/>
      <c r="E2" s="77"/>
      <c r="F2" s="77"/>
      <c r="G2" s="104"/>
      <c r="H2" s="104"/>
      <c r="I2" s="104"/>
      <c r="J2" s="66"/>
      <c r="K2" s="66"/>
      <c r="L2" s="66"/>
      <c r="M2" s="66"/>
      <c r="N2" s="66"/>
      <c r="O2" s="106"/>
    </row>
    <row r="3" ht="12.75">
      <c r="C3" s="50"/>
    </row>
    <row r="4" spans="1:13" s="67" customFormat="1" ht="15.75">
      <c r="A4" s="61"/>
      <c r="B4" s="61"/>
      <c r="C4" s="62" t="s">
        <v>30</v>
      </c>
      <c r="D4" s="62"/>
      <c r="E4" s="63"/>
      <c r="F4" s="63"/>
      <c r="G4" s="63"/>
      <c r="H4" s="64"/>
      <c r="I4" s="64"/>
      <c r="J4" s="65"/>
      <c r="K4" s="65"/>
      <c r="L4" s="65"/>
      <c r="M4" s="61"/>
    </row>
    <row r="5" spans="1:13" s="67" customFormat="1" ht="16.5" thickBot="1">
      <c r="A5" s="61"/>
      <c r="B5" s="61"/>
      <c r="C5" s="184"/>
      <c r="D5" s="62" t="s">
        <v>1005</v>
      </c>
      <c r="E5" s="63"/>
      <c r="F5" s="63"/>
      <c r="G5" s="63"/>
      <c r="H5" s="64"/>
      <c r="I5" s="64"/>
      <c r="J5" s="65"/>
      <c r="K5" s="65"/>
      <c r="L5" s="65"/>
      <c r="M5" s="61"/>
    </row>
    <row r="6" spans="1:13" s="73" customFormat="1" ht="18" customHeight="1" thickBot="1">
      <c r="A6" s="107" t="s">
        <v>20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968</v>
      </c>
      <c r="I6" s="70" t="s">
        <v>42</v>
      </c>
      <c r="J6" s="71" t="s">
        <v>6</v>
      </c>
      <c r="K6" s="82" t="s">
        <v>1006</v>
      </c>
      <c r="L6" s="82" t="s">
        <v>13</v>
      </c>
      <c r="M6" s="72" t="s">
        <v>5</v>
      </c>
    </row>
    <row r="7" spans="1:13" ht="18" customHeight="1">
      <c r="A7" s="177">
        <v>1</v>
      </c>
      <c r="B7" s="346"/>
      <c r="C7" s="367" t="s">
        <v>291</v>
      </c>
      <c r="D7" s="390" t="s">
        <v>838</v>
      </c>
      <c r="E7" s="391" t="s">
        <v>839</v>
      </c>
      <c r="F7" s="369" t="s">
        <v>806</v>
      </c>
      <c r="G7" s="369" t="s">
        <v>145</v>
      </c>
      <c r="H7" s="369"/>
      <c r="I7" s="366">
        <v>18</v>
      </c>
      <c r="J7" s="476">
        <v>7.07</v>
      </c>
      <c r="K7" s="479">
        <v>7.05</v>
      </c>
      <c r="L7" s="32" t="str">
        <f aca="true" t="shared" si="0" ref="L7:L12">IF(ISBLANK(J7),"",IF(J7&lt;=7,"KSM",IF(J7&lt;=7.24,"I A",IF(J7&lt;=7.54,"II A",IF(J7&lt;=7.94,"III A",IF(J7&lt;=8.44,"I JA",IF(J7&lt;=8.84,"II JA",IF(J7&lt;=9.14,"III JA"))))))))</f>
        <v>I A</v>
      </c>
      <c r="M7" s="478" t="s">
        <v>434</v>
      </c>
    </row>
    <row r="8" spans="1:13" ht="18" customHeight="1">
      <c r="A8" s="177">
        <v>2</v>
      </c>
      <c r="B8" s="17"/>
      <c r="C8" s="18" t="s">
        <v>386</v>
      </c>
      <c r="D8" s="19" t="s">
        <v>387</v>
      </c>
      <c r="E8" s="172" t="s">
        <v>388</v>
      </c>
      <c r="F8" s="21" t="s">
        <v>59</v>
      </c>
      <c r="G8" s="644" t="s">
        <v>360</v>
      </c>
      <c r="H8" s="21"/>
      <c r="I8" s="155">
        <v>14</v>
      </c>
      <c r="J8" s="468">
        <v>7.2</v>
      </c>
      <c r="K8" s="89">
        <v>7.12</v>
      </c>
      <c r="L8" s="27" t="str">
        <f t="shared" si="0"/>
        <v>I A</v>
      </c>
      <c r="M8" s="20" t="s">
        <v>389</v>
      </c>
    </row>
    <row r="9" spans="1:13" ht="18" customHeight="1">
      <c r="A9" s="177">
        <v>3</v>
      </c>
      <c r="B9" s="17"/>
      <c r="C9" s="18" t="s">
        <v>155</v>
      </c>
      <c r="D9" s="19" t="s">
        <v>601</v>
      </c>
      <c r="E9" s="172">
        <v>36315</v>
      </c>
      <c r="F9" s="21" t="s">
        <v>55</v>
      </c>
      <c r="G9" s="21" t="s">
        <v>205</v>
      </c>
      <c r="H9" s="21"/>
      <c r="I9" s="155">
        <v>11</v>
      </c>
      <c r="J9" s="468">
        <v>7.21</v>
      </c>
      <c r="K9" s="89">
        <v>7.14</v>
      </c>
      <c r="L9" s="27" t="str">
        <f t="shared" si="0"/>
        <v>I A</v>
      </c>
      <c r="M9" s="20" t="s">
        <v>602</v>
      </c>
    </row>
    <row r="10" spans="1:14" ht="18" customHeight="1">
      <c r="A10" s="177">
        <v>4</v>
      </c>
      <c r="B10" s="17"/>
      <c r="C10" s="18" t="s">
        <v>591</v>
      </c>
      <c r="D10" s="19" t="s">
        <v>592</v>
      </c>
      <c r="E10" s="172" t="s">
        <v>593</v>
      </c>
      <c r="F10" s="21" t="s">
        <v>55</v>
      </c>
      <c r="G10" s="21" t="s">
        <v>205</v>
      </c>
      <c r="H10" s="21"/>
      <c r="I10" s="155">
        <v>9</v>
      </c>
      <c r="J10" s="468">
        <v>7.18</v>
      </c>
      <c r="K10" s="89">
        <v>7.17</v>
      </c>
      <c r="L10" s="27" t="str">
        <f t="shared" si="0"/>
        <v>I A</v>
      </c>
      <c r="M10" s="20" t="s">
        <v>594</v>
      </c>
      <c r="N10" s="73"/>
    </row>
    <row r="11" spans="1:14" ht="18" customHeight="1">
      <c r="A11" s="177">
        <v>5</v>
      </c>
      <c r="B11" s="17"/>
      <c r="C11" s="18" t="s">
        <v>123</v>
      </c>
      <c r="D11" s="19" t="s">
        <v>124</v>
      </c>
      <c r="E11" s="172">
        <v>36308</v>
      </c>
      <c r="F11" s="21" t="s">
        <v>906</v>
      </c>
      <c r="G11" s="21" t="s">
        <v>907</v>
      </c>
      <c r="H11" s="21"/>
      <c r="I11" s="155">
        <v>8</v>
      </c>
      <c r="J11" s="468">
        <v>7.29</v>
      </c>
      <c r="K11" s="89">
        <v>7.22</v>
      </c>
      <c r="L11" s="27" t="str">
        <f t="shared" si="0"/>
        <v>II A</v>
      </c>
      <c r="M11" s="20" t="s">
        <v>117</v>
      </c>
      <c r="N11" s="67"/>
    </row>
    <row r="12" spans="1:13" ht="18" customHeight="1">
      <c r="A12" s="177">
        <v>6</v>
      </c>
      <c r="B12" s="17"/>
      <c r="C12" s="18" t="s">
        <v>116</v>
      </c>
      <c r="D12" s="19" t="s">
        <v>312</v>
      </c>
      <c r="E12" s="172" t="s">
        <v>313</v>
      </c>
      <c r="F12" s="21" t="s">
        <v>314</v>
      </c>
      <c r="G12" s="21" t="s">
        <v>315</v>
      </c>
      <c r="H12" s="21"/>
      <c r="I12" s="155" t="s">
        <v>101</v>
      </c>
      <c r="J12" s="468">
        <v>7.27</v>
      </c>
      <c r="K12" s="89">
        <v>7.3</v>
      </c>
      <c r="L12" s="27" t="str">
        <f t="shared" si="0"/>
        <v>II A</v>
      </c>
      <c r="M12" s="20" t="s">
        <v>1034</v>
      </c>
    </row>
    <row r="13" spans="1:13" s="67" customFormat="1" ht="16.5" thickBot="1">
      <c r="A13" s="61"/>
      <c r="B13" s="61"/>
      <c r="C13" s="184"/>
      <c r="D13" s="62" t="s">
        <v>1007</v>
      </c>
      <c r="E13" s="63"/>
      <c r="F13" s="63"/>
      <c r="G13" s="63"/>
      <c r="H13" s="64"/>
      <c r="I13" s="64"/>
      <c r="J13" s="65"/>
      <c r="K13" s="65"/>
      <c r="L13" s="65"/>
      <c r="M13" s="61"/>
    </row>
    <row r="14" spans="1:13" s="73" customFormat="1" ht="18" customHeight="1" thickBot="1">
      <c r="A14" s="107" t="s">
        <v>20</v>
      </c>
      <c r="B14" s="159" t="s">
        <v>19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968</v>
      </c>
      <c r="I14" s="70" t="s">
        <v>42</v>
      </c>
      <c r="J14" s="71" t="s">
        <v>6</v>
      </c>
      <c r="K14" s="82" t="s">
        <v>1006</v>
      </c>
      <c r="L14" s="82" t="s">
        <v>13</v>
      </c>
      <c r="M14" s="72" t="s">
        <v>5</v>
      </c>
    </row>
    <row r="15" spans="1:13" ht="18" customHeight="1">
      <c r="A15" s="177">
        <v>7</v>
      </c>
      <c r="B15" s="346"/>
      <c r="C15" s="367" t="s">
        <v>595</v>
      </c>
      <c r="D15" s="390" t="s">
        <v>596</v>
      </c>
      <c r="E15" s="391" t="s">
        <v>597</v>
      </c>
      <c r="F15" s="369" t="s">
        <v>55</v>
      </c>
      <c r="G15" s="369" t="s">
        <v>205</v>
      </c>
      <c r="H15" s="369"/>
      <c r="I15" s="366">
        <v>7</v>
      </c>
      <c r="J15" s="476">
        <v>7.38</v>
      </c>
      <c r="K15" s="479">
        <v>7.35</v>
      </c>
      <c r="L15" s="32" t="str">
        <f>IF(ISBLANK(J15),"",IF(J15&lt;=7,"KSM",IF(J15&lt;=7.24,"I A",IF(J15&lt;=7.54,"II A",IF(J15&lt;=7.94,"III A",IF(J15&lt;=8.44,"I JA",IF(J15&lt;=8.84,"II JA",IF(J15&lt;=9.14,"III JA"))))))))</f>
        <v>II A</v>
      </c>
      <c r="M15" s="478" t="s">
        <v>594</v>
      </c>
    </row>
    <row r="16" spans="1:13" ht="18" customHeight="1">
      <c r="A16" s="177">
        <v>8</v>
      </c>
      <c r="B16" s="17"/>
      <c r="C16" s="18" t="s">
        <v>559</v>
      </c>
      <c r="D16" s="19" t="s">
        <v>560</v>
      </c>
      <c r="E16" s="172" t="s">
        <v>282</v>
      </c>
      <c r="F16" s="21" t="s">
        <v>553</v>
      </c>
      <c r="G16" s="21" t="s">
        <v>202</v>
      </c>
      <c r="H16" s="21"/>
      <c r="I16" s="155">
        <v>6</v>
      </c>
      <c r="J16" s="468">
        <v>7.42</v>
      </c>
      <c r="K16" s="150">
        <v>7.41</v>
      </c>
      <c r="L16" s="27" t="str">
        <f>IF(ISBLANK(J16),"",IF(J16&lt;=7,"KSM",IF(J16&lt;=7.24,"I A",IF(J16&lt;=7.54,"II A",IF(J16&lt;=7.94,"III A",IF(J16&lt;=8.44,"I JA",IF(J16&lt;=8.84,"II JA",IF(J16&lt;=9.14,"III JA"))))))))</f>
        <v>II A</v>
      </c>
      <c r="M16" s="20" t="s">
        <v>558</v>
      </c>
    </row>
    <row r="17" spans="1:13" ht="18" customHeight="1">
      <c r="A17" s="177">
        <v>9</v>
      </c>
      <c r="B17" s="17"/>
      <c r="C17" s="18" t="s">
        <v>150</v>
      </c>
      <c r="D17" s="19" t="s">
        <v>653</v>
      </c>
      <c r="E17" s="172" t="s">
        <v>654</v>
      </c>
      <c r="F17" s="21" t="s">
        <v>62</v>
      </c>
      <c r="G17" s="21" t="s">
        <v>205</v>
      </c>
      <c r="H17" s="21"/>
      <c r="I17" s="155">
        <v>5</v>
      </c>
      <c r="J17" s="468">
        <v>7.43</v>
      </c>
      <c r="K17" s="150">
        <v>7.44</v>
      </c>
      <c r="L17" s="27" t="str">
        <f>IF(ISBLANK(J17),"",IF(J17&lt;=7,"KSM",IF(J17&lt;=7.24,"I A",IF(J17&lt;=7.54,"II A",IF(J17&lt;=7.94,"III A",IF(J17&lt;=8.44,"I JA",IF(J17&lt;=8.84,"II JA",IF(J17&lt;=9.14,"III JA"))))))))</f>
        <v>II A</v>
      </c>
      <c r="M17" s="20" t="s">
        <v>594</v>
      </c>
    </row>
    <row r="18" spans="1:14" ht="18" customHeight="1">
      <c r="A18" s="177">
        <v>10</v>
      </c>
      <c r="B18" s="17"/>
      <c r="C18" s="18" t="s">
        <v>185</v>
      </c>
      <c r="D18" s="19" t="s">
        <v>926</v>
      </c>
      <c r="E18" s="172" t="s">
        <v>927</v>
      </c>
      <c r="F18" s="21" t="s">
        <v>906</v>
      </c>
      <c r="G18" s="21" t="s">
        <v>907</v>
      </c>
      <c r="H18" s="21"/>
      <c r="I18" s="155">
        <v>4</v>
      </c>
      <c r="J18" s="468">
        <v>7.44</v>
      </c>
      <c r="K18" s="150">
        <v>7.46</v>
      </c>
      <c r="L18" s="27" t="str">
        <f>IF(ISBLANK(J18),"",IF(J18&lt;=7,"KSM",IF(J18&lt;=7.24,"I A",IF(J18&lt;=7.54,"II A",IF(J18&lt;=7.94,"III A",IF(J18&lt;=8.44,"I JA",IF(J18&lt;=8.84,"II JA",IF(J18&lt;=9.14,"III JA"))))))))</f>
        <v>II A</v>
      </c>
      <c r="M18" s="20" t="s">
        <v>928</v>
      </c>
      <c r="N18" s="67"/>
    </row>
    <row r="19" spans="1:13" ht="18" customHeight="1" thickBot="1">
      <c r="A19" s="177">
        <v>11</v>
      </c>
      <c r="B19" s="17"/>
      <c r="C19" s="18" t="s">
        <v>260</v>
      </c>
      <c r="D19" s="19" t="s">
        <v>261</v>
      </c>
      <c r="E19" s="172" t="s">
        <v>262</v>
      </c>
      <c r="F19" s="21" t="s">
        <v>257</v>
      </c>
      <c r="G19" s="21" t="s">
        <v>258</v>
      </c>
      <c r="H19" s="21"/>
      <c r="I19" s="155">
        <v>3</v>
      </c>
      <c r="J19" s="468">
        <v>7.47</v>
      </c>
      <c r="K19" s="150">
        <v>7.49</v>
      </c>
      <c r="L19" s="27" t="str">
        <f>IF(ISBLANK(J19),"",IF(J19&lt;=7,"KSM",IF(J19&lt;=7.24,"I A",IF(J19&lt;=7.54,"II A",IF(J19&lt;=7.94,"III A",IF(J19&lt;=8.44,"I JA",IF(J19&lt;=8.84,"II JA",IF(J19&lt;=9.14,"III JA"))))))))</f>
        <v>II A</v>
      </c>
      <c r="M19" s="20" t="s">
        <v>259</v>
      </c>
    </row>
    <row r="20" spans="1:13" s="73" customFormat="1" ht="18" customHeight="1" thickBot="1">
      <c r="A20" s="107" t="s">
        <v>18</v>
      </c>
      <c r="B20" s="159" t="s">
        <v>19</v>
      </c>
      <c r="C20" s="68" t="s">
        <v>0</v>
      </c>
      <c r="D20" s="69" t="s">
        <v>1</v>
      </c>
      <c r="E20" s="71" t="s">
        <v>10</v>
      </c>
      <c r="F20" s="70" t="s">
        <v>2</v>
      </c>
      <c r="G20" s="70" t="s">
        <v>3</v>
      </c>
      <c r="H20" s="70" t="s">
        <v>968</v>
      </c>
      <c r="I20" s="70" t="s">
        <v>42</v>
      </c>
      <c r="J20" s="71" t="s">
        <v>6</v>
      </c>
      <c r="K20" s="82"/>
      <c r="L20" s="82" t="s">
        <v>13</v>
      </c>
      <c r="M20" s="72" t="s">
        <v>5</v>
      </c>
    </row>
    <row r="21" spans="1:14" ht="18" customHeight="1">
      <c r="A21" s="177">
        <v>12</v>
      </c>
      <c r="B21" s="346"/>
      <c r="C21" s="367" t="s">
        <v>540</v>
      </c>
      <c r="D21" s="390" t="s">
        <v>541</v>
      </c>
      <c r="E21" s="391" t="s">
        <v>542</v>
      </c>
      <c r="F21" s="369" t="s">
        <v>75</v>
      </c>
      <c r="G21" s="369" t="s">
        <v>139</v>
      </c>
      <c r="H21" s="369"/>
      <c r="I21" s="366">
        <v>2</v>
      </c>
      <c r="J21" s="476">
        <v>7.51</v>
      </c>
      <c r="K21" s="477"/>
      <c r="L21" s="32" t="str">
        <f aca="true" t="shared" si="1" ref="L21:L43">IF(ISBLANK(J21),"",IF(J21&lt;=7,"KSM",IF(J21&lt;=7.24,"I A",IF(J21&lt;=7.54,"II A",IF(J21&lt;=7.94,"III A",IF(J21&lt;=8.44,"I JA",IF(J21&lt;=8.84,"II JA",IF(J21&lt;=9.14,"III JA"))))))))</f>
        <v>II A</v>
      </c>
      <c r="M21" s="478" t="s">
        <v>539</v>
      </c>
      <c r="N21" s="67"/>
    </row>
    <row r="22" spans="1:13" ht="18" customHeight="1">
      <c r="A22" s="177">
        <v>12</v>
      </c>
      <c r="B22" s="17"/>
      <c r="C22" s="18" t="s">
        <v>90</v>
      </c>
      <c r="D22" s="19" t="s">
        <v>492</v>
      </c>
      <c r="E22" s="172" t="s">
        <v>493</v>
      </c>
      <c r="F22" s="21" t="s">
        <v>489</v>
      </c>
      <c r="G22" s="21" t="s">
        <v>178</v>
      </c>
      <c r="H22" s="21"/>
      <c r="I22" s="155" t="s">
        <v>101</v>
      </c>
      <c r="J22" s="468">
        <v>7.51</v>
      </c>
      <c r="K22" s="139"/>
      <c r="L22" s="27" t="str">
        <f t="shared" si="1"/>
        <v>II A</v>
      </c>
      <c r="M22" s="20" t="s">
        <v>494</v>
      </c>
    </row>
    <row r="23" spans="1:13" ht="18" customHeight="1">
      <c r="A23" s="177">
        <v>14</v>
      </c>
      <c r="B23" s="17"/>
      <c r="C23" s="18" t="s">
        <v>587</v>
      </c>
      <c r="D23" s="19" t="s">
        <v>588</v>
      </c>
      <c r="E23" s="172" t="s">
        <v>589</v>
      </c>
      <c r="F23" s="21" t="s">
        <v>55</v>
      </c>
      <c r="G23" s="21" t="s">
        <v>205</v>
      </c>
      <c r="H23" s="21"/>
      <c r="I23" s="366">
        <v>1</v>
      </c>
      <c r="J23" s="468">
        <v>7.52</v>
      </c>
      <c r="K23" s="139"/>
      <c r="L23" s="27" t="str">
        <f t="shared" si="1"/>
        <v>II A</v>
      </c>
      <c r="M23" s="20" t="s">
        <v>590</v>
      </c>
    </row>
    <row r="24" spans="1:14" ht="18" customHeight="1">
      <c r="A24" s="177">
        <v>15</v>
      </c>
      <c r="B24" s="17"/>
      <c r="C24" s="18" t="s">
        <v>134</v>
      </c>
      <c r="D24" s="19" t="s">
        <v>135</v>
      </c>
      <c r="E24" s="172">
        <v>36393</v>
      </c>
      <c r="F24" s="21" t="s">
        <v>906</v>
      </c>
      <c r="G24" s="21" t="s">
        <v>907</v>
      </c>
      <c r="H24" s="21"/>
      <c r="I24" s="21"/>
      <c r="J24" s="468">
        <v>7.53</v>
      </c>
      <c r="K24" s="139"/>
      <c r="L24" s="27" t="str">
        <f t="shared" si="1"/>
        <v>II A</v>
      </c>
      <c r="M24" s="20" t="s">
        <v>117</v>
      </c>
      <c r="N24" s="73"/>
    </row>
    <row r="25" spans="1:13" ht="18" customHeight="1">
      <c r="A25" s="177">
        <v>16</v>
      </c>
      <c r="B25" s="17"/>
      <c r="C25" s="18" t="s">
        <v>947</v>
      </c>
      <c r="D25" s="19" t="s">
        <v>948</v>
      </c>
      <c r="E25" s="172">
        <v>36439</v>
      </c>
      <c r="F25" s="21" t="s">
        <v>933</v>
      </c>
      <c r="G25" s="21" t="s">
        <v>907</v>
      </c>
      <c r="H25" s="21"/>
      <c r="I25" s="21"/>
      <c r="J25" s="468">
        <v>7.54</v>
      </c>
      <c r="K25" s="139"/>
      <c r="L25" s="27" t="str">
        <f t="shared" si="1"/>
        <v>II A</v>
      </c>
      <c r="M25" s="20" t="s">
        <v>911</v>
      </c>
    </row>
    <row r="26" spans="1:13" ht="18" customHeight="1">
      <c r="A26" s="177">
        <v>17</v>
      </c>
      <c r="B26" s="17"/>
      <c r="C26" s="18" t="s">
        <v>963</v>
      </c>
      <c r="D26" s="19" t="s">
        <v>964</v>
      </c>
      <c r="E26" s="172">
        <v>36688</v>
      </c>
      <c r="F26" s="21" t="s">
        <v>933</v>
      </c>
      <c r="G26" s="21" t="s">
        <v>907</v>
      </c>
      <c r="H26" s="21"/>
      <c r="I26" s="21"/>
      <c r="J26" s="468">
        <v>7.62</v>
      </c>
      <c r="K26" s="139"/>
      <c r="L26" s="27" t="str">
        <f t="shared" si="1"/>
        <v>III A</v>
      </c>
      <c r="M26" s="20" t="s">
        <v>931</v>
      </c>
    </row>
    <row r="27" spans="1:13" ht="18" customHeight="1">
      <c r="A27" s="177">
        <v>18</v>
      </c>
      <c r="B27" s="17"/>
      <c r="C27" s="18" t="s">
        <v>635</v>
      </c>
      <c r="D27" s="19" t="s">
        <v>636</v>
      </c>
      <c r="E27" s="172" t="s">
        <v>637</v>
      </c>
      <c r="F27" s="21" t="s">
        <v>62</v>
      </c>
      <c r="G27" s="21" t="s">
        <v>205</v>
      </c>
      <c r="H27" s="21"/>
      <c r="I27" s="21"/>
      <c r="J27" s="468">
        <v>7.64</v>
      </c>
      <c r="K27" s="139"/>
      <c r="L27" s="27" t="str">
        <f t="shared" si="1"/>
        <v>III A</v>
      </c>
      <c r="M27" s="20" t="s">
        <v>624</v>
      </c>
    </row>
    <row r="28" spans="1:13" ht="18" customHeight="1">
      <c r="A28" s="177">
        <v>19</v>
      </c>
      <c r="B28" s="17"/>
      <c r="C28" s="18" t="s">
        <v>116</v>
      </c>
      <c r="D28" s="19" t="s">
        <v>745</v>
      </c>
      <c r="E28" s="172" t="s">
        <v>746</v>
      </c>
      <c r="F28" s="21" t="s">
        <v>60</v>
      </c>
      <c r="G28" s="21" t="s">
        <v>680</v>
      </c>
      <c r="H28" s="21"/>
      <c r="I28" s="21"/>
      <c r="J28" s="468">
        <v>7.65</v>
      </c>
      <c r="K28" s="139"/>
      <c r="L28" s="27" t="str">
        <f t="shared" si="1"/>
        <v>III A</v>
      </c>
      <c r="M28" s="20" t="s">
        <v>743</v>
      </c>
    </row>
    <row r="29" spans="1:14" ht="18" customHeight="1">
      <c r="A29" s="177">
        <v>20</v>
      </c>
      <c r="B29" s="17"/>
      <c r="C29" s="18" t="s">
        <v>193</v>
      </c>
      <c r="D29" s="19" t="s">
        <v>319</v>
      </c>
      <c r="E29" s="172" t="s">
        <v>320</v>
      </c>
      <c r="F29" s="21" t="s">
        <v>314</v>
      </c>
      <c r="G29" s="21" t="s">
        <v>315</v>
      </c>
      <c r="H29" s="21"/>
      <c r="I29" s="21"/>
      <c r="J29" s="468">
        <v>7.7</v>
      </c>
      <c r="K29" s="139"/>
      <c r="L29" s="27" t="str">
        <f t="shared" si="1"/>
        <v>III A</v>
      </c>
      <c r="M29" s="20" t="s">
        <v>316</v>
      </c>
      <c r="N29" s="73"/>
    </row>
    <row r="30" spans="1:13" ht="18" customHeight="1">
      <c r="A30" s="177">
        <v>21</v>
      </c>
      <c r="B30" s="17"/>
      <c r="C30" s="18" t="s">
        <v>477</v>
      </c>
      <c r="D30" s="19" t="s">
        <v>885</v>
      </c>
      <c r="E30" s="172" t="s">
        <v>886</v>
      </c>
      <c r="F30" s="21" t="s">
        <v>845</v>
      </c>
      <c r="G30" s="21" t="s">
        <v>145</v>
      </c>
      <c r="H30" s="21"/>
      <c r="I30" s="21"/>
      <c r="J30" s="468">
        <v>7.72</v>
      </c>
      <c r="K30" s="139"/>
      <c r="L30" s="27" t="str">
        <f t="shared" si="1"/>
        <v>III A</v>
      </c>
      <c r="M30" s="20" t="s">
        <v>148</v>
      </c>
    </row>
    <row r="31" spans="1:14" ht="18" customHeight="1">
      <c r="A31" s="177">
        <v>22</v>
      </c>
      <c r="B31" s="17"/>
      <c r="C31" s="18" t="s">
        <v>638</v>
      </c>
      <c r="D31" s="19" t="s">
        <v>639</v>
      </c>
      <c r="E31" s="172" t="s">
        <v>640</v>
      </c>
      <c r="F31" s="21" t="s">
        <v>62</v>
      </c>
      <c r="G31" s="21" t="s">
        <v>205</v>
      </c>
      <c r="H31" s="21"/>
      <c r="I31" s="21"/>
      <c r="J31" s="468">
        <v>7.75</v>
      </c>
      <c r="K31" s="139"/>
      <c r="L31" s="27" t="str">
        <f t="shared" si="1"/>
        <v>III A</v>
      </c>
      <c r="M31" s="20" t="s">
        <v>629</v>
      </c>
      <c r="N31" s="67"/>
    </row>
    <row r="32" spans="1:13" ht="18" customHeight="1">
      <c r="A32" s="177">
        <v>23</v>
      </c>
      <c r="B32" s="17"/>
      <c r="C32" s="18" t="s">
        <v>90</v>
      </c>
      <c r="D32" s="19" t="s">
        <v>623</v>
      </c>
      <c r="E32" s="172" t="s">
        <v>201</v>
      </c>
      <c r="F32" s="21" t="s">
        <v>62</v>
      </c>
      <c r="G32" s="21" t="s">
        <v>205</v>
      </c>
      <c r="H32" s="21"/>
      <c r="I32" s="21"/>
      <c r="J32" s="468">
        <v>7.76</v>
      </c>
      <c r="K32" s="139"/>
      <c r="L32" s="27" t="str">
        <f t="shared" si="1"/>
        <v>III A</v>
      </c>
      <c r="M32" s="20" t="s">
        <v>624</v>
      </c>
    </row>
    <row r="33" spans="1:13" ht="18" customHeight="1">
      <c r="A33" s="177">
        <v>24</v>
      </c>
      <c r="B33" s="17"/>
      <c r="C33" s="18" t="s">
        <v>346</v>
      </c>
      <c r="D33" s="19" t="s">
        <v>953</v>
      </c>
      <c r="E33" s="172">
        <v>36822</v>
      </c>
      <c r="F33" s="21" t="s">
        <v>933</v>
      </c>
      <c r="G33" s="21" t="s">
        <v>907</v>
      </c>
      <c r="H33" s="21"/>
      <c r="I33" s="21"/>
      <c r="J33" s="468">
        <v>7.78</v>
      </c>
      <c r="K33" s="139"/>
      <c r="L33" s="27" t="str">
        <f t="shared" si="1"/>
        <v>III A</v>
      </c>
      <c r="M33" s="20" t="s">
        <v>954</v>
      </c>
    </row>
    <row r="34" spans="1:13" ht="18" customHeight="1">
      <c r="A34" s="177">
        <v>25</v>
      </c>
      <c r="B34" s="17"/>
      <c r="C34" s="18" t="s">
        <v>429</v>
      </c>
      <c r="D34" s="19" t="s">
        <v>430</v>
      </c>
      <c r="E34" s="172" t="s">
        <v>431</v>
      </c>
      <c r="F34" s="21" t="s">
        <v>425</v>
      </c>
      <c r="G34" s="21" t="s">
        <v>426</v>
      </c>
      <c r="H34" s="21"/>
      <c r="I34" s="21"/>
      <c r="J34" s="468">
        <v>7.82</v>
      </c>
      <c r="K34" s="139"/>
      <c r="L34" s="27" t="str">
        <f t="shared" si="1"/>
        <v>III A</v>
      </c>
      <c r="M34" s="20" t="s">
        <v>427</v>
      </c>
    </row>
    <row r="35" spans="1:13" ht="18" customHeight="1">
      <c r="A35" s="177">
        <v>26</v>
      </c>
      <c r="B35" s="17"/>
      <c r="C35" s="18" t="s">
        <v>240</v>
      </c>
      <c r="D35" s="19" t="s">
        <v>241</v>
      </c>
      <c r="E35" s="172" t="s">
        <v>242</v>
      </c>
      <c r="F35" s="21" t="s">
        <v>243</v>
      </c>
      <c r="G35" s="21" t="s">
        <v>244</v>
      </c>
      <c r="H35" s="21"/>
      <c r="I35" s="21"/>
      <c r="J35" s="468">
        <v>7.85</v>
      </c>
      <c r="K35" s="139"/>
      <c r="L35" s="27" t="str">
        <f t="shared" si="1"/>
        <v>III A</v>
      </c>
      <c r="M35" s="20" t="s">
        <v>245</v>
      </c>
    </row>
    <row r="36" spans="1:13" ht="18" customHeight="1">
      <c r="A36" s="177">
        <v>26</v>
      </c>
      <c r="B36" s="17"/>
      <c r="C36" s="18" t="s">
        <v>740</v>
      </c>
      <c r="D36" s="19" t="s">
        <v>741</v>
      </c>
      <c r="E36" s="172" t="s">
        <v>742</v>
      </c>
      <c r="F36" s="21" t="s">
        <v>60</v>
      </c>
      <c r="G36" s="21" t="s">
        <v>680</v>
      </c>
      <c r="H36" s="21"/>
      <c r="I36" s="21"/>
      <c r="J36" s="468">
        <v>7.85</v>
      </c>
      <c r="K36" s="139"/>
      <c r="L36" s="27" t="str">
        <f t="shared" si="1"/>
        <v>III A</v>
      </c>
      <c r="M36" s="20" t="s">
        <v>743</v>
      </c>
    </row>
    <row r="37" spans="1:14" ht="18" customHeight="1">
      <c r="A37" s="177">
        <v>28</v>
      </c>
      <c r="B37" s="17"/>
      <c r="C37" s="18" t="s">
        <v>645</v>
      </c>
      <c r="D37" s="19" t="s">
        <v>646</v>
      </c>
      <c r="E37" s="172" t="s">
        <v>647</v>
      </c>
      <c r="F37" s="21" t="s">
        <v>62</v>
      </c>
      <c r="G37" s="21" t="s">
        <v>205</v>
      </c>
      <c r="H37" s="21"/>
      <c r="I37" s="21"/>
      <c r="J37" s="468">
        <v>7.87</v>
      </c>
      <c r="K37" s="139"/>
      <c r="L37" s="27" t="str">
        <f t="shared" si="1"/>
        <v>III A</v>
      </c>
      <c r="M37" s="20" t="s">
        <v>648</v>
      </c>
      <c r="N37" s="67"/>
    </row>
    <row r="38" spans="1:13" ht="18" customHeight="1">
      <c r="A38" s="177">
        <v>29</v>
      </c>
      <c r="B38" s="17"/>
      <c r="C38" s="18" t="s">
        <v>645</v>
      </c>
      <c r="D38" s="19" t="s">
        <v>899</v>
      </c>
      <c r="E38" s="172">
        <v>36203</v>
      </c>
      <c r="F38" s="21" t="s">
        <v>896</v>
      </c>
      <c r="G38" s="21" t="s">
        <v>897</v>
      </c>
      <c r="H38" s="21"/>
      <c r="I38" s="21"/>
      <c r="J38" s="468">
        <v>7.89</v>
      </c>
      <c r="K38" s="139"/>
      <c r="L38" s="27" t="str">
        <f t="shared" si="1"/>
        <v>III A</v>
      </c>
      <c r="M38" s="20" t="s">
        <v>898</v>
      </c>
    </row>
    <row r="39" spans="1:14" ht="18" customHeight="1">
      <c r="A39" s="177">
        <v>30</v>
      </c>
      <c r="B39" s="17"/>
      <c r="C39" s="18" t="s">
        <v>658</v>
      </c>
      <c r="D39" s="19" t="s">
        <v>659</v>
      </c>
      <c r="E39" s="172" t="s">
        <v>496</v>
      </c>
      <c r="F39" s="21" t="s">
        <v>62</v>
      </c>
      <c r="G39" s="21" t="s">
        <v>205</v>
      </c>
      <c r="H39" s="21"/>
      <c r="I39" s="21"/>
      <c r="J39" s="468">
        <v>7.9</v>
      </c>
      <c r="K39" s="139"/>
      <c r="L39" s="27" t="str">
        <f t="shared" si="1"/>
        <v>III A</v>
      </c>
      <c r="M39" s="20" t="s">
        <v>602</v>
      </c>
      <c r="N39" s="73"/>
    </row>
    <row r="40" spans="1:13" ht="18" customHeight="1">
      <c r="A40" s="177">
        <v>31</v>
      </c>
      <c r="B40" s="17"/>
      <c r="C40" s="18" t="s">
        <v>143</v>
      </c>
      <c r="D40" s="19" t="s">
        <v>168</v>
      </c>
      <c r="E40" s="172" t="s">
        <v>171</v>
      </c>
      <c r="F40" s="21" t="s">
        <v>165</v>
      </c>
      <c r="G40" s="21" t="s">
        <v>166</v>
      </c>
      <c r="H40" s="21"/>
      <c r="I40" s="21"/>
      <c r="J40" s="468">
        <v>7.91</v>
      </c>
      <c r="K40" s="139"/>
      <c r="L40" s="27" t="str">
        <f t="shared" si="1"/>
        <v>III A</v>
      </c>
      <c r="M40" s="20" t="s">
        <v>390</v>
      </c>
    </row>
    <row r="41" spans="1:13" ht="18" customHeight="1">
      <c r="A41" s="177">
        <v>32</v>
      </c>
      <c r="B41" s="17"/>
      <c r="C41" s="18" t="s">
        <v>407</v>
      </c>
      <c r="D41" s="19" t="s">
        <v>408</v>
      </c>
      <c r="E41" s="172" t="s">
        <v>409</v>
      </c>
      <c r="F41" s="21" t="s">
        <v>165</v>
      </c>
      <c r="G41" s="21" t="s">
        <v>166</v>
      </c>
      <c r="H41" s="21"/>
      <c r="I41" s="21"/>
      <c r="J41" s="468">
        <v>8.07</v>
      </c>
      <c r="K41" s="139"/>
      <c r="L41" s="27" t="str">
        <f t="shared" si="1"/>
        <v>I JA</v>
      </c>
      <c r="M41" s="20" t="s">
        <v>167</v>
      </c>
    </row>
    <row r="42" spans="1:13" ht="18" customHeight="1">
      <c r="A42" s="177">
        <v>33</v>
      </c>
      <c r="B42" s="17"/>
      <c r="C42" s="18" t="s">
        <v>87</v>
      </c>
      <c r="D42" s="19" t="s">
        <v>317</v>
      </c>
      <c r="E42" s="172" t="s">
        <v>318</v>
      </c>
      <c r="F42" s="21" t="s">
        <v>314</v>
      </c>
      <c r="G42" s="21" t="s">
        <v>315</v>
      </c>
      <c r="H42" s="21"/>
      <c r="I42" s="21"/>
      <c r="J42" s="468">
        <v>8.13</v>
      </c>
      <c r="K42" s="139"/>
      <c r="L42" s="27" t="str">
        <f t="shared" si="1"/>
        <v>I JA</v>
      </c>
      <c r="M42" s="20" t="s">
        <v>316</v>
      </c>
    </row>
    <row r="43" spans="1:13" ht="18" customHeight="1">
      <c r="A43" s="177">
        <v>34</v>
      </c>
      <c r="B43" s="17"/>
      <c r="C43" s="18" t="s">
        <v>97</v>
      </c>
      <c r="D43" s="19" t="s">
        <v>972</v>
      </c>
      <c r="E43" s="172">
        <v>37065</v>
      </c>
      <c r="F43" s="21" t="s">
        <v>974</v>
      </c>
      <c r="G43" s="21" t="s">
        <v>973</v>
      </c>
      <c r="H43" s="21"/>
      <c r="I43" s="21"/>
      <c r="J43" s="468">
        <v>8.42</v>
      </c>
      <c r="K43" s="139"/>
      <c r="L43" s="27" t="str">
        <f t="shared" si="1"/>
        <v>I JA</v>
      </c>
      <c r="M43" s="20" t="s">
        <v>434</v>
      </c>
    </row>
    <row r="44" spans="1:13" ht="18" customHeight="1">
      <c r="A44" s="177"/>
      <c r="B44" s="17"/>
      <c r="C44" s="18" t="s">
        <v>97</v>
      </c>
      <c r="D44" s="19" t="s">
        <v>168</v>
      </c>
      <c r="E44" s="172" t="s">
        <v>169</v>
      </c>
      <c r="F44" s="21" t="s">
        <v>59</v>
      </c>
      <c r="G44" s="21" t="s">
        <v>166</v>
      </c>
      <c r="H44" s="21"/>
      <c r="I44" s="21"/>
      <c r="J44" s="468" t="s">
        <v>218</v>
      </c>
      <c r="K44" s="139"/>
      <c r="L44" s="27"/>
      <c r="M44" s="20" t="s">
        <v>167</v>
      </c>
    </row>
    <row r="45" spans="1:13" ht="18" customHeight="1">
      <c r="A45" s="177"/>
      <c r="B45" s="347"/>
      <c r="C45" s="368" t="s">
        <v>87</v>
      </c>
      <c r="D45" s="469" t="s">
        <v>779</v>
      </c>
      <c r="E45" s="470" t="s">
        <v>780</v>
      </c>
      <c r="F45" s="471" t="s">
        <v>1052</v>
      </c>
      <c r="G45" s="471" t="s">
        <v>680</v>
      </c>
      <c r="H45" s="471"/>
      <c r="I45" s="377"/>
      <c r="J45" s="472">
        <v>7.47</v>
      </c>
      <c r="K45" s="473"/>
      <c r="L45" s="474" t="str">
        <f>IF(ISBLANK(J45),"",IF(J45&lt;=7,"KSM",IF(J45&lt;=7.24,"I A",IF(J45&lt;=7.54,"II A",IF(J45&lt;=7.94,"III A",IF(J45&lt;=8.44,"I JA",IF(J45&lt;=8.84,"II JA",IF(J45&lt;=9.14,"III JA"))))))))</f>
        <v>II A</v>
      </c>
      <c r="M45" s="475" t="s">
        <v>743</v>
      </c>
    </row>
    <row r="46" spans="1:14" ht="18" customHeight="1">
      <c r="A46" s="177"/>
      <c r="B46" s="17"/>
      <c r="C46" s="18" t="s">
        <v>508</v>
      </c>
      <c r="D46" s="19" t="s">
        <v>509</v>
      </c>
      <c r="E46" s="172" t="s">
        <v>510</v>
      </c>
      <c r="F46" s="21" t="s">
        <v>489</v>
      </c>
      <c r="G46" s="21" t="s">
        <v>178</v>
      </c>
      <c r="H46" s="21"/>
      <c r="I46" s="21"/>
      <c r="J46" s="468" t="s">
        <v>217</v>
      </c>
      <c r="K46" s="139"/>
      <c r="L46" s="27"/>
      <c r="M46" s="20" t="s">
        <v>480</v>
      </c>
      <c r="N46" s="67"/>
    </row>
    <row r="47" spans="1:14" ht="18" customHeight="1">
      <c r="A47" s="177"/>
      <c r="B47" s="17"/>
      <c r="C47" s="18" t="s">
        <v>150</v>
      </c>
      <c r="D47" s="19" t="s">
        <v>432</v>
      </c>
      <c r="E47" s="172" t="s">
        <v>433</v>
      </c>
      <c r="F47" s="21" t="s">
        <v>425</v>
      </c>
      <c r="G47" s="21" t="s">
        <v>426</v>
      </c>
      <c r="H47" s="21"/>
      <c r="I47" s="21"/>
      <c r="J47" s="468" t="s">
        <v>217</v>
      </c>
      <c r="K47" s="139"/>
      <c r="L47" s="27"/>
      <c r="M47" s="20" t="s">
        <v>434</v>
      </c>
      <c r="N47" s="73"/>
    </row>
    <row r="48" spans="1:13" ht="18" customHeight="1">
      <c r="A48" s="177"/>
      <c r="B48" s="17"/>
      <c r="C48" s="18" t="s">
        <v>141</v>
      </c>
      <c r="D48" s="19" t="s">
        <v>292</v>
      </c>
      <c r="E48" s="172">
        <v>36535</v>
      </c>
      <c r="F48" s="21" t="s">
        <v>845</v>
      </c>
      <c r="G48" s="21"/>
      <c r="H48" s="21"/>
      <c r="I48" s="21"/>
      <c r="J48" s="468" t="s">
        <v>217</v>
      </c>
      <c r="K48" s="139"/>
      <c r="L48" s="27"/>
      <c r="M48" s="20" t="s">
        <v>826</v>
      </c>
    </row>
    <row r="49" spans="1:13" ht="18" customHeight="1">
      <c r="A49" s="177"/>
      <c r="B49" s="17"/>
      <c r="C49" s="18" t="s">
        <v>157</v>
      </c>
      <c r="D49" s="19" t="s">
        <v>814</v>
      </c>
      <c r="E49" s="172" t="s">
        <v>815</v>
      </c>
      <c r="F49" s="21" t="s">
        <v>806</v>
      </c>
      <c r="G49" s="21" t="s">
        <v>145</v>
      </c>
      <c r="H49" s="21"/>
      <c r="I49" s="21"/>
      <c r="J49" s="468" t="s">
        <v>217</v>
      </c>
      <c r="K49" s="139"/>
      <c r="L49" s="27"/>
      <c r="M49" s="20" t="s">
        <v>816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68"/>
  <sheetViews>
    <sheetView zoomScalePageLayoutView="0" workbookViewId="0" topLeftCell="A22">
      <selection activeCell="I55" sqref="I55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6.421875" style="45" bestFit="1" customWidth="1"/>
    <col min="5" max="5" width="10.7109375" style="58" customWidth="1"/>
    <col min="6" max="6" width="14.57421875" style="59" bestFit="1" customWidth="1"/>
    <col min="7" max="7" width="16.140625" style="59" bestFit="1" customWidth="1"/>
    <col min="8" max="8" width="3.8515625" style="59" hidden="1" customWidth="1"/>
    <col min="9" max="9" width="9.140625" style="97" customWidth="1"/>
    <col min="10" max="10" width="29.28125" style="37" bestFit="1" customWidth="1"/>
    <col min="11" max="11" width="5.57421875" style="45" bestFit="1" customWidth="1"/>
    <col min="12" max="16384" width="9.140625" style="45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1" s="62" customFormat="1" ht="15.75">
      <c r="A2" s="62" t="s">
        <v>967</v>
      </c>
      <c r="D2" s="63"/>
      <c r="E2" s="77"/>
      <c r="F2" s="77"/>
      <c r="G2" s="104"/>
      <c r="H2" s="104"/>
      <c r="I2" s="66"/>
      <c r="J2" s="65"/>
      <c r="K2" s="66"/>
    </row>
    <row r="3" spans="1:10" s="37" customFormat="1" ht="12" customHeight="1">
      <c r="A3" s="45"/>
      <c r="B3" s="45"/>
      <c r="C3" s="45"/>
      <c r="D3" s="50"/>
      <c r="E3" s="56"/>
      <c r="F3" s="51"/>
      <c r="G3" s="51"/>
      <c r="H3" s="51"/>
      <c r="I3" s="96"/>
      <c r="J3" s="57"/>
    </row>
    <row r="4" spans="3:9" s="61" customFormat="1" ht="15.75">
      <c r="C4" s="62" t="s">
        <v>24</v>
      </c>
      <c r="D4" s="62"/>
      <c r="E4" s="63"/>
      <c r="F4" s="63"/>
      <c r="G4" s="63"/>
      <c r="H4" s="64"/>
      <c r="I4" s="98"/>
    </row>
    <row r="5" spans="3:9" s="61" customFormat="1" ht="16.5" thickBot="1">
      <c r="C5" s="62">
        <v>1</v>
      </c>
      <c r="D5" s="62" t="s">
        <v>216</v>
      </c>
      <c r="E5" s="63"/>
      <c r="F5" s="63"/>
      <c r="G5" s="63"/>
      <c r="H5" s="64"/>
      <c r="I5" s="98"/>
    </row>
    <row r="6" spans="1:10" s="53" customFormat="1" ht="18" customHeight="1" thickBot="1">
      <c r="A6" s="107" t="s">
        <v>18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968</v>
      </c>
      <c r="I6" s="99" t="s">
        <v>4</v>
      </c>
      <c r="J6" s="72" t="s">
        <v>5</v>
      </c>
    </row>
    <row r="7" spans="1:11" ht="18" customHeight="1">
      <c r="A7" s="32">
        <v>1</v>
      </c>
      <c r="B7" s="17"/>
      <c r="C7" s="18"/>
      <c r="D7" s="19"/>
      <c r="E7" s="172"/>
      <c r="F7" s="21"/>
      <c r="G7" s="21"/>
      <c r="H7" s="21"/>
      <c r="I7" s="89"/>
      <c r="J7" s="20"/>
      <c r="K7" s="298"/>
    </row>
    <row r="8" spans="1:11" ht="18" customHeight="1">
      <c r="A8" s="32">
        <v>2</v>
      </c>
      <c r="B8" s="17">
        <v>18</v>
      </c>
      <c r="C8" s="18" t="s">
        <v>853</v>
      </c>
      <c r="D8" s="19" t="s">
        <v>854</v>
      </c>
      <c r="E8" s="172" t="s">
        <v>320</v>
      </c>
      <c r="F8" s="21" t="s">
        <v>845</v>
      </c>
      <c r="G8" s="21" t="s">
        <v>145</v>
      </c>
      <c r="H8" s="21"/>
      <c r="I8" s="89" t="s">
        <v>217</v>
      </c>
      <c r="J8" s="20" t="s">
        <v>148</v>
      </c>
      <c r="K8" s="299"/>
    </row>
    <row r="9" spans="1:11" ht="18" customHeight="1">
      <c r="A9" s="32">
        <v>3</v>
      </c>
      <c r="B9" s="17">
        <v>173</v>
      </c>
      <c r="C9" s="18" t="s">
        <v>695</v>
      </c>
      <c r="D9" s="19" t="s">
        <v>696</v>
      </c>
      <c r="E9" s="172">
        <v>36574</v>
      </c>
      <c r="F9" s="21" t="s">
        <v>697</v>
      </c>
      <c r="G9" s="21" t="s">
        <v>687</v>
      </c>
      <c r="H9" s="21"/>
      <c r="I9" s="89">
        <v>48.67</v>
      </c>
      <c r="J9" s="20" t="s">
        <v>698</v>
      </c>
      <c r="K9" s="298"/>
    </row>
    <row r="10" spans="1:11" ht="18" customHeight="1">
      <c r="A10" s="32">
        <v>4</v>
      </c>
      <c r="B10" s="17">
        <v>139</v>
      </c>
      <c r="C10" s="18" t="s">
        <v>88</v>
      </c>
      <c r="D10" s="19" t="s">
        <v>608</v>
      </c>
      <c r="E10" s="172" t="s">
        <v>609</v>
      </c>
      <c r="F10" s="21" t="s">
        <v>55</v>
      </c>
      <c r="G10" s="21" t="s">
        <v>205</v>
      </c>
      <c r="H10" s="21"/>
      <c r="I10" s="89">
        <v>44.47</v>
      </c>
      <c r="J10" s="20" t="s">
        <v>610</v>
      </c>
      <c r="K10" s="300"/>
    </row>
    <row r="11" spans="3:9" s="61" customFormat="1" ht="16.5" thickBot="1">
      <c r="C11" s="62">
        <v>2</v>
      </c>
      <c r="D11" s="62" t="s">
        <v>216</v>
      </c>
      <c r="E11" s="63"/>
      <c r="F11" s="63"/>
      <c r="G11" s="63"/>
      <c r="H11" s="64"/>
      <c r="I11" s="98"/>
    </row>
    <row r="12" spans="1:10" s="53" customFormat="1" ht="18" customHeight="1" thickBot="1">
      <c r="A12" s="107" t="s">
        <v>18</v>
      </c>
      <c r="B12" s="159" t="s">
        <v>19</v>
      </c>
      <c r="C12" s="68" t="s">
        <v>0</v>
      </c>
      <c r="D12" s="69" t="s">
        <v>1</v>
      </c>
      <c r="E12" s="71" t="s">
        <v>10</v>
      </c>
      <c r="F12" s="70" t="s">
        <v>2</v>
      </c>
      <c r="G12" s="70" t="s">
        <v>3</v>
      </c>
      <c r="H12" s="70" t="s">
        <v>968</v>
      </c>
      <c r="I12" s="99" t="s">
        <v>4</v>
      </c>
      <c r="J12" s="72" t="s">
        <v>5</v>
      </c>
    </row>
    <row r="13" spans="1:11" ht="18" customHeight="1">
      <c r="A13" s="32">
        <v>1</v>
      </c>
      <c r="B13" s="17"/>
      <c r="C13" s="18"/>
      <c r="D13" s="19"/>
      <c r="E13" s="172"/>
      <c r="F13" s="21"/>
      <c r="G13" s="21"/>
      <c r="H13" s="21"/>
      <c r="I13" s="89"/>
      <c r="J13" s="20"/>
      <c r="K13" s="300"/>
    </row>
    <row r="14" spans="1:11" ht="18" customHeight="1">
      <c r="A14" s="32">
        <v>2</v>
      </c>
      <c r="B14" s="17">
        <v>87</v>
      </c>
      <c r="C14" s="18" t="s">
        <v>1082</v>
      </c>
      <c r="D14" s="19" t="s">
        <v>1083</v>
      </c>
      <c r="E14" s="172">
        <v>36585</v>
      </c>
      <c r="F14" s="21" t="s">
        <v>334</v>
      </c>
      <c r="G14" s="21" t="s">
        <v>335</v>
      </c>
      <c r="H14" s="21"/>
      <c r="I14" s="89">
        <v>44.33</v>
      </c>
      <c r="J14" s="20" t="s">
        <v>1076</v>
      </c>
      <c r="K14" s="300"/>
    </row>
    <row r="15" spans="1:11" ht="18" customHeight="1">
      <c r="A15" s="32">
        <v>3</v>
      </c>
      <c r="B15" s="17">
        <v>25</v>
      </c>
      <c r="C15" s="18" t="s">
        <v>188</v>
      </c>
      <c r="D15" s="19" t="s">
        <v>864</v>
      </c>
      <c r="E15" s="172" t="s">
        <v>865</v>
      </c>
      <c r="F15" s="21" t="s">
        <v>845</v>
      </c>
      <c r="G15" s="21" t="s">
        <v>145</v>
      </c>
      <c r="H15" s="21"/>
      <c r="I15" s="89">
        <v>46.34</v>
      </c>
      <c r="J15" s="20" t="s">
        <v>826</v>
      </c>
      <c r="K15" s="298"/>
    </row>
    <row r="16" spans="1:11" ht="18" customHeight="1">
      <c r="A16" s="32">
        <v>4</v>
      </c>
      <c r="B16" s="17">
        <v>141</v>
      </c>
      <c r="C16" s="18" t="s">
        <v>613</v>
      </c>
      <c r="D16" s="19" t="s">
        <v>614</v>
      </c>
      <c r="E16" s="172" t="s">
        <v>615</v>
      </c>
      <c r="F16" s="21" t="s">
        <v>62</v>
      </c>
      <c r="G16" s="21" t="s">
        <v>205</v>
      </c>
      <c r="H16" s="21"/>
      <c r="I16" s="89">
        <v>44.77</v>
      </c>
      <c r="J16" s="20" t="s">
        <v>212</v>
      </c>
      <c r="K16" s="298"/>
    </row>
    <row r="17" spans="3:9" s="61" customFormat="1" ht="16.5" thickBot="1">
      <c r="C17" s="62">
        <v>3</v>
      </c>
      <c r="D17" s="62" t="s">
        <v>216</v>
      </c>
      <c r="E17" s="63"/>
      <c r="F17" s="63"/>
      <c r="G17" s="63"/>
      <c r="H17" s="64"/>
      <c r="I17" s="98"/>
    </row>
    <row r="18" spans="1:10" s="53" customFormat="1" ht="18" customHeight="1" thickBot="1">
      <c r="A18" s="107" t="s">
        <v>18</v>
      </c>
      <c r="B18" s="159" t="s">
        <v>19</v>
      </c>
      <c r="C18" s="68" t="s">
        <v>0</v>
      </c>
      <c r="D18" s="69" t="s">
        <v>1</v>
      </c>
      <c r="E18" s="71" t="s">
        <v>10</v>
      </c>
      <c r="F18" s="70" t="s">
        <v>2</v>
      </c>
      <c r="G18" s="70" t="s">
        <v>3</v>
      </c>
      <c r="H18" s="70" t="s">
        <v>968</v>
      </c>
      <c r="I18" s="99" t="s">
        <v>4</v>
      </c>
      <c r="J18" s="72" t="s">
        <v>5</v>
      </c>
    </row>
    <row r="19" spans="1:11" ht="18" customHeight="1">
      <c r="A19" s="32">
        <v>1</v>
      </c>
      <c r="B19" s="17">
        <v>168</v>
      </c>
      <c r="C19" s="18" t="s">
        <v>151</v>
      </c>
      <c r="D19" s="19" t="s">
        <v>1084</v>
      </c>
      <c r="E19" s="172" t="s">
        <v>1085</v>
      </c>
      <c r="F19" s="21" t="s">
        <v>489</v>
      </c>
      <c r="G19" s="21" t="s">
        <v>178</v>
      </c>
      <c r="H19" s="21"/>
      <c r="I19" s="89">
        <v>44.58</v>
      </c>
      <c r="J19" s="20" t="s">
        <v>480</v>
      </c>
      <c r="K19" s="298"/>
    </row>
    <row r="20" spans="1:11" ht="18" customHeight="1">
      <c r="A20" s="32">
        <v>2</v>
      </c>
      <c r="B20" s="17">
        <v>154</v>
      </c>
      <c r="C20" s="18" t="s">
        <v>655</v>
      </c>
      <c r="D20" s="19" t="s">
        <v>656</v>
      </c>
      <c r="E20" s="172" t="s">
        <v>657</v>
      </c>
      <c r="F20" s="21" t="s">
        <v>62</v>
      </c>
      <c r="G20" s="21" t="s">
        <v>205</v>
      </c>
      <c r="H20" s="21"/>
      <c r="I20" s="89">
        <v>45.86</v>
      </c>
      <c r="J20" s="20" t="s">
        <v>213</v>
      </c>
      <c r="K20" s="298"/>
    </row>
    <row r="21" spans="1:11" ht="18" customHeight="1">
      <c r="A21" s="32">
        <v>3</v>
      </c>
      <c r="B21" s="17">
        <v>11</v>
      </c>
      <c r="C21" s="18" t="s">
        <v>824</v>
      </c>
      <c r="D21" s="19" t="s">
        <v>825</v>
      </c>
      <c r="E21" s="172">
        <v>36405</v>
      </c>
      <c r="F21" s="21" t="s">
        <v>806</v>
      </c>
      <c r="G21" s="21" t="s">
        <v>145</v>
      </c>
      <c r="H21" s="21"/>
      <c r="I21" s="89">
        <v>44.22</v>
      </c>
      <c r="J21" s="20" t="s">
        <v>823</v>
      </c>
      <c r="K21" s="298"/>
    </row>
    <row r="22" spans="1:11" ht="18" customHeight="1">
      <c r="A22" s="32">
        <v>4</v>
      </c>
      <c r="B22" s="17">
        <v>140</v>
      </c>
      <c r="C22" s="18" t="s">
        <v>98</v>
      </c>
      <c r="D22" s="19" t="s">
        <v>611</v>
      </c>
      <c r="E22" s="172" t="s">
        <v>612</v>
      </c>
      <c r="F22" s="21" t="s">
        <v>1020</v>
      </c>
      <c r="G22" s="21" t="s">
        <v>205</v>
      </c>
      <c r="H22" s="21"/>
      <c r="I22" s="89">
        <v>42.48</v>
      </c>
      <c r="J22" s="20" t="s">
        <v>568</v>
      </c>
      <c r="K22" s="299"/>
    </row>
    <row r="23" spans="3:9" s="61" customFormat="1" ht="16.5" thickBot="1">
      <c r="C23" s="62">
        <v>4</v>
      </c>
      <c r="D23" s="62" t="s">
        <v>216</v>
      </c>
      <c r="E23" s="63"/>
      <c r="F23" s="63"/>
      <c r="G23" s="63"/>
      <c r="H23" s="64"/>
      <c r="I23" s="98"/>
    </row>
    <row r="24" spans="1:10" s="53" customFormat="1" ht="18" customHeight="1" thickBot="1">
      <c r="A24" s="107" t="s">
        <v>18</v>
      </c>
      <c r="B24" s="159" t="s">
        <v>19</v>
      </c>
      <c r="C24" s="68" t="s">
        <v>0</v>
      </c>
      <c r="D24" s="69" t="s">
        <v>1</v>
      </c>
      <c r="E24" s="71" t="s">
        <v>10</v>
      </c>
      <c r="F24" s="70" t="s">
        <v>2</v>
      </c>
      <c r="G24" s="70" t="s">
        <v>3</v>
      </c>
      <c r="H24" s="70" t="s">
        <v>968</v>
      </c>
      <c r="I24" s="99" t="s">
        <v>4</v>
      </c>
      <c r="J24" s="72" t="s">
        <v>5</v>
      </c>
    </row>
    <row r="25" spans="1:11" ht="18" customHeight="1">
      <c r="A25" s="32">
        <v>1</v>
      </c>
      <c r="B25" s="17">
        <v>21</v>
      </c>
      <c r="C25" s="18" t="s">
        <v>857</v>
      </c>
      <c r="D25" s="19" t="s">
        <v>858</v>
      </c>
      <c r="E25" s="172" t="s">
        <v>859</v>
      </c>
      <c r="F25" s="21" t="s">
        <v>845</v>
      </c>
      <c r="G25" s="21" t="s">
        <v>145</v>
      </c>
      <c r="H25" s="21"/>
      <c r="I25" s="89">
        <v>46.97</v>
      </c>
      <c r="J25" s="20" t="s">
        <v>816</v>
      </c>
      <c r="K25" s="298"/>
    </row>
    <row r="26" spans="1:11" ht="18" customHeight="1">
      <c r="A26" s="32">
        <v>2</v>
      </c>
      <c r="B26" s="17">
        <v>112</v>
      </c>
      <c r="C26" s="18" t="s">
        <v>151</v>
      </c>
      <c r="D26" s="19" t="s">
        <v>1086</v>
      </c>
      <c r="E26" s="172" t="s">
        <v>662</v>
      </c>
      <c r="F26" s="21" t="s">
        <v>729</v>
      </c>
      <c r="G26" s="21" t="s">
        <v>730</v>
      </c>
      <c r="H26" s="21"/>
      <c r="I26" s="89">
        <v>45.14</v>
      </c>
      <c r="J26" s="20" t="s">
        <v>1087</v>
      </c>
      <c r="K26" s="256"/>
    </row>
    <row r="27" spans="1:10" ht="18" customHeight="1">
      <c r="A27" s="32">
        <v>3</v>
      </c>
      <c r="B27" s="17">
        <v>113</v>
      </c>
      <c r="C27" s="18" t="s">
        <v>598</v>
      </c>
      <c r="D27" s="19" t="s">
        <v>731</v>
      </c>
      <c r="E27" s="172" t="s">
        <v>732</v>
      </c>
      <c r="F27" s="21" t="s">
        <v>729</v>
      </c>
      <c r="G27" s="21" t="s">
        <v>730</v>
      </c>
      <c r="H27" s="21"/>
      <c r="I27" s="89">
        <v>43.99</v>
      </c>
      <c r="J27" s="20" t="s">
        <v>733</v>
      </c>
    </row>
    <row r="28" spans="1:10" ht="18" customHeight="1">
      <c r="A28" s="32">
        <v>4</v>
      </c>
      <c r="B28" s="17">
        <v>56</v>
      </c>
      <c r="C28" s="18" t="s">
        <v>108</v>
      </c>
      <c r="D28" s="19" t="s">
        <v>370</v>
      </c>
      <c r="E28" s="172" t="s">
        <v>371</v>
      </c>
      <c r="F28" s="21" t="s">
        <v>372</v>
      </c>
      <c r="G28" s="644" t="s">
        <v>360</v>
      </c>
      <c r="H28" s="21"/>
      <c r="I28" s="89">
        <v>43.98</v>
      </c>
      <c r="J28" s="20" t="s">
        <v>373</v>
      </c>
    </row>
    <row r="29" spans="3:9" s="61" customFormat="1" ht="16.5" thickBot="1">
      <c r="C29" s="62">
        <v>5</v>
      </c>
      <c r="D29" s="62" t="s">
        <v>216</v>
      </c>
      <c r="E29" s="63"/>
      <c r="F29" s="63"/>
      <c r="G29" s="63"/>
      <c r="H29" s="64"/>
      <c r="I29" s="98"/>
    </row>
    <row r="30" spans="1:10" s="53" customFormat="1" ht="18" customHeight="1" thickBot="1">
      <c r="A30" s="107" t="s">
        <v>18</v>
      </c>
      <c r="B30" s="159" t="s">
        <v>19</v>
      </c>
      <c r="C30" s="68" t="s">
        <v>0</v>
      </c>
      <c r="D30" s="69" t="s">
        <v>1</v>
      </c>
      <c r="E30" s="71" t="s">
        <v>10</v>
      </c>
      <c r="F30" s="70" t="s">
        <v>2</v>
      </c>
      <c r="G30" s="70" t="s">
        <v>3</v>
      </c>
      <c r="H30" s="70" t="s">
        <v>968</v>
      </c>
      <c r="I30" s="99" t="s">
        <v>4</v>
      </c>
      <c r="J30" s="72" t="s">
        <v>5</v>
      </c>
    </row>
    <row r="31" spans="1:11" ht="18" customHeight="1">
      <c r="A31" s="32">
        <v>1</v>
      </c>
      <c r="B31" s="17">
        <v>157</v>
      </c>
      <c r="C31" s="18" t="s">
        <v>1088</v>
      </c>
      <c r="D31" s="19" t="s">
        <v>1089</v>
      </c>
      <c r="E31" s="172" t="s">
        <v>1090</v>
      </c>
      <c r="F31" s="21" t="s">
        <v>663</v>
      </c>
      <c r="G31" s="21" t="s">
        <v>205</v>
      </c>
      <c r="H31" s="21"/>
      <c r="I31" s="89">
        <v>45.51</v>
      </c>
      <c r="J31" s="20" t="s">
        <v>568</v>
      </c>
      <c r="K31" s="298"/>
    </row>
    <row r="32" spans="1:10" ht="18" customHeight="1">
      <c r="A32" s="32">
        <v>2</v>
      </c>
      <c r="B32" s="17">
        <v>57</v>
      </c>
      <c r="C32" s="18" t="s">
        <v>151</v>
      </c>
      <c r="D32" s="19" t="s">
        <v>374</v>
      </c>
      <c r="E32" s="172" t="s">
        <v>375</v>
      </c>
      <c r="F32" s="21" t="s">
        <v>165</v>
      </c>
      <c r="G32" s="21" t="s">
        <v>166</v>
      </c>
      <c r="H32" s="21"/>
      <c r="I32" s="89">
        <v>46.98</v>
      </c>
      <c r="J32" s="20" t="s">
        <v>376</v>
      </c>
    </row>
    <row r="33" spans="1:10" ht="18" customHeight="1">
      <c r="A33" s="32">
        <v>3</v>
      </c>
      <c r="B33" s="17">
        <v>124</v>
      </c>
      <c r="C33" s="18" t="s">
        <v>438</v>
      </c>
      <c r="D33" s="19" t="s">
        <v>566</v>
      </c>
      <c r="E33" s="172" t="s">
        <v>567</v>
      </c>
      <c r="F33" s="21" t="s">
        <v>55</v>
      </c>
      <c r="G33" s="21" t="s">
        <v>205</v>
      </c>
      <c r="H33" s="21"/>
      <c r="I33" s="89">
        <v>42.91</v>
      </c>
      <c r="J33" s="20" t="s">
        <v>568</v>
      </c>
    </row>
    <row r="34" spans="1:11" ht="18" customHeight="1">
      <c r="A34" s="32">
        <v>4</v>
      </c>
      <c r="B34" s="17">
        <v>12</v>
      </c>
      <c r="C34" s="18" t="s">
        <v>598</v>
      </c>
      <c r="D34" s="19" t="s">
        <v>1091</v>
      </c>
      <c r="E34" s="172" t="s">
        <v>1092</v>
      </c>
      <c r="F34" s="21" t="s">
        <v>806</v>
      </c>
      <c r="G34" s="21"/>
      <c r="H34" s="21"/>
      <c r="I34" s="89" t="s">
        <v>218</v>
      </c>
      <c r="J34" s="20" t="s">
        <v>826</v>
      </c>
      <c r="K34" s="299"/>
    </row>
    <row r="35" spans="1:10" s="62" customFormat="1" ht="15.75">
      <c r="A35" s="62" t="s">
        <v>22</v>
      </c>
      <c r="D35" s="63"/>
      <c r="E35" s="77"/>
      <c r="F35" s="77"/>
      <c r="G35" s="77"/>
      <c r="H35" s="104"/>
      <c r="I35" s="66"/>
      <c r="J35" s="105"/>
    </row>
    <row r="36" spans="1:11" s="62" customFormat="1" ht="15.75">
      <c r="A36" s="62" t="s">
        <v>967</v>
      </c>
      <c r="D36" s="63"/>
      <c r="E36" s="77"/>
      <c r="F36" s="77"/>
      <c r="G36" s="104"/>
      <c r="H36" s="104"/>
      <c r="I36" s="66"/>
      <c r="J36" s="65"/>
      <c r="K36" s="66"/>
    </row>
    <row r="37" spans="1:10" s="37" customFormat="1" ht="12" customHeight="1">
      <c r="A37" s="45"/>
      <c r="B37" s="45"/>
      <c r="C37" s="45"/>
      <c r="D37" s="50"/>
      <c r="E37" s="56"/>
      <c r="F37" s="51"/>
      <c r="G37" s="51"/>
      <c r="H37" s="51"/>
      <c r="I37" s="96"/>
      <c r="J37" s="57"/>
    </row>
    <row r="38" spans="3:9" s="61" customFormat="1" ht="15.75">
      <c r="C38" s="62" t="s">
        <v>24</v>
      </c>
      <c r="D38" s="62"/>
      <c r="E38" s="63"/>
      <c r="F38" s="63"/>
      <c r="G38" s="63"/>
      <c r="H38" s="64"/>
      <c r="I38" s="98"/>
    </row>
    <row r="39" spans="3:9" s="61" customFormat="1" ht="16.5" thickBot="1">
      <c r="C39" s="62">
        <v>6</v>
      </c>
      <c r="D39" s="62" t="s">
        <v>216</v>
      </c>
      <c r="E39" s="63"/>
      <c r="F39" s="63"/>
      <c r="G39" s="63"/>
      <c r="H39" s="64"/>
      <c r="I39" s="98"/>
    </row>
    <row r="40" spans="1:10" s="53" customFormat="1" ht="18" customHeight="1" thickBot="1">
      <c r="A40" s="107" t="s">
        <v>18</v>
      </c>
      <c r="B40" s="159" t="s">
        <v>19</v>
      </c>
      <c r="C40" s="68" t="s">
        <v>0</v>
      </c>
      <c r="D40" s="69" t="s">
        <v>1</v>
      </c>
      <c r="E40" s="71" t="s">
        <v>10</v>
      </c>
      <c r="F40" s="70" t="s">
        <v>2</v>
      </c>
      <c r="G40" s="70" t="s">
        <v>3</v>
      </c>
      <c r="H40" s="70" t="s">
        <v>968</v>
      </c>
      <c r="I40" s="99" t="s">
        <v>4</v>
      </c>
      <c r="J40" s="72" t="s">
        <v>5</v>
      </c>
    </row>
    <row r="41" spans="1:11" ht="18" customHeight="1">
      <c r="A41" s="32">
        <v>1</v>
      </c>
      <c r="B41" s="17">
        <v>19</v>
      </c>
      <c r="C41" s="18" t="s">
        <v>188</v>
      </c>
      <c r="D41" s="19" t="s">
        <v>855</v>
      </c>
      <c r="E41" s="172" t="s">
        <v>856</v>
      </c>
      <c r="F41" s="21" t="s">
        <v>845</v>
      </c>
      <c r="G41" s="21" t="s">
        <v>145</v>
      </c>
      <c r="H41" s="21"/>
      <c r="I41" s="89">
        <v>54.27</v>
      </c>
      <c r="J41" s="20" t="s">
        <v>816</v>
      </c>
      <c r="K41" s="298"/>
    </row>
    <row r="42" spans="1:11" ht="18" customHeight="1">
      <c r="A42" s="32">
        <v>2</v>
      </c>
      <c r="B42" s="17">
        <v>156</v>
      </c>
      <c r="C42" s="18" t="s">
        <v>119</v>
      </c>
      <c r="D42" s="19" t="s">
        <v>665</v>
      </c>
      <c r="E42" s="172" t="s">
        <v>666</v>
      </c>
      <c r="F42" s="21" t="s">
        <v>62</v>
      </c>
      <c r="G42" s="21" t="s">
        <v>205</v>
      </c>
      <c r="H42" s="21"/>
      <c r="I42" s="89">
        <v>47.04</v>
      </c>
      <c r="J42" s="20" t="s">
        <v>590</v>
      </c>
      <c r="K42" s="299"/>
    </row>
    <row r="43" spans="1:10" ht="18" customHeight="1">
      <c r="A43" s="32">
        <v>3</v>
      </c>
      <c r="B43" s="17">
        <v>4</v>
      </c>
      <c r="C43" s="18" t="s">
        <v>438</v>
      </c>
      <c r="D43" s="19" t="s">
        <v>561</v>
      </c>
      <c r="E43" s="172" t="s">
        <v>562</v>
      </c>
      <c r="F43" s="21" t="s">
        <v>553</v>
      </c>
      <c r="G43" s="21" t="s">
        <v>202</v>
      </c>
      <c r="H43" s="21"/>
      <c r="I43" s="89">
        <v>44.55</v>
      </c>
      <c r="J43" s="20" t="s">
        <v>563</v>
      </c>
    </row>
    <row r="44" spans="1:11" ht="18" customHeight="1">
      <c r="A44" s="32">
        <v>4</v>
      </c>
      <c r="B44" s="17">
        <v>10</v>
      </c>
      <c r="C44" s="18" t="s">
        <v>781</v>
      </c>
      <c r="D44" s="19" t="s">
        <v>822</v>
      </c>
      <c r="E44" s="172">
        <v>36787</v>
      </c>
      <c r="F44" s="21" t="s">
        <v>806</v>
      </c>
      <c r="G44" s="21" t="s">
        <v>145</v>
      </c>
      <c r="H44" s="21"/>
      <c r="I44" s="89">
        <v>42.8</v>
      </c>
      <c r="J44" s="20" t="s">
        <v>823</v>
      </c>
      <c r="K44" s="299"/>
    </row>
    <row r="45" spans="3:9" s="61" customFormat="1" ht="16.5" thickBot="1">
      <c r="C45" s="62">
        <v>7</v>
      </c>
      <c r="D45" s="62" t="s">
        <v>216</v>
      </c>
      <c r="E45" s="63"/>
      <c r="F45" s="63"/>
      <c r="G45" s="63"/>
      <c r="H45" s="64"/>
      <c r="I45" s="98"/>
    </row>
    <row r="46" spans="1:10" s="53" customFormat="1" ht="18" customHeight="1" thickBot="1">
      <c r="A46" s="107" t="s">
        <v>18</v>
      </c>
      <c r="B46" s="159" t="s">
        <v>19</v>
      </c>
      <c r="C46" s="68" t="s">
        <v>0</v>
      </c>
      <c r="D46" s="69" t="s">
        <v>1</v>
      </c>
      <c r="E46" s="71" t="s">
        <v>10</v>
      </c>
      <c r="F46" s="70" t="s">
        <v>2</v>
      </c>
      <c r="G46" s="70" t="s">
        <v>3</v>
      </c>
      <c r="H46" s="70" t="s">
        <v>968</v>
      </c>
      <c r="I46" s="99" t="s">
        <v>4</v>
      </c>
      <c r="J46" s="72" t="s">
        <v>5</v>
      </c>
    </row>
    <row r="47" spans="1:11" ht="18" customHeight="1">
      <c r="A47" s="32">
        <v>1</v>
      </c>
      <c r="B47" s="17">
        <v>181</v>
      </c>
      <c r="C47" s="18" t="s">
        <v>598</v>
      </c>
      <c r="D47" s="19" t="s">
        <v>714</v>
      </c>
      <c r="E47" s="172" t="s">
        <v>715</v>
      </c>
      <c r="F47" s="21" t="s">
        <v>716</v>
      </c>
      <c r="G47" s="21" t="s">
        <v>687</v>
      </c>
      <c r="H47" s="21"/>
      <c r="I47" s="89">
        <v>47.06</v>
      </c>
      <c r="J47" s="20" t="s">
        <v>717</v>
      </c>
      <c r="K47" s="298"/>
    </row>
    <row r="48" spans="1:11" ht="18" customHeight="1">
      <c r="A48" s="32">
        <v>2</v>
      </c>
      <c r="B48" s="17">
        <v>126</v>
      </c>
      <c r="C48" s="18" t="s">
        <v>100</v>
      </c>
      <c r="D48" s="19" t="s">
        <v>571</v>
      </c>
      <c r="E48" s="172" t="s">
        <v>572</v>
      </c>
      <c r="F48" s="21" t="s">
        <v>55</v>
      </c>
      <c r="G48" s="21" t="s">
        <v>205</v>
      </c>
      <c r="H48" s="21"/>
      <c r="I48" s="89">
        <v>42.33</v>
      </c>
      <c r="J48" s="20" t="s">
        <v>568</v>
      </c>
      <c r="K48" s="299"/>
    </row>
    <row r="49" spans="1:11" ht="18" customHeight="1">
      <c r="A49" s="32">
        <v>3</v>
      </c>
      <c r="B49" s="17">
        <v>75</v>
      </c>
      <c r="C49" s="18" t="s">
        <v>104</v>
      </c>
      <c r="D49" s="19" t="s">
        <v>929</v>
      </c>
      <c r="E49" s="172">
        <v>36264</v>
      </c>
      <c r="F49" s="21" t="s">
        <v>906</v>
      </c>
      <c r="G49" s="21" t="s">
        <v>907</v>
      </c>
      <c r="H49" s="21"/>
      <c r="I49" s="89">
        <v>41.79</v>
      </c>
      <c r="J49" s="20" t="s">
        <v>925</v>
      </c>
      <c r="K49" s="297"/>
    </row>
    <row r="50" spans="1:11" ht="18" customHeight="1">
      <c r="A50" s="32">
        <v>4</v>
      </c>
      <c r="B50" s="17">
        <v>7</v>
      </c>
      <c r="C50" s="18" t="s">
        <v>228</v>
      </c>
      <c r="D50" s="19" t="s">
        <v>808</v>
      </c>
      <c r="E50" s="172" t="s">
        <v>809</v>
      </c>
      <c r="F50" s="21" t="s">
        <v>806</v>
      </c>
      <c r="G50" s="21" t="s">
        <v>145</v>
      </c>
      <c r="H50" s="21"/>
      <c r="I50" s="89">
        <v>41.47</v>
      </c>
      <c r="J50" s="20" t="s">
        <v>149</v>
      </c>
      <c r="K50" s="298"/>
    </row>
    <row r="51" spans="3:9" s="61" customFormat="1" ht="16.5" thickBot="1">
      <c r="C51" s="62">
        <v>8</v>
      </c>
      <c r="D51" s="62" t="s">
        <v>216</v>
      </c>
      <c r="E51" s="63"/>
      <c r="F51" s="63"/>
      <c r="G51" s="63"/>
      <c r="H51" s="64"/>
      <c r="I51" s="98"/>
    </row>
    <row r="52" spans="1:10" s="53" customFormat="1" ht="18" customHeight="1" thickBot="1">
      <c r="A52" s="107" t="s">
        <v>18</v>
      </c>
      <c r="B52" s="159" t="s">
        <v>19</v>
      </c>
      <c r="C52" s="68" t="s">
        <v>0</v>
      </c>
      <c r="D52" s="69" t="s">
        <v>1</v>
      </c>
      <c r="E52" s="71" t="s">
        <v>10</v>
      </c>
      <c r="F52" s="70" t="s">
        <v>2</v>
      </c>
      <c r="G52" s="70" t="s">
        <v>3</v>
      </c>
      <c r="H52" s="70" t="s">
        <v>968</v>
      </c>
      <c r="I52" s="99" t="s">
        <v>4</v>
      </c>
      <c r="J52" s="72" t="s">
        <v>5</v>
      </c>
    </row>
    <row r="53" spans="1:11" ht="18" customHeight="1">
      <c r="A53" s="32">
        <v>1</v>
      </c>
      <c r="B53" s="17">
        <v>175</v>
      </c>
      <c r="C53" s="18" t="s">
        <v>120</v>
      </c>
      <c r="D53" s="19" t="s">
        <v>700</v>
      </c>
      <c r="E53" s="172">
        <v>36770</v>
      </c>
      <c r="F53" s="21" t="s">
        <v>489</v>
      </c>
      <c r="G53" s="21" t="s">
        <v>687</v>
      </c>
      <c r="H53" s="21"/>
      <c r="I53" s="89">
        <v>46.72</v>
      </c>
      <c r="J53" s="20" t="s">
        <v>701</v>
      </c>
      <c r="K53" s="298"/>
    </row>
    <row r="54" spans="1:11" ht="18" customHeight="1">
      <c r="A54" s="32">
        <v>2</v>
      </c>
      <c r="B54" s="17">
        <v>138</v>
      </c>
      <c r="C54" s="18" t="s">
        <v>605</v>
      </c>
      <c r="D54" s="19" t="s">
        <v>606</v>
      </c>
      <c r="E54" s="172" t="s">
        <v>607</v>
      </c>
      <c r="F54" s="21" t="s">
        <v>62</v>
      </c>
      <c r="G54" s="21" t="s">
        <v>205</v>
      </c>
      <c r="H54" s="21"/>
      <c r="I54" s="89">
        <v>44.83</v>
      </c>
      <c r="J54" s="20" t="s">
        <v>568</v>
      </c>
      <c r="K54" s="298"/>
    </row>
    <row r="55" spans="1:11" ht="18" customHeight="1">
      <c r="A55" s="32">
        <v>3</v>
      </c>
      <c r="B55" s="17">
        <v>55</v>
      </c>
      <c r="C55" s="18" t="s">
        <v>366</v>
      </c>
      <c r="D55" s="19" t="s">
        <v>367</v>
      </c>
      <c r="E55" s="172" t="s">
        <v>368</v>
      </c>
      <c r="F55" s="21" t="s">
        <v>59</v>
      </c>
      <c r="G55" s="21" t="s">
        <v>166</v>
      </c>
      <c r="H55" s="21"/>
      <c r="I55" s="89">
        <v>42.91</v>
      </c>
      <c r="J55" s="20" t="s">
        <v>369</v>
      </c>
      <c r="K55" s="299"/>
    </row>
    <row r="56" spans="1:11" ht="18" customHeight="1">
      <c r="A56" s="32">
        <v>4</v>
      </c>
      <c r="B56" s="17">
        <v>120</v>
      </c>
      <c r="C56" s="18" t="s">
        <v>377</v>
      </c>
      <c r="D56" s="19" t="s">
        <v>447</v>
      </c>
      <c r="E56" s="172" t="s">
        <v>448</v>
      </c>
      <c r="F56" s="21" t="s">
        <v>449</v>
      </c>
      <c r="G56" s="21" t="s">
        <v>450</v>
      </c>
      <c r="H56" s="21"/>
      <c r="I56" s="89">
        <v>42.45</v>
      </c>
      <c r="J56" s="20" t="s">
        <v>451</v>
      </c>
      <c r="K56" s="299"/>
    </row>
    <row r="57" spans="3:9" s="61" customFormat="1" ht="16.5" thickBot="1">
      <c r="C57" s="62">
        <v>9</v>
      </c>
      <c r="D57" s="62" t="s">
        <v>216</v>
      </c>
      <c r="E57" s="63"/>
      <c r="F57" s="63"/>
      <c r="G57" s="63"/>
      <c r="H57" s="64"/>
      <c r="I57" s="98"/>
    </row>
    <row r="58" spans="1:10" s="53" customFormat="1" ht="18" customHeight="1" thickBot="1">
      <c r="A58" s="107" t="s">
        <v>18</v>
      </c>
      <c r="B58" s="159" t="s">
        <v>19</v>
      </c>
      <c r="C58" s="68" t="s">
        <v>0</v>
      </c>
      <c r="D58" s="69" t="s">
        <v>1</v>
      </c>
      <c r="E58" s="71" t="s">
        <v>10</v>
      </c>
      <c r="F58" s="70" t="s">
        <v>2</v>
      </c>
      <c r="G58" s="70" t="s">
        <v>3</v>
      </c>
      <c r="H58" s="70" t="s">
        <v>968</v>
      </c>
      <c r="I58" s="99" t="s">
        <v>4</v>
      </c>
      <c r="J58" s="72" t="s">
        <v>5</v>
      </c>
    </row>
    <row r="59" spans="1:11" ht="18" customHeight="1">
      <c r="A59" s="32">
        <v>1</v>
      </c>
      <c r="B59" s="17">
        <v>83</v>
      </c>
      <c r="C59" s="18" t="s">
        <v>613</v>
      </c>
      <c r="D59" s="19" t="s">
        <v>998</v>
      </c>
      <c r="E59" s="172">
        <v>36265</v>
      </c>
      <c r="F59" s="21" t="s">
        <v>845</v>
      </c>
      <c r="G59" s="21" t="s">
        <v>145</v>
      </c>
      <c r="H59" s="21"/>
      <c r="I59" s="89">
        <v>48.35</v>
      </c>
      <c r="J59" s="20" t="s">
        <v>816</v>
      </c>
      <c r="K59" s="298"/>
    </row>
    <row r="60" spans="1:11" ht="18" customHeight="1">
      <c r="A60" s="32">
        <v>2</v>
      </c>
      <c r="B60" s="17">
        <v>128</v>
      </c>
      <c r="C60" s="18" t="s">
        <v>578</v>
      </c>
      <c r="D60" s="19" t="s">
        <v>206</v>
      </c>
      <c r="E60" s="172" t="s">
        <v>207</v>
      </c>
      <c r="F60" s="21" t="s">
        <v>55</v>
      </c>
      <c r="G60" s="21" t="s">
        <v>205</v>
      </c>
      <c r="H60" s="21"/>
      <c r="I60" s="89">
        <v>42.68</v>
      </c>
      <c r="J60" s="20" t="s">
        <v>579</v>
      </c>
      <c r="K60" s="299"/>
    </row>
    <row r="61" spans="1:11" ht="18" customHeight="1">
      <c r="A61" s="32">
        <v>3</v>
      </c>
      <c r="B61" s="17">
        <v>188</v>
      </c>
      <c r="C61" s="18" t="s">
        <v>781</v>
      </c>
      <c r="D61" s="19" t="s">
        <v>782</v>
      </c>
      <c r="E61" s="172" t="s">
        <v>783</v>
      </c>
      <c r="F61" s="21" t="s">
        <v>784</v>
      </c>
      <c r="G61" s="21" t="s">
        <v>176</v>
      </c>
      <c r="H61" s="21"/>
      <c r="I61" s="89" t="s">
        <v>217</v>
      </c>
      <c r="J61" s="20" t="s">
        <v>456</v>
      </c>
      <c r="K61" s="297"/>
    </row>
    <row r="62" spans="1:11" ht="18" customHeight="1">
      <c r="A62" s="32">
        <v>4</v>
      </c>
      <c r="B62" s="17">
        <v>85</v>
      </c>
      <c r="C62" s="18" t="s">
        <v>332</v>
      </c>
      <c r="D62" s="19" t="s">
        <v>333</v>
      </c>
      <c r="E62" s="172">
        <v>36259</v>
      </c>
      <c r="F62" s="21" t="s">
        <v>334</v>
      </c>
      <c r="G62" s="21" t="s">
        <v>335</v>
      </c>
      <c r="H62" s="21"/>
      <c r="I62" s="89">
        <v>42.97</v>
      </c>
      <c r="J62" s="20" t="s">
        <v>336</v>
      </c>
      <c r="K62" s="297"/>
    </row>
    <row r="63" spans="3:9" s="61" customFormat="1" ht="16.5" thickBot="1">
      <c r="C63" s="62">
        <v>10</v>
      </c>
      <c r="D63" s="62" t="s">
        <v>216</v>
      </c>
      <c r="E63" s="63"/>
      <c r="F63" s="63"/>
      <c r="G63" s="63"/>
      <c r="H63" s="64"/>
      <c r="I63" s="98"/>
    </row>
    <row r="64" spans="1:10" s="53" customFormat="1" ht="18" customHeight="1" thickBot="1">
      <c r="A64" s="107" t="s">
        <v>18</v>
      </c>
      <c r="B64" s="159" t="s">
        <v>19</v>
      </c>
      <c r="C64" s="68" t="s">
        <v>0</v>
      </c>
      <c r="D64" s="69" t="s">
        <v>1</v>
      </c>
      <c r="E64" s="71" t="s">
        <v>10</v>
      </c>
      <c r="F64" s="70" t="s">
        <v>2</v>
      </c>
      <c r="G64" s="70" t="s">
        <v>3</v>
      </c>
      <c r="H64" s="70" t="s">
        <v>968</v>
      </c>
      <c r="I64" s="99" t="s">
        <v>4</v>
      </c>
      <c r="J64" s="72" t="s">
        <v>5</v>
      </c>
    </row>
    <row r="65" spans="1:11" ht="18" customHeight="1">
      <c r="A65" s="32">
        <v>1</v>
      </c>
      <c r="B65" s="17">
        <v>22</v>
      </c>
      <c r="C65" s="18" t="s">
        <v>119</v>
      </c>
      <c r="D65" s="19" t="s">
        <v>860</v>
      </c>
      <c r="E65" s="172" t="s">
        <v>861</v>
      </c>
      <c r="F65" s="21" t="s">
        <v>845</v>
      </c>
      <c r="G65" s="21" t="s">
        <v>145</v>
      </c>
      <c r="H65" s="21"/>
      <c r="I65" s="89">
        <v>49.18</v>
      </c>
      <c r="J65" s="20" t="s">
        <v>816</v>
      </c>
      <c r="K65" s="297"/>
    </row>
    <row r="66" spans="1:11" ht="18" customHeight="1">
      <c r="A66" s="32">
        <v>2</v>
      </c>
      <c r="B66" s="17"/>
      <c r="C66" s="18"/>
      <c r="D66" s="19"/>
      <c r="E66" s="172"/>
      <c r="F66" s="21"/>
      <c r="G66" s="21"/>
      <c r="H66" s="21"/>
      <c r="I66" s="89"/>
      <c r="J66" s="20"/>
      <c r="K66" s="297"/>
    </row>
    <row r="67" spans="1:11" ht="18" customHeight="1">
      <c r="A67" s="32">
        <v>3</v>
      </c>
      <c r="B67" s="17">
        <v>54</v>
      </c>
      <c r="C67" s="18" t="s">
        <v>362</v>
      </c>
      <c r="D67" s="19" t="s">
        <v>363</v>
      </c>
      <c r="E67" s="172" t="s">
        <v>364</v>
      </c>
      <c r="F67" s="21" t="s">
        <v>59</v>
      </c>
      <c r="G67" s="21" t="s">
        <v>166</v>
      </c>
      <c r="H67" s="21"/>
      <c r="I67" s="89">
        <v>41.75</v>
      </c>
      <c r="J67" s="20" t="s">
        <v>365</v>
      </c>
      <c r="K67" s="297"/>
    </row>
    <row r="68" spans="1:11" ht="18" customHeight="1">
      <c r="A68" s="32">
        <v>4</v>
      </c>
      <c r="B68" s="17">
        <v>53</v>
      </c>
      <c r="C68" s="18" t="s">
        <v>356</v>
      </c>
      <c r="D68" s="19" t="s">
        <v>357</v>
      </c>
      <c r="E68" s="172" t="s">
        <v>358</v>
      </c>
      <c r="F68" s="21" t="s">
        <v>359</v>
      </c>
      <c r="G68" s="644" t="s">
        <v>360</v>
      </c>
      <c r="H68" s="21"/>
      <c r="I68" s="89">
        <v>42.07</v>
      </c>
      <c r="J68" s="20" t="s">
        <v>361</v>
      </c>
      <c r="K68" s="297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6.421875" style="45" bestFit="1" customWidth="1"/>
    <col min="5" max="5" width="10.7109375" style="58" customWidth="1"/>
    <col min="6" max="6" width="16.7109375" style="59" customWidth="1"/>
    <col min="7" max="7" width="21.57421875" style="59" customWidth="1"/>
    <col min="8" max="8" width="0.13671875" style="59" customWidth="1"/>
    <col min="9" max="9" width="9.28125" style="59" customWidth="1"/>
    <col min="10" max="11" width="9.140625" style="97" customWidth="1"/>
    <col min="12" max="12" width="29.28125" style="37" bestFit="1" customWidth="1"/>
    <col min="13" max="13" width="5.57421875" style="45" bestFit="1" customWidth="1"/>
    <col min="14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105"/>
    </row>
    <row r="2" spans="1:13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6"/>
      <c r="L2" s="65"/>
      <c r="M2" s="66"/>
    </row>
    <row r="3" spans="1:12" s="37" customFormat="1" ht="12" customHeight="1">
      <c r="A3" s="45"/>
      <c r="B3" s="45"/>
      <c r="C3" s="45"/>
      <c r="D3" s="50"/>
      <c r="E3" s="56"/>
      <c r="F3" s="51"/>
      <c r="G3" s="51"/>
      <c r="H3" s="51"/>
      <c r="I3" s="51"/>
      <c r="J3" s="96"/>
      <c r="K3" s="96"/>
      <c r="L3" s="57"/>
    </row>
    <row r="4" spans="3:11" s="61" customFormat="1" ht="15.75">
      <c r="C4" s="62" t="s">
        <v>24</v>
      </c>
      <c r="D4" s="62"/>
      <c r="E4" s="63"/>
      <c r="F4" s="63"/>
      <c r="G4" s="63"/>
      <c r="H4" s="64"/>
      <c r="I4" s="64"/>
      <c r="J4" s="98"/>
      <c r="K4" s="98"/>
    </row>
    <row r="5" spans="3:11" s="61" customFormat="1" ht="16.5" thickBot="1">
      <c r="C5" s="62"/>
      <c r="D5" s="62"/>
      <c r="E5" s="63"/>
      <c r="F5" s="63"/>
      <c r="G5" s="63"/>
      <c r="H5" s="64"/>
      <c r="I5" s="64"/>
      <c r="J5" s="98"/>
      <c r="K5" s="98"/>
    </row>
    <row r="6" spans="1:12" s="53" customFormat="1" ht="18" customHeight="1" thickBot="1">
      <c r="A6" s="107" t="s">
        <v>20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968</v>
      </c>
      <c r="I6" s="70" t="s">
        <v>42</v>
      </c>
      <c r="J6" s="99" t="s">
        <v>4</v>
      </c>
      <c r="K6" s="82" t="s">
        <v>13</v>
      </c>
      <c r="L6" s="72" t="s">
        <v>5</v>
      </c>
    </row>
    <row r="7" spans="1:13" ht="18" customHeight="1">
      <c r="A7" s="32">
        <v>1</v>
      </c>
      <c r="B7" s="17">
        <v>7</v>
      </c>
      <c r="C7" s="18" t="s">
        <v>228</v>
      </c>
      <c r="D7" s="19" t="s">
        <v>808</v>
      </c>
      <c r="E7" s="172" t="s">
        <v>809</v>
      </c>
      <c r="F7" s="21" t="s">
        <v>806</v>
      </c>
      <c r="G7" s="21" t="s">
        <v>145</v>
      </c>
      <c r="H7" s="21"/>
      <c r="I7" s="155">
        <v>18</v>
      </c>
      <c r="J7" s="89">
        <v>41.47</v>
      </c>
      <c r="K7" s="27" t="str">
        <f aca="true" t="shared" si="0" ref="K7:K34">IF(ISBLANK(J7),"",IF(J7&lt;=40.05,"KSM",IF(J7&lt;=42.05,"I A",IF(J7&lt;=44.84,"II A",IF(J7&lt;=48.34,"III A",IF(J7&lt;=52.34,"I JA",IF(J7&lt;=56.04,"II JA",IF(J7&lt;=58.84,"III JA"))))))))</f>
        <v>I A</v>
      </c>
      <c r="L7" s="20" t="s">
        <v>149</v>
      </c>
      <c r="M7" s="298"/>
    </row>
    <row r="8" spans="1:13" ht="18" customHeight="1">
      <c r="A8" s="32">
        <v>2</v>
      </c>
      <c r="B8" s="17">
        <v>54</v>
      </c>
      <c r="C8" s="18" t="s">
        <v>362</v>
      </c>
      <c r="D8" s="19" t="s">
        <v>363</v>
      </c>
      <c r="E8" s="172" t="s">
        <v>364</v>
      </c>
      <c r="F8" s="21" t="s">
        <v>59</v>
      </c>
      <c r="G8" s="21" t="s">
        <v>166</v>
      </c>
      <c r="H8" s="21"/>
      <c r="I8" s="155">
        <v>14</v>
      </c>
      <c r="J8" s="89">
        <v>41.75</v>
      </c>
      <c r="K8" s="27" t="str">
        <f t="shared" si="0"/>
        <v>I A</v>
      </c>
      <c r="L8" s="20" t="s">
        <v>365</v>
      </c>
      <c r="M8" s="297"/>
    </row>
    <row r="9" spans="1:13" ht="18" customHeight="1">
      <c r="A9" s="32">
        <v>3</v>
      </c>
      <c r="B9" s="17">
        <v>75</v>
      </c>
      <c r="C9" s="18" t="s">
        <v>104</v>
      </c>
      <c r="D9" s="19" t="s">
        <v>929</v>
      </c>
      <c r="E9" s="172">
        <v>36264</v>
      </c>
      <c r="F9" s="21" t="s">
        <v>906</v>
      </c>
      <c r="G9" s="21" t="s">
        <v>907</v>
      </c>
      <c r="H9" s="21"/>
      <c r="I9" s="155">
        <v>11</v>
      </c>
      <c r="J9" s="89">
        <v>41.79</v>
      </c>
      <c r="K9" s="27" t="str">
        <f t="shared" si="0"/>
        <v>I A</v>
      </c>
      <c r="L9" s="20" t="s">
        <v>925</v>
      </c>
      <c r="M9" s="297"/>
    </row>
    <row r="10" spans="1:13" ht="18" customHeight="1">
      <c r="A10" s="32">
        <v>4</v>
      </c>
      <c r="B10" s="17">
        <v>53</v>
      </c>
      <c r="C10" s="18" t="s">
        <v>356</v>
      </c>
      <c r="D10" s="19" t="s">
        <v>357</v>
      </c>
      <c r="E10" s="172" t="s">
        <v>358</v>
      </c>
      <c r="F10" s="21" t="s">
        <v>359</v>
      </c>
      <c r="G10" s="644" t="s">
        <v>360</v>
      </c>
      <c r="H10" s="21"/>
      <c r="I10" s="155">
        <v>9</v>
      </c>
      <c r="J10" s="89">
        <v>42.07</v>
      </c>
      <c r="K10" s="27" t="str">
        <f t="shared" si="0"/>
        <v>II A</v>
      </c>
      <c r="L10" s="20" t="s">
        <v>361</v>
      </c>
      <c r="M10" s="297"/>
    </row>
    <row r="11" spans="1:13" ht="18" customHeight="1">
      <c r="A11" s="32">
        <v>5</v>
      </c>
      <c r="B11" s="17">
        <v>126</v>
      </c>
      <c r="C11" s="18" t="s">
        <v>100</v>
      </c>
      <c r="D11" s="19" t="s">
        <v>571</v>
      </c>
      <c r="E11" s="172" t="s">
        <v>572</v>
      </c>
      <c r="F11" s="21" t="s">
        <v>55</v>
      </c>
      <c r="G11" s="21" t="s">
        <v>205</v>
      </c>
      <c r="H11" s="21"/>
      <c r="I11" s="155">
        <v>8</v>
      </c>
      <c r="J11" s="89">
        <v>42.33</v>
      </c>
      <c r="K11" s="27" t="str">
        <f t="shared" si="0"/>
        <v>II A</v>
      </c>
      <c r="L11" s="20" t="s">
        <v>568</v>
      </c>
      <c r="M11" s="299"/>
    </row>
    <row r="12" spans="1:13" ht="18" customHeight="1">
      <c r="A12" s="32">
        <v>6</v>
      </c>
      <c r="B12" s="17">
        <v>120</v>
      </c>
      <c r="C12" s="18" t="s">
        <v>377</v>
      </c>
      <c r="D12" s="19" t="s">
        <v>447</v>
      </c>
      <c r="E12" s="172" t="s">
        <v>448</v>
      </c>
      <c r="F12" s="21" t="s">
        <v>449</v>
      </c>
      <c r="G12" s="21" t="s">
        <v>450</v>
      </c>
      <c r="H12" s="21"/>
      <c r="I12" s="155">
        <v>7</v>
      </c>
      <c r="J12" s="89">
        <v>42.45</v>
      </c>
      <c r="K12" s="27" t="str">
        <f t="shared" si="0"/>
        <v>II A</v>
      </c>
      <c r="L12" s="20" t="s">
        <v>451</v>
      </c>
      <c r="M12" s="299"/>
    </row>
    <row r="13" spans="1:13" ht="18" customHeight="1">
      <c r="A13" s="32">
        <v>7</v>
      </c>
      <c r="B13" s="17">
        <v>140</v>
      </c>
      <c r="C13" s="18" t="s">
        <v>98</v>
      </c>
      <c r="D13" s="19" t="s">
        <v>611</v>
      </c>
      <c r="E13" s="172" t="s">
        <v>612</v>
      </c>
      <c r="F13" s="21" t="s">
        <v>1020</v>
      </c>
      <c r="G13" s="21" t="s">
        <v>205</v>
      </c>
      <c r="H13" s="21"/>
      <c r="I13" s="155">
        <v>6</v>
      </c>
      <c r="J13" s="89">
        <v>42.48</v>
      </c>
      <c r="K13" s="27" t="str">
        <f t="shared" si="0"/>
        <v>II A</v>
      </c>
      <c r="L13" s="20" t="s">
        <v>568</v>
      </c>
      <c r="M13" s="299"/>
    </row>
    <row r="14" spans="1:13" ht="18" customHeight="1">
      <c r="A14" s="32">
        <v>8</v>
      </c>
      <c r="B14" s="17">
        <v>128</v>
      </c>
      <c r="C14" s="18" t="s">
        <v>578</v>
      </c>
      <c r="D14" s="19" t="s">
        <v>206</v>
      </c>
      <c r="E14" s="172" t="s">
        <v>207</v>
      </c>
      <c r="F14" s="21" t="s">
        <v>55</v>
      </c>
      <c r="G14" s="21" t="s">
        <v>205</v>
      </c>
      <c r="H14" s="21"/>
      <c r="I14" s="155">
        <v>5</v>
      </c>
      <c r="J14" s="89">
        <v>42.68</v>
      </c>
      <c r="K14" s="27" t="str">
        <f t="shared" si="0"/>
        <v>II A</v>
      </c>
      <c r="L14" s="20" t="s">
        <v>579</v>
      </c>
      <c r="M14" s="299"/>
    </row>
    <row r="15" spans="1:13" ht="18" customHeight="1">
      <c r="A15" s="32">
        <v>9</v>
      </c>
      <c r="B15" s="17">
        <v>10</v>
      </c>
      <c r="C15" s="18" t="s">
        <v>781</v>
      </c>
      <c r="D15" s="19" t="s">
        <v>822</v>
      </c>
      <c r="E15" s="172">
        <v>36787</v>
      </c>
      <c r="F15" s="21" t="s">
        <v>806</v>
      </c>
      <c r="G15" s="21" t="s">
        <v>145</v>
      </c>
      <c r="H15" s="21"/>
      <c r="I15" s="155">
        <v>4</v>
      </c>
      <c r="J15" s="89">
        <v>42.8</v>
      </c>
      <c r="K15" s="27" t="str">
        <f t="shared" si="0"/>
        <v>II A</v>
      </c>
      <c r="L15" s="20" t="s">
        <v>823</v>
      </c>
      <c r="M15" s="299"/>
    </row>
    <row r="16" spans="1:12" ht="18" customHeight="1">
      <c r="A16" s="32">
        <v>10</v>
      </c>
      <c r="B16" s="17">
        <v>124</v>
      </c>
      <c r="C16" s="18" t="s">
        <v>438</v>
      </c>
      <c r="D16" s="19" t="s">
        <v>566</v>
      </c>
      <c r="E16" s="172" t="s">
        <v>567</v>
      </c>
      <c r="F16" s="21" t="s">
        <v>55</v>
      </c>
      <c r="G16" s="21" t="s">
        <v>205</v>
      </c>
      <c r="H16" s="21"/>
      <c r="I16" s="155">
        <v>2.5</v>
      </c>
      <c r="J16" s="89">
        <v>42.91</v>
      </c>
      <c r="K16" s="27" t="str">
        <f t="shared" si="0"/>
        <v>II A</v>
      </c>
      <c r="L16" s="20" t="s">
        <v>568</v>
      </c>
    </row>
    <row r="17" spans="1:13" ht="18" customHeight="1">
      <c r="A17" s="32">
        <v>11</v>
      </c>
      <c r="B17" s="17">
        <v>55</v>
      </c>
      <c r="C17" s="18" t="s">
        <v>366</v>
      </c>
      <c r="D17" s="19" t="s">
        <v>367</v>
      </c>
      <c r="E17" s="172" t="s">
        <v>368</v>
      </c>
      <c r="F17" s="21" t="s">
        <v>59</v>
      </c>
      <c r="G17" s="21" t="s">
        <v>166</v>
      </c>
      <c r="H17" s="21"/>
      <c r="I17" s="155">
        <v>2.5</v>
      </c>
      <c r="J17" s="89">
        <v>42.91</v>
      </c>
      <c r="K17" s="27" t="str">
        <f t="shared" si="0"/>
        <v>II A</v>
      </c>
      <c r="L17" s="20" t="s">
        <v>369</v>
      </c>
      <c r="M17" s="299"/>
    </row>
    <row r="18" spans="1:13" ht="18" customHeight="1">
      <c r="A18" s="32">
        <v>12</v>
      </c>
      <c r="B18" s="17">
        <v>85</v>
      </c>
      <c r="C18" s="18" t="s">
        <v>332</v>
      </c>
      <c r="D18" s="19" t="s">
        <v>333</v>
      </c>
      <c r="E18" s="172">
        <v>36259</v>
      </c>
      <c r="F18" s="21" t="s">
        <v>334</v>
      </c>
      <c r="G18" s="21" t="s">
        <v>335</v>
      </c>
      <c r="H18" s="21"/>
      <c r="I18" s="155">
        <v>1</v>
      </c>
      <c r="J18" s="89">
        <v>42.97</v>
      </c>
      <c r="K18" s="27" t="str">
        <f t="shared" si="0"/>
        <v>II A</v>
      </c>
      <c r="L18" s="20" t="s">
        <v>336</v>
      </c>
      <c r="M18" s="297"/>
    </row>
    <row r="19" spans="1:12" ht="18" customHeight="1">
      <c r="A19" s="32">
        <v>13</v>
      </c>
      <c r="B19" s="17">
        <v>56</v>
      </c>
      <c r="C19" s="18" t="s">
        <v>108</v>
      </c>
      <c r="D19" s="19" t="s">
        <v>370</v>
      </c>
      <c r="E19" s="172" t="s">
        <v>371</v>
      </c>
      <c r="F19" s="21" t="s">
        <v>372</v>
      </c>
      <c r="G19" s="644" t="s">
        <v>360</v>
      </c>
      <c r="H19" s="21"/>
      <c r="I19" s="155"/>
      <c r="J19" s="89">
        <v>43.98</v>
      </c>
      <c r="K19" s="27" t="str">
        <f t="shared" si="0"/>
        <v>II A</v>
      </c>
      <c r="L19" s="20" t="s">
        <v>373</v>
      </c>
    </row>
    <row r="20" spans="1:12" ht="18" customHeight="1">
      <c r="A20" s="32">
        <v>14</v>
      </c>
      <c r="B20" s="17">
        <v>113</v>
      </c>
      <c r="C20" s="18" t="s">
        <v>598</v>
      </c>
      <c r="D20" s="19" t="s">
        <v>731</v>
      </c>
      <c r="E20" s="172" t="s">
        <v>732</v>
      </c>
      <c r="F20" s="21" t="s">
        <v>729</v>
      </c>
      <c r="G20" s="21" t="s">
        <v>730</v>
      </c>
      <c r="H20" s="21"/>
      <c r="I20" s="155"/>
      <c r="J20" s="89">
        <v>43.99</v>
      </c>
      <c r="K20" s="27" t="str">
        <f t="shared" si="0"/>
        <v>II A</v>
      </c>
      <c r="L20" s="20" t="s">
        <v>733</v>
      </c>
    </row>
    <row r="21" spans="1:13" ht="18" customHeight="1">
      <c r="A21" s="32">
        <v>15</v>
      </c>
      <c r="B21" s="17">
        <v>11</v>
      </c>
      <c r="C21" s="18" t="s">
        <v>824</v>
      </c>
      <c r="D21" s="19" t="s">
        <v>825</v>
      </c>
      <c r="E21" s="172">
        <v>36405</v>
      </c>
      <c r="F21" s="21" t="s">
        <v>806</v>
      </c>
      <c r="G21" s="21" t="s">
        <v>145</v>
      </c>
      <c r="H21" s="21"/>
      <c r="I21" s="155"/>
      <c r="J21" s="89">
        <v>44.22</v>
      </c>
      <c r="K21" s="27" t="str">
        <f t="shared" si="0"/>
        <v>II A</v>
      </c>
      <c r="L21" s="20" t="s">
        <v>823</v>
      </c>
      <c r="M21" s="298"/>
    </row>
    <row r="22" spans="1:13" ht="18" customHeight="1">
      <c r="A22" s="32">
        <v>16</v>
      </c>
      <c r="B22" s="17">
        <v>87</v>
      </c>
      <c r="C22" s="18" t="s">
        <v>1082</v>
      </c>
      <c r="D22" s="19" t="s">
        <v>1083</v>
      </c>
      <c r="E22" s="172">
        <v>36585</v>
      </c>
      <c r="F22" s="21" t="s">
        <v>334</v>
      </c>
      <c r="G22" s="21" t="s">
        <v>335</v>
      </c>
      <c r="H22" s="21"/>
      <c r="I22" s="155"/>
      <c r="J22" s="89">
        <v>44.33</v>
      </c>
      <c r="K22" s="27" t="str">
        <f t="shared" si="0"/>
        <v>II A</v>
      </c>
      <c r="L22" s="20" t="s">
        <v>1076</v>
      </c>
      <c r="M22" s="300"/>
    </row>
    <row r="23" spans="1:13" ht="18" customHeight="1">
      <c r="A23" s="32">
        <v>17</v>
      </c>
      <c r="B23" s="17">
        <v>139</v>
      </c>
      <c r="C23" s="18" t="s">
        <v>88</v>
      </c>
      <c r="D23" s="19" t="s">
        <v>608</v>
      </c>
      <c r="E23" s="172" t="s">
        <v>609</v>
      </c>
      <c r="F23" s="21" t="s">
        <v>55</v>
      </c>
      <c r="G23" s="21" t="s">
        <v>205</v>
      </c>
      <c r="H23" s="21"/>
      <c r="I23" s="155"/>
      <c r="J23" s="89">
        <v>44.47</v>
      </c>
      <c r="K23" s="27" t="str">
        <f t="shared" si="0"/>
        <v>II A</v>
      </c>
      <c r="L23" s="20" t="s">
        <v>610</v>
      </c>
      <c r="M23" s="300"/>
    </row>
    <row r="24" spans="1:12" ht="18" customHeight="1">
      <c r="A24" s="32">
        <v>18</v>
      </c>
      <c r="B24" s="17">
        <v>4</v>
      </c>
      <c r="C24" s="18" t="s">
        <v>438</v>
      </c>
      <c r="D24" s="19" t="s">
        <v>561</v>
      </c>
      <c r="E24" s="172" t="s">
        <v>562</v>
      </c>
      <c r="F24" s="21" t="s">
        <v>553</v>
      </c>
      <c r="G24" s="21" t="s">
        <v>202</v>
      </c>
      <c r="H24" s="21"/>
      <c r="I24" s="155"/>
      <c r="J24" s="89">
        <v>44.55</v>
      </c>
      <c r="K24" s="27" t="str">
        <f t="shared" si="0"/>
        <v>II A</v>
      </c>
      <c r="L24" s="20" t="s">
        <v>563</v>
      </c>
    </row>
    <row r="25" spans="1:13" ht="18" customHeight="1">
      <c r="A25" s="32">
        <v>19</v>
      </c>
      <c r="B25" s="17">
        <v>168</v>
      </c>
      <c r="C25" s="18" t="s">
        <v>151</v>
      </c>
      <c r="D25" s="19" t="s">
        <v>1084</v>
      </c>
      <c r="E25" s="172" t="s">
        <v>1085</v>
      </c>
      <c r="F25" s="21" t="s">
        <v>489</v>
      </c>
      <c r="G25" s="21" t="s">
        <v>178</v>
      </c>
      <c r="H25" s="21"/>
      <c r="I25" s="155" t="s">
        <v>101</v>
      </c>
      <c r="J25" s="89">
        <v>44.58</v>
      </c>
      <c r="K25" s="27" t="str">
        <f t="shared" si="0"/>
        <v>II A</v>
      </c>
      <c r="L25" s="20" t="s">
        <v>480</v>
      </c>
      <c r="M25" s="298"/>
    </row>
    <row r="26" spans="1:13" ht="18" customHeight="1">
      <c r="A26" s="32">
        <v>20</v>
      </c>
      <c r="B26" s="17">
        <v>141</v>
      </c>
      <c r="C26" s="18" t="s">
        <v>613</v>
      </c>
      <c r="D26" s="19" t="s">
        <v>614</v>
      </c>
      <c r="E26" s="172" t="s">
        <v>615</v>
      </c>
      <c r="F26" s="21" t="s">
        <v>62</v>
      </c>
      <c r="G26" s="21" t="s">
        <v>205</v>
      </c>
      <c r="H26" s="21"/>
      <c r="I26" s="155"/>
      <c r="J26" s="89">
        <v>44.77</v>
      </c>
      <c r="K26" s="27" t="str">
        <f t="shared" si="0"/>
        <v>II A</v>
      </c>
      <c r="L26" s="20" t="s">
        <v>212</v>
      </c>
      <c r="M26" s="298"/>
    </row>
    <row r="27" spans="1:13" ht="18" customHeight="1">
      <c r="A27" s="32">
        <v>21</v>
      </c>
      <c r="B27" s="17">
        <v>138</v>
      </c>
      <c r="C27" s="18" t="s">
        <v>605</v>
      </c>
      <c r="D27" s="19" t="s">
        <v>606</v>
      </c>
      <c r="E27" s="172" t="s">
        <v>607</v>
      </c>
      <c r="F27" s="21" t="s">
        <v>62</v>
      </c>
      <c r="G27" s="21" t="s">
        <v>205</v>
      </c>
      <c r="H27" s="21"/>
      <c r="I27" s="155"/>
      <c r="J27" s="89">
        <v>44.83</v>
      </c>
      <c r="K27" s="27" t="str">
        <f t="shared" si="0"/>
        <v>II A</v>
      </c>
      <c r="L27" s="20" t="s">
        <v>568</v>
      </c>
      <c r="M27" s="298"/>
    </row>
    <row r="28" spans="1:13" ht="18" customHeight="1">
      <c r="A28" s="32">
        <v>22</v>
      </c>
      <c r="B28" s="17">
        <v>112</v>
      </c>
      <c r="C28" s="18" t="s">
        <v>151</v>
      </c>
      <c r="D28" s="19" t="s">
        <v>1086</v>
      </c>
      <c r="E28" s="172" t="s">
        <v>662</v>
      </c>
      <c r="F28" s="21" t="s">
        <v>729</v>
      </c>
      <c r="G28" s="21" t="s">
        <v>730</v>
      </c>
      <c r="H28" s="21"/>
      <c r="I28" s="155"/>
      <c r="J28" s="89">
        <v>45.14</v>
      </c>
      <c r="K28" s="27" t="str">
        <f t="shared" si="0"/>
        <v>III A</v>
      </c>
      <c r="L28" s="20" t="s">
        <v>1087</v>
      </c>
      <c r="M28" s="256"/>
    </row>
    <row r="29" spans="1:13" ht="18" customHeight="1">
      <c r="A29" s="32">
        <v>23</v>
      </c>
      <c r="B29" s="17">
        <v>157</v>
      </c>
      <c r="C29" s="18" t="s">
        <v>1088</v>
      </c>
      <c r="D29" s="19" t="s">
        <v>1089</v>
      </c>
      <c r="E29" s="172" t="s">
        <v>1090</v>
      </c>
      <c r="F29" s="21" t="s">
        <v>663</v>
      </c>
      <c r="G29" s="21" t="s">
        <v>205</v>
      </c>
      <c r="H29" s="21"/>
      <c r="I29" s="155" t="s">
        <v>101</v>
      </c>
      <c r="J29" s="89">
        <v>45.51</v>
      </c>
      <c r="K29" s="27" t="str">
        <f t="shared" si="0"/>
        <v>III A</v>
      </c>
      <c r="L29" s="20" t="s">
        <v>568</v>
      </c>
      <c r="M29" s="298"/>
    </row>
    <row r="30" spans="1:13" ht="18" customHeight="1">
      <c r="A30" s="32">
        <v>24</v>
      </c>
      <c r="B30" s="17">
        <v>154</v>
      </c>
      <c r="C30" s="18" t="s">
        <v>655</v>
      </c>
      <c r="D30" s="19" t="s">
        <v>656</v>
      </c>
      <c r="E30" s="172" t="s">
        <v>657</v>
      </c>
      <c r="F30" s="21" t="s">
        <v>62</v>
      </c>
      <c r="G30" s="21" t="s">
        <v>205</v>
      </c>
      <c r="H30" s="21"/>
      <c r="I30" s="155"/>
      <c r="J30" s="89">
        <v>45.86</v>
      </c>
      <c r="K30" s="27" t="str">
        <f t="shared" si="0"/>
        <v>III A</v>
      </c>
      <c r="L30" s="20" t="s">
        <v>213</v>
      </c>
      <c r="M30" s="298"/>
    </row>
    <row r="31" spans="1:13" ht="18" customHeight="1">
      <c r="A31" s="32">
        <v>25</v>
      </c>
      <c r="B31" s="17">
        <v>25</v>
      </c>
      <c r="C31" s="18" t="s">
        <v>188</v>
      </c>
      <c r="D31" s="19" t="s">
        <v>864</v>
      </c>
      <c r="E31" s="172" t="s">
        <v>865</v>
      </c>
      <c r="F31" s="21" t="s">
        <v>845</v>
      </c>
      <c r="G31" s="21" t="s">
        <v>145</v>
      </c>
      <c r="H31" s="21"/>
      <c r="I31" s="155" t="s">
        <v>101</v>
      </c>
      <c r="J31" s="89">
        <v>46.34</v>
      </c>
      <c r="K31" s="27" t="str">
        <f t="shared" si="0"/>
        <v>III A</v>
      </c>
      <c r="L31" s="20" t="s">
        <v>826</v>
      </c>
      <c r="M31" s="298"/>
    </row>
    <row r="32" spans="1:13" ht="18" customHeight="1">
      <c r="A32" s="32">
        <v>26</v>
      </c>
      <c r="B32" s="17">
        <v>175</v>
      </c>
      <c r="C32" s="18" t="s">
        <v>120</v>
      </c>
      <c r="D32" s="19" t="s">
        <v>700</v>
      </c>
      <c r="E32" s="172">
        <v>36770</v>
      </c>
      <c r="F32" s="21" t="s">
        <v>489</v>
      </c>
      <c r="G32" s="21" t="s">
        <v>687</v>
      </c>
      <c r="H32" s="21"/>
      <c r="I32" s="155" t="s">
        <v>101</v>
      </c>
      <c r="J32" s="89">
        <v>46.72</v>
      </c>
      <c r="K32" s="27" t="str">
        <f t="shared" si="0"/>
        <v>III A</v>
      </c>
      <c r="L32" s="20" t="s">
        <v>701</v>
      </c>
      <c r="M32" s="298"/>
    </row>
    <row r="33" spans="1:13" ht="18" customHeight="1">
      <c r="A33" s="32">
        <v>27</v>
      </c>
      <c r="B33" s="17">
        <v>21</v>
      </c>
      <c r="C33" s="18" t="s">
        <v>857</v>
      </c>
      <c r="D33" s="19" t="s">
        <v>858</v>
      </c>
      <c r="E33" s="172" t="s">
        <v>859</v>
      </c>
      <c r="F33" s="21" t="s">
        <v>845</v>
      </c>
      <c r="G33" s="21" t="s">
        <v>145</v>
      </c>
      <c r="H33" s="21"/>
      <c r="I33" s="155" t="s">
        <v>101</v>
      </c>
      <c r="J33" s="89">
        <v>46.97</v>
      </c>
      <c r="K33" s="27" t="str">
        <f t="shared" si="0"/>
        <v>III A</v>
      </c>
      <c r="L33" s="20" t="s">
        <v>816</v>
      </c>
      <c r="M33" s="298"/>
    </row>
    <row r="34" spans="1:12" ht="18" customHeight="1">
      <c r="A34" s="32">
        <v>28</v>
      </c>
      <c r="B34" s="17">
        <v>57</v>
      </c>
      <c r="C34" s="18" t="s">
        <v>151</v>
      </c>
      <c r="D34" s="19" t="s">
        <v>374</v>
      </c>
      <c r="E34" s="172" t="s">
        <v>375</v>
      </c>
      <c r="F34" s="21" t="s">
        <v>165</v>
      </c>
      <c r="G34" s="21" t="s">
        <v>166</v>
      </c>
      <c r="H34" s="21"/>
      <c r="I34" s="155"/>
      <c r="J34" s="89">
        <v>46.98</v>
      </c>
      <c r="K34" s="27" t="str">
        <f t="shared" si="0"/>
        <v>III A</v>
      </c>
      <c r="L34" s="20" t="s">
        <v>376</v>
      </c>
    </row>
    <row r="35" spans="1:12" s="62" customFormat="1" ht="15.75">
      <c r="A35" s="62" t="s">
        <v>22</v>
      </c>
      <c r="D35" s="63"/>
      <c r="E35" s="77"/>
      <c r="F35" s="77"/>
      <c r="G35" s="77"/>
      <c r="H35" s="104"/>
      <c r="I35" s="104"/>
      <c r="J35" s="66"/>
      <c r="K35" s="66"/>
      <c r="L35" s="105"/>
    </row>
    <row r="36" spans="1:13" s="62" customFormat="1" ht="15.75">
      <c r="A36" s="62" t="s">
        <v>967</v>
      </c>
      <c r="D36" s="63"/>
      <c r="E36" s="77"/>
      <c r="F36" s="77"/>
      <c r="G36" s="104"/>
      <c r="H36" s="104"/>
      <c r="I36" s="104"/>
      <c r="J36" s="66"/>
      <c r="K36" s="66"/>
      <c r="L36" s="65"/>
      <c r="M36" s="66"/>
    </row>
    <row r="37" spans="1:12" s="37" customFormat="1" ht="12" customHeight="1">
      <c r="A37" s="45"/>
      <c r="B37" s="45"/>
      <c r="C37" s="45"/>
      <c r="D37" s="50"/>
      <c r="E37" s="56"/>
      <c r="F37" s="51"/>
      <c r="G37" s="51"/>
      <c r="H37" s="51"/>
      <c r="I37" s="51"/>
      <c r="J37" s="96"/>
      <c r="K37" s="96"/>
      <c r="L37" s="57"/>
    </row>
    <row r="38" spans="3:11" s="61" customFormat="1" ht="15.75">
      <c r="C38" s="62" t="s">
        <v>24</v>
      </c>
      <c r="D38" s="62"/>
      <c r="E38" s="63"/>
      <c r="F38" s="63"/>
      <c r="G38" s="63"/>
      <c r="H38" s="64"/>
      <c r="I38" s="64"/>
      <c r="J38" s="98"/>
      <c r="K38" s="98"/>
    </row>
    <row r="40" spans="1:13" ht="18" customHeight="1">
      <c r="A40" s="27">
        <v>29</v>
      </c>
      <c r="B40" s="17">
        <v>156</v>
      </c>
      <c r="C40" s="18" t="s">
        <v>119</v>
      </c>
      <c r="D40" s="19" t="s">
        <v>665</v>
      </c>
      <c r="E40" s="172" t="s">
        <v>666</v>
      </c>
      <c r="F40" s="21" t="s">
        <v>62</v>
      </c>
      <c r="G40" s="21" t="s">
        <v>205</v>
      </c>
      <c r="H40" s="21"/>
      <c r="I40" s="21"/>
      <c r="J40" s="89">
        <v>47.04</v>
      </c>
      <c r="K40" s="27" t="str">
        <f aca="true" t="shared" si="1" ref="K40:K45">IF(ISBLANK(J40),"",IF(J40&lt;=40.05,"KSM",IF(J40&lt;=42.05,"I A",IF(J40&lt;=44.84,"II A",IF(J40&lt;=48.34,"III A",IF(J40&lt;=52.34,"I JA",IF(J40&lt;=56.04,"II JA",IF(J40&lt;=58.84,"III JA"))))))))</f>
        <v>III A</v>
      </c>
      <c r="L40" s="20" t="s">
        <v>590</v>
      </c>
      <c r="M40" s="299"/>
    </row>
    <row r="41" spans="1:13" ht="18" customHeight="1">
      <c r="A41" s="32">
        <v>30</v>
      </c>
      <c r="B41" s="17">
        <v>181</v>
      </c>
      <c r="C41" s="18" t="s">
        <v>598</v>
      </c>
      <c r="D41" s="19" t="s">
        <v>714</v>
      </c>
      <c r="E41" s="172" t="s">
        <v>715</v>
      </c>
      <c r="F41" s="21" t="s">
        <v>716</v>
      </c>
      <c r="G41" s="21" t="s">
        <v>687</v>
      </c>
      <c r="H41" s="21"/>
      <c r="I41" s="21"/>
      <c r="J41" s="89">
        <v>47.06</v>
      </c>
      <c r="K41" s="27" t="str">
        <f t="shared" si="1"/>
        <v>III A</v>
      </c>
      <c r="L41" s="20" t="s">
        <v>717</v>
      </c>
      <c r="M41" s="298"/>
    </row>
    <row r="42" spans="1:13" ht="18" customHeight="1">
      <c r="A42" s="32">
        <v>31</v>
      </c>
      <c r="B42" s="17">
        <v>83</v>
      </c>
      <c r="C42" s="18" t="s">
        <v>613</v>
      </c>
      <c r="D42" s="19" t="s">
        <v>998</v>
      </c>
      <c r="E42" s="172">
        <v>36265</v>
      </c>
      <c r="F42" s="21" t="s">
        <v>845</v>
      </c>
      <c r="G42" s="21" t="s">
        <v>145</v>
      </c>
      <c r="H42" s="21"/>
      <c r="I42" s="155" t="s">
        <v>101</v>
      </c>
      <c r="J42" s="89">
        <v>48.35</v>
      </c>
      <c r="K42" s="27" t="str">
        <f t="shared" si="1"/>
        <v>I JA</v>
      </c>
      <c r="L42" s="20" t="s">
        <v>816</v>
      </c>
      <c r="M42" s="298"/>
    </row>
    <row r="43" spans="1:13" ht="18" customHeight="1">
      <c r="A43" s="32">
        <v>32</v>
      </c>
      <c r="B43" s="17">
        <v>173</v>
      </c>
      <c r="C43" s="18" t="s">
        <v>695</v>
      </c>
      <c r="D43" s="19" t="s">
        <v>696</v>
      </c>
      <c r="E43" s="172">
        <v>36574</v>
      </c>
      <c r="F43" s="21" t="s">
        <v>697</v>
      </c>
      <c r="G43" s="21" t="s">
        <v>687</v>
      </c>
      <c r="H43" s="21"/>
      <c r="I43" s="155"/>
      <c r="J43" s="89">
        <v>48.67</v>
      </c>
      <c r="K43" s="27" t="str">
        <f t="shared" si="1"/>
        <v>I JA</v>
      </c>
      <c r="L43" s="20" t="s">
        <v>698</v>
      </c>
      <c r="M43" s="298"/>
    </row>
    <row r="44" spans="1:13" ht="18" customHeight="1">
      <c r="A44" s="32">
        <v>33</v>
      </c>
      <c r="B44" s="17">
        <v>22</v>
      </c>
      <c r="C44" s="18" t="s">
        <v>119</v>
      </c>
      <c r="D44" s="19" t="s">
        <v>860</v>
      </c>
      <c r="E44" s="172" t="s">
        <v>861</v>
      </c>
      <c r="F44" s="21" t="s">
        <v>845</v>
      </c>
      <c r="G44" s="21" t="s">
        <v>145</v>
      </c>
      <c r="H44" s="21"/>
      <c r="I44" s="155" t="s">
        <v>101</v>
      </c>
      <c r="J44" s="89">
        <v>49.18</v>
      </c>
      <c r="K44" s="27" t="str">
        <f t="shared" si="1"/>
        <v>I JA</v>
      </c>
      <c r="L44" s="20" t="s">
        <v>816</v>
      </c>
      <c r="M44" s="297"/>
    </row>
    <row r="45" spans="1:13" ht="18" customHeight="1">
      <c r="A45" s="32">
        <v>34</v>
      </c>
      <c r="B45" s="17">
        <v>19</v>
      </c>
      <c r="C45" s="18" t="s">
        <v>188</v>
      </c>
      <c r="D45" s="19" t="s">
        <v>855</v>
      </c>
      <c r="E45" s="172" t="s">
        <v>856</v>
      </c>
      <c r="F45" s="21" t="s">
        <v>845</v>
      </c>
      <c r="G45" s="21" t="s">
        <v>145</v>
      </c>
      <c r="H45" s="21"/>
      <c r="I45" s="155" t="s">
        <v>101</v>
      </c>
      <c r="J45" s="89">
        <v>54.27</v>
      </c>
      <c r="K45" s="27" t="str">
        <f t="shared" si="1"/>
        <v>II JA</v>
      </c>
      <c r="L45" s="20" t="s">
        <v>816</v>
      </c>
      <c r="M45" s="298"/>
    </row>
    <row r="46" spans="1:13" ht="18" customHeight="1">
      <c r="A46" s="32"/>
      <c r="B46" s="17">
        <v>12</v>
      </c>
      <c r="C46" s="18" t="s">
        <v>598</v>
      </c>
      <c r="D46" s="19" t="s">
        <v>1091</v>
      </c>
      <c r="E46" s="172" t="s">
        <v>1092</v>
      </c>
      <c r="F46" s="21" t="s">
        <v>806</v>
      </c>
      <c r="G46" s="21"/>
      <c r="H46" s="21"/>
      <c r="I46" s="21"/>
      <c r="J46" s="89" t="s">
        <v>218</v>
      </c>
      <c r="K46" s="27"/>
      <c r="L46" s="20" t="s">
        <v>826</v>
      </c>
      <c r="M46" s="299"/>
    </row>
    <row r="47" spans="1:13" ht="18" customHeight="1">
      <c r="A47" s="32"/>
      <c r="B47" s="17">
        <v>18</v>
      </c>
      <c r="C47" s="18" t="s">
        <v>853</v>
      </c>
      <c r="D47" s="19" t="s">
        <v>854</v>
      </c>
      <c r="E47" s="172" t="s">
        <v>320</v>
      </c>
      <c r="F47" s="21" t="s">
        <v>845</v>
      </c>
      <c r="G47" s="21" t="s">
        <v>145</v>
      </c>
      <c r="H47" s="21"/>
      <c r="I47" s="21"/>
      <c r="J47" s="89" t="s">
        <v>217</v>
      </c>
      <c r="K47" s="27"/>
      <c r="L47" s="20" t="s">
        <v>148</v>
      </c>
      <c r="M47" s="299"/>
    </row>
    <row r="48" spans="1:13" ht="18" customHeight="1">
      <c r="A48" s="32"/>
      <c r="B48" s="17">
        <v>188</v>
      </c>
      <c r="C48" s="18" t="s">
        <v>781</v>
      </c>
      <c r="D48" s="19" t="s">
        <v>782</v>
      </c>
      <c r="E48" s="172" t="s">
        <v>783</v>
      </c>
      <c r="F48" s="21" t="s">
        <v>784</v>
      </c>
      <c r="G48" s="21" t="s">
        <v>176</v>
      </c>
      <c r="H48" s="21"/>
      <c r="I48" s="21"/>
      <c r="J48" s="89" t="s">
        <v>1008</v>
      </c>
      <c r="K48" s="27"/>
      <c r="L48" s="20" t="s">
        <v>456</v>
      </c>
      <c r="M48" s="297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68"/>
  <sheetViews>
    <sheetView zoomScalePageLayoutView="0" workbookViewId="0" topLeftCell="A37">
      <selection activeCell="G67" sqref="G67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140625" style="59" bestFit="1" customWidth="1"/>
    <col min="8" max="8" width="16.8515625" style="59" hidden="1" customWidth="1"/>
    <col min="9" max="9" width="9.140625" style="97" customWidth="1"/>
    <col min="10" max="10" width="22.57421875" style="55" bestFit="1" customWidth="1"/>
    <col min="11" max="11" width="9.140625" style="45" customWidth="1"/>
    <col min="12" max="12" width="28.421875" style="45" bestFit="1" customWidth="1"/>
    <col min="13" max="16384" width="9.140625" style="45" customWidth="1"/>
  </cols>
  <sheetData>
    <row r="1" spans="1:10" s="62" customFormat="1" ht="15.75">
      <c r="A1" s="62" t="s">
        <v>22</v>
      </c>
      <c r="D1" s="63"/>
      <c r="E1" s="77"/>
      <c r="F1" s="77"/>
      <c r="G1" s="77"/>
      <c r="H1" s="104"/>
      <c r="I1" s="66"/>
      <c r="J1" s="105"/>
    </row>
    <row r="2" spans="1:13" s="62" customFormat="1" ht="15.75">
      <c r="A2" s="62" t="s">
        <v>967</v>
      </c>
      <c r="D2" s="63"/>
      <c r="E2" s="77"/>
      <c r="F2" s="77"/>
      <c r="G2" s="104"/>
      <c r="H2" s="104"/>
      <c r="I2" s="66"/>
      <c r="J2" s="65"/>
      <c r="K2" s="66"/>
      <c r="L2" s="66"/>
      <c r="M2" s="106"/>
    </row>
    <row r="3" ht="12.75">
      <c r="C3" s="50"/>
    </row>
    <row r="4" spans="3:10" s="61" customFormat="1" ht="15.75">
      <c r="C4" s="62" t="s">
        <v>31</v>
      </c>
      <c r="D4" s="62"/>
      <c r="E4" s="63"/>
      <c r="F4" s="63"/>
      <c r="G4" s="63"/>
      <c r="H4" s="64"/>
      <c r="I4" s="98"/>
      <c r="J4" s="66"/>
    </row>
    <row r="5" spans="3:9" s="61" customFormat="1" ht="16.5" thickBot="1">
      <c r="C5" s="62">
        <v>1</v>
      </c>
      <c r="D5" s="62" t="s">
        <v>216</v>
      </c>
      <c r="E5" s="63"/>
      <c r="F5" s="63"/>
      <c r="G5" s="63"/>
      <c r="H5" s="64"/>
      <c r="I5" s="98"/>
    </row>
    <row r="6" spans="1:10" s="53" customFormat="1" ht="18" customHeight="1" thickBot="1">
      <c r="A6" s="107" t="s">
        <v>18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16</v>
      </c>
      <c r="I6" s="99" t="s">
        <v>4</v>
      </c>
      <c r="J6" s="72" t="s">
        <v>5</v>
      </c>
    </row>
    <row r="7" spans="1:12" ht="18" customHeight="1">
      <c r="A7" s="32">
        <v>1</v>
      </c>
      <c r="B7" s="17"/>
      <c r="C7" s="18"/>
      <c r="D7" s="19"/>
      <c r="E7" s="172"/>
      <c r="F7" s="21"/>
      <c r="G7" s="21"/>
      <c r="H7" s="21"/>
      <c r="I7" s="103"/>
      <c r="J7" s="20"/>
      <c r="K7" s="259"/>
      <c r="L7" s="260"/>
    </row>
    <row r="8" spans="1:12" ht="18" customHeight="1">
      <c r="A8" s="32">
        <v>2</v>
      </c>
      <c r="B8" s="17">
        <v>64</v>
      </c>
      <c r="C8" s="18" t="s">
        <v>393</v>
      </c>
      <c r="D8" s="19" t="s">
        <v>394</v>
      </c>
      <c r="E8" s="172" t="s">
        <v>395</v>
      </c>
      <c r="F8" s="21" t="s">
        <v>59</v>
      </c>
      <c r="G8" s="21" t="s">
        <v>166</v>
      </c>
      <c r="H8" s="21"/>
      <c r="I8" s="89">
        <v>39.67</v>
      </c>
      <c r="J8" s="20" t="s">
        <v>167</v>
      </c>
      <c r="K8" s="259"/>
      <c r="L8" s="260"/>
    </row>
    <row r="9" spans="1:12" ht="18" customHeight="1">
      <c r="A9" s="32">
        <v>3</v>
      </c>
      <c r="B9" s="17">
        <v>52</v>
      </c>
      <c r="C9" s="18" t="s">
        <v>963</v>
      </c>
      <c r="D9" s="19" t="s">
        <v>964</v>
      </c>
      <c r="E9" s="172">
        <v>36688</v>
      </c>
      <c r="F9" s="21" t="s">
        <v>933</v>
      </c>
      <c r="G9" s="21" t="s">
        <v>907</v>
      </c>
      <c r="H9" s="21"/>
      <c r="I9" s="89" t="s">
        <v>218</v>
      </c>
      <c r="J9" s="20" t="s">
        <v>931</v>
      </c>
      <c r="K9" s="259"/>
      <c r="L9" s="261"/>
    </row>
    <row r="10" spans="1:12" ht="18" customHeight="1">
      <c r="A10" s="32">
        <v>4</v>
      </c>
      <c r="B10" s="17" t="s">
        <v>1093</v>
      </c>
      <c r="C10" s="18" t="s">
        <v>740</v>
      </c>
      <c r="D10" s="19" t="s">
        <v>741</v>
      </c>
      <c r="E10" s="172" t="s">
        <v>742</v>
      </c>
      <c r="F10" s="21" t="s">
        <v>60</v>
      </c>
      <c r="G10" s="21" t="s">
        <v>680</v>
      </c>
      <c r="H10" s="21"/>
      <c r="I10" s="89">
        <v>39.07</v>
      </c>
      <c r="J10" s="20" t="s">
        <v>743</v>
      </c>
      <c r="K10" s="259"/>
      <c r="L10" s="260"/>
    </row>
    <row r="11" spans="3:9" s="61" customFormat="1" ht="16.5" thickBot="1">
      <c r="C11" s="62">
        <v>2</v>
      </c>
      <c r="D11" s="62" t="s">
        <v>216</v>
      </c>
      <c r="E11" s="63"/>
      <c r="F11" s="63"/>
      <c r="G11" s="63"/>
      <c r="H11" s="64"/>
      <c r="I11" s="98"/>
    </row>
    <row r="12" spans="1:10" s="53" customFormat="1" ht="18" customHeight="1" thickBot="1">
      <c r="A12" s="107" t="s">
        <v>18</v>
      </c>
      <c r="B12" s="159" t="s">
        <v>19</v>
      </c>
      <c r="C12" s="68" t="s">
        <v>0</v>
      </c>
      <c r="D12" s="69" t="s">
        <v>1</v>
      </c>
      <c r="E12" s="71" t="s">
        <v>10</v>
      </c>
      <c r="F12" s="70" t="s">
        <v>2</v>
      </c>
      <c r="G12" s="70" t="s">
        <v>3</v>
      </c>
      <c r="H12" s="70" t="s">
        <v>16</v>
      </c>
      <c r="I12" s="99" t="s">
        <v>4</v>
      </c>
      <c r="J12" s="72" t="s">
        <v>5</v>
      </c>
    </row>
    <row r="13" spans="1:12" ht="18" customHeight="1">
      <c r="A13" s="32">
        <v>1</v>
      </c>
      <c r="B13" s="17"/>
      <c r="C13" s="18"/>
      <c r="D13" s="19"/>
      <c r="E13" s="172"/>
      <c r="F13" s="21"/>
      <c r="G13" s="21"/>
      <c r="H13" s="21"/>
      <c r="I13" s="103"/>
      <c r="J13" s="20"/>
      <c r="K13" s="259"/>
      <c r="L13" s="260"/>
    </row>
    <row r="14" spans="1:12" ht="18" customHeight="1">
      <c r="A14" s="32">
        <v>2</v>
      </c>
      <c r="B14" s="17" t="s">
        <v>1094</v>
      </c>
      <c r="C14" s="18" t="s">
        <v>116</v>
      </c>
      <c r="D14" s="19" t="s">
        <v>745</v>
      </c>
      <c r="E14" s="172" t="s">
        <v>746</v>
      </c>
      <c r="F14" s="21" t="s">
        <v>60</v>
      </c>
      <c r="G14" s="21" t="s">
        <v>680</v>
      </c>
      <c r="H14" s="21"/>
      <c r="I14" s="675">
        <v>39.17</v>
      </c>
      <c r="J14" s="20" t="s">
        <v>743</v>
      </c>
      <c r="K14" s="293"/>
      <c r="L14" s="294"/>
    </row>
    <row r="15" spans="1:12" ht="18" customHeight="1">
      <c r="A15" s="32">
        <v>3</v>
      </c>
      <c r="B15" s="17">
        <v>69</v>
      </c>
      <c r="C15" s="18" t="s">
        <v>407</v>
      </c>
      <c r="D15" s="19" t="s">
        <v>408</v>
      </c>
      <c r="E15" s="172" t="s">
        <v>409</v>
      </c>
      <c r="F15" s="21" t="s">
        <v>165</v>
      </c>
      <c r="G15" s="21" t="s">
        <v>166</v>
      </c>
      <c r="H15" s="21"/>
      <c r="I15" s="89">
        <v>41.28</v>
      </c>
      <c r="J15" s="20" t="s">
        <v>167</v>
      </c>
      <c r="K15" s="296"/>
      <c r="L15" s="267"/>
    </row>
    <row r="16" spans="1:12" ht="18" customHeight="1">
      <c r="A16" s="32">
        <v>4</v>
      </c>
      <c r="B16" s="17">
        <v>147</v>
      </c>
      <c r="C16" s="18" t="s">
        <v>635</v>
      </c>
      <c r="D16" s="19" t="s">
        <v>636</v>
      </c>
      <c r="E16" s="172" t="s">
        <v>637</v>
      </c>
      <c r="F16" s="21" t="s">
        <v>62</v>
      </c>
      <c r="G16" s="21" t="s">
        <v>205</v>
      </c>
      <c r="H16" s="21"/>
      <c r="I16" s="89">
        <v>39.95</v>
      </c>
      <c r="J16" s="20" t="s">
        <v>624</v>
      </c>
      <c r="K16" s="259"/>
      <c r="L16" s="260"/>
    </row>
    <row r="17" spans="3:9" s="61" customFormat="1" ht="16.5" thickBot="1">
      <c r="C17" s="62">
        <v>3</v>
      </c>
      <c r="D17" s="62" t="s">
        <v>216</v>
      </c>
      <c r="E17" s="63"/>
      <c r="F17" s="63"/>
      <c r="G17" s="63"/>
      <c r="H17" s="64"/>
      <c r="I17" s="98"/>
    </row>
    <row r="18" spans="1:10" s="53" customFormat="1" ht="18" customHeight="1" thickBot="1">
      <c r="A18" s="107" t="s">
        <v>18</v>
      </c>
      <c r="B18" s="159" t="s">
        <v>19</v>
      </c>
      <c r="C18" s="68" t="s">
        <v>0</v>
      </c>
      <c r="D18" s="69" t="s">
        <v>1</v>
      </c>
      <c r="E18" s="71" t="s">
        <v>10</v>
      </c>
      <c r="F18" s="70" t="s">
        <v>2</v>
      </c>
      <c r="G18" s="70" t="s">
        <v>3</v>
      </c>
      <c r="H18" s="70" t="s">
        <v>16</v>
      </c>
      <c r="I18" s="99" t="s">
        <v>4</v>
      </c>
      <c r="J18" s="72" t="s">
        <v>5</v>
      </c>
    </row>
    <row r="19" spans="1:12" ht="18" customHeight="1">
      <c r="A19" s="32">
        <v>1</v>
      </c>
      <c r="B19" s="17">
        <v>165</v>
      </c>
      <c r="C19" s="18" t="s">
        <v>87</v>
      </c>
      <c r="D19" s="19" t="s">
        <v>507</v>
      </c>
      <c r="E19" s="172" t="s">
        <v>462</v>
      </c>
      <c r="F19" s="21" t="s">
        <v>11</v>
      </c>
      <c r="G19" s="21" t="s">
        <v>178</v>
      </c>
      <c r="H19" s="21"/>
      <c r="I19" s="89">
        <v>39.73</v>
      </c>
      <c r="J19" s="20" t="s">
        <v>459</v>
      </c>
      <c r="K19" s="259"/>
      <c r="L19" s="260"/>
    </row>
    <row r="20" spans="1:12" ht="18" customHeight="1">
      <c r="A20" s="32">
        <v>2</v>
      </c>
      <c r="B20" s="17">
        <v>62</v>
      </c>
      <c r="C20" s="18" t="s">
        <v>346</v>
      </c>
      <c r="D20" s="19" t="s">
        <v>953</v>
      </c>
      <c r="E20" s="172">
        <v>36822</v>
      </c>
      <c r="F20" s="21" t="s">
        <v>933</v>
      </c>
      <c r="G20" s="21" t="s">
        <v>907</v>
      </c>
      <c r="H20" s="21"/>
      <c r="I20" s="89">
        <v>39.37</v>
      </c>
      <c r="J20" s="20" t="s">
        <v>954</v>
      </c>
      <c r="K20" s="293"/>
      <c r="L20" s="294"/>
    </row>
    <row r="21" spans="1:10" ht="18" customHeight="1">
      <c r="A21" s="32">
        <v>3</v>
      </c>
      <c r="B21" s="17">
        <v>131</v>
      </c>
      <c r="C21" s="18" t="s">
        <v>587</v>
      </c>
      <c r="D21" s="19" t="s">
        <v>588</v>
      </c>
      <c r="E21" s="172" t="s">
        <v>589</v>
      </c>
      <c r="F21" s="21" t="s">
        <v>55</v>
      </c>
      <c r="G21" s="21" t="s">
        <v>205</v>
      </c>
      <c r="H21" s="21"/>
      <c r="I21" s="89">
        <v>37.18</v>
      </c>
      <c r="J21" s="20" t="s">
        <v>590</v>
      </c>
    </row>
    <row r="22" spans="1:10" ht="18" customHeight="1">
      <c r="A22" s="32">
        <v>4</v>
      </c>
      <c r="B22" s="17">
        <v>93</v>
      </c>
      <c r="C22" s="18" t="s">
        <v>158</v>
      </c>
      <c r="D22" s="19" t="s">
        <v>529</v>
      </c>
      <c r="E22" s="172">
        <v>36494</v>
      </c>
      <c r="F22" s="21" t="s">
        <v>524</v>
      </c>
      <c r="G22" s="21" t="s">
        <v>525</v>
      </c>
      <c r="H22" s="21"/>
      <c r="I22" s="89">
        <v>38.54</v>
      </c>
      <c r="J22" s="20" t="s">
        <v>530</v>
      </c>
    </row>
    <row r="23" spans="3:9" s="61" customFormat="1" ht="16.5" thickBot="1">
      <c r="C23" s="62">
        <v>4</v>
      </c>
      <c r="D23" s="62" t="s">
        <v>216</v>
      </c>
      <c r="E23" s="63"/>
      <c r="F23" s="63"/>
      <c r="G23" s="63"/>
      <c r="H23" s="64"/>
      <c r="I23" s="98"/>
    </row>
    <row r="24" spans="1:10" s="53" customFormat="1" ht="18" customHeight="1" thickBot="1">
      <c r="A24" s="107" t="s">
        <v>18</v>
      </c>
      <c r="B24" s="159" t="s">
        <v>19</v>
      </c>
      <c r="C24" s="68" t="s">
        <v>0</v>
      </c>
      <c r="D24" s="69" t="s">
        <v>1</v>
      </c>
      <c r="E24" s="71" t="s">
        <v>10</v>
      </c>
      <c r="F24" s="70" t="s">
        <v>2</v>
      </c>
      <c r="G24" s="70" t="s">
        <v>3</v>
      </c>
      <c r="H24" s="70" t="s">
        <v>16</v>
      </c>
      <c r="I24" s="99" t="s">
        <v>4</v>
      </c>
      <c r="J24" s="72" t="s">
        <v>5</v>
      </c>
    </row>
    <row r="25" spans="1:12" ht="18" customHeight="1">
      <c r="A25" s="32">
        <v>1</v>
      </c>
      <c r="B25" s="17">
        <v>163</v>
      </c>
      <c r="C25" s="18" t="s">
        <v>346</v>
      </c>
      <c r="D25" s="19" t="s">
        <v>502</v>
      </c>
      <c r="E25" s="172" t="s">
        <v>309</v>
      </c>
      <c r="F25" s="21" t="s">
        <v>11</v>
      </c>
      <c r="G25" s="21" t="s">
        <v>178</v>
      </c>
      <c r="H25" s="21"/>
      <c r="I25" s="89">
        <v>39.08</v>
      </c>
      <c r="J25" s="20" t="s">
        <v>503</v>
      </c>
      <c r="K25" s="259"/>
      <c r="L25" s="260"/>
    </row>
    <row r="26" spans="1:10" ht="18" customHeight="1">
      <c r="A26" s="32">
        <v>2</v>
      </c>
      <c r="B26" s="17">
        <v>5</v>
      </c>
      <c r="C26" s="18" t="s">
        <v>90</v>
      </c>
      <c r="D26" s="19" t="s">
        <v>154</v>
      </c>
      <c r="E26" s="172" t="s">
        <v>318</v>
      </c>
      <c r="F26" s="21" t="s">
        <v>806</v>
      </c>
      <c r="G26" s="21" t="s">
        <v>145</v>
      </c>
      <c r="H26" s="21"/>
      <c r="I26" s="89">
        <v>41.43</v>
      </c>
      <c r="J26" s="20" t="s">
        <v>148</v>
      </c>
    </row>
    <row r="27" spans="1:12" ht="18" customHeight="1">
      <c r="A27" s="32">
        <v>3</v>
      </c>
      <c r="B27" s="17">
        <v>137</v>
      </c>
      <c r="C27" s="18" t="s">
        <v>155</v>
      </c>
      <c r="D27" s="19" t="s">
        <v>601</v>
      </c>
      <c r="E27" s="172">
        <v>36315</v>
      </c>
      <c r="F27" s="21" t="s">
        <v>55</v>
      </c>
      <c r="G27" s="21" t="s">
        <v>205</v>
      </c>
      <c r="H27" s="21"/>
      <c r="I27" s="89">
        <v>36.63</v>
      </c>
      <c r="J27" s="20" t="s">
        <v>602</v>
      </c>
      <c r="K27" s="293"/>
      <c r="L27" s="267"/>
    </row>
    <row r="28" spans="1:12" ht="18" customHeight="1">
      <c r="A28" s="32">
        <v>4</v>
      </c>
      <c r="B28" s="17">
        <v>3</v>
      </c>
      <c r="C28" s="18" t="s">
        <v>564</v>
      </c>
      <c r="D28" s="19" t="s">
        <v>565</v>
      </c>
      <c r="E28" s="172" t="s">
        <v>172</v>
      </c>
      <c r="F28" s="21" t="s">
        <v>553</v>
      </c>
      <c r="G28" s="21" t="s">
        <v>202</v>
      </c>
      <c r="H28" s="21"/>
      <c r="I28" s="89">
        <v>38.66</v>
      </c>
      <c r="J28" s="20" t="s">
        <v>563</v>
      </c>
      <c r="K28" s="259"/>
      <c r="L28" s="260"/>
    </row>
    <row r="29" spans="3:9" s="61" customFormat="1" ht="16.5" thickBot="1">
      <c r="C29" s="62">
        <v>5</v>
      </c>
      <c r="D29" s="62" t="s">
        <v>216</v>
      </c>
      <c r="E29" s="63"/>
      <c r="F29" s="63"/>
      <c r="G29" s="63"/>
      <c r="H29" s="64"/>
      <c r="I29" s="98"/>
    </row>
    <row r="30" spans="1:10" s="53" customFormat="1" ht="18" customHeight="1" thickBot="1">
      <c r="A30" s="107" t="s">
        <v>18</v>
      </c>
      <c r="B30" s="159" t="s">
        <v>19</v>
      </c>
      <c r="C30" s="68" t="s">
        <v>0</v>
      </c>
      <c r="D30" s="69" t="s">
        <v>1</v>
      </c>
      <c r="E30" s="71" t="s">
        <v>10</v>
      </c>
      <c r="F30" s="70" t="s">
        <v>2</v>
      </c>
      <c r="G30" s="70" t="s">
        <v>3</v>
      </c>
      <c r="H30" s="70" t="s">
        <v>16</v>
      </c>
      <c r="I30" s="99" t="s">
        <v>4</v>
      </c>
      <c r="J30" s="72" t="s">
        <v>5</v>
      </c>
    </row>
    <row r="31" spans="1:12" ht="18" customHeight="1">
      <c r="A31" s="32">
        <v>1</v>
      </c>
      <c r="B31" s="17">
        <v>155</v>
      </c>
      <c r="C31" s="18" t="s">
        <v>658</v>
      </c>
      <c r="D31" s="19" t="s">
        <v>659</v>
      </c>
      <c r="E31" s="172" t="s">
        <v>496</v>
      </c>
      <c r="F31" s="21" t="s">
        <v>62</v>
      </c>
      <c r="G31" s="21" t="s">
        <v>205</v>
      </c>
      <c r="H31" s="21"/>
      <c r="I31" s="89">
        <v>43.85</v>
      </c>
      <c r="J31" s="20" t="s">
        <v>602</v>
      </c>
      <c r="K31" s="259"/>
      <c r="L31" s="260"/>
    </row>
    <row r="32" spans="1:12" ht="18" customHeight="1">
      <c r="A32" s="32">
        <v>2</v>
      </c>
      <c r="B32" s="17">
        <v>189</v>
      </c>
      <c r="C32" s="18" t="s">
        <v>559</v>
      </c>
      <c r="D32" s="19" t="s">
        <v>1095</v>
      </c>
      <c r="E32" s="172" t="s">
        <v>1096</v>
      </c>
      <c r="F32" s="21" t="s">
        <v>784</v>
      </c>
      <c r="G32" s="21" t="s">
        <v>176</v>
      </c>
      <c r="H32" s="21"/>
      <c r="I32" s="89">
        <v>40.36</v>
      </c>
      <c r="J32" s="20" t="s">
        <v>456</v>
      </c>
      <c r="K32" s="259"/>
      <c r="L32" s="261"/>
    </row>
    <row r="33" spans="1:12" ht="18" customHeight="1">
      <c r="A33" s="32">
        <v>3</v>
      </c>
      <c r="B33" s="17">
        <v>133</v>
      </c>
      <c r="C33" s="18" t="s">
        <v>595</v>
      </c>
      <c r="D33" s="19" t="s">
        <v>596</v>
      </c>
      <c r="E33" s="172" t="s">
        <v>597</v>
      </c>
      <c r="F33" s="21" t="s">
        <v>55</v>
      </c>
      <c r="G33" s="21" t="s">
        <v>205</v>
      </c>
      <c r="H33" s="21"/>
      <c r="I33" s="89">
        <v>37.88</v>
      </c>
      <c r="J33" s="20" t="s">
        <v>594</v>
      </c>
      <c r="K33" s="259"/>
      <c r="L33" s="261"/>
    </row>
    <row r="34" spans="1:12" ht="18" customHeight="1">
      <c r="A34" s="32">
        <v>4</v>
      </c>
      <c r="B34" s="17">
        <v>65</v>
      </c>
      <c r="C34" s="18" t="s">
        <v>396</v>
      </c>
      <c r="D34" s="19" t="s">
        <v>397</v>
      </c>
      <c r="E34" s="172" t="s">
        <v>398</v>
      </c>
      <c r="F34" s="21" t="s">
        <v>165</v>
      </c>
      <c r="G34" s="21" t="s">
        <v>166</v>
      </c>
      <c r="H34" s="21"/>
      <c r="I34" s="89">
        <v>38.89</v>
      </c>
      <c r="J34" s="20" t="s">
        <v>167</v>
      </c>
      <c r="K34" s="293"/>
      <c r="L34" s="294"/>
    </row>
    <row r="35" spans="1:10" s="62" customFormat="1" ht="15.75">
      <c r="A35" s="62" t="s">
        <v>22</v>
      </c>
      <c r="D35" s="63"/>
      <c r="E35" s="77"/>
      <c r="F35" s="77"/>
      <c r="G35" s="77"/>
      <c r="H35" s="104"/>
      <c r="I35" s="66"/>
      <c r="J35" s="105"/>
    </row>
    <row r="36" spans="1:13" s="62" customFormat="1" ht="15.75">
      <c r="A36" s="62" t="s">
        <v>967</v>
      </c>
      <c r="D36" s="63"/>
      <c r="E36" s="77"/>
      <c r="F36" s="77"/>
      <c r="G36" s="104"/>
      <c r="H36" s="104"/>
      <c r="I36" s="66"/>
      <c r="J36" s="65"/>
      <c r="K36" s="66"/>
      <c r="L36" s="66"/>
      <c r="M36" s="106"/>
    </row>
    <row r="37" ht="12.75">
      <c r="C37" s="50"/>
    </row>
    <row r="38" spans="3:10" s="61" customFormat="1" ht="15.75">
      <c r="C38" s="62" t="s">
        <v>31</v>
      </c>
      <c r="D38" s="62"/>
      <c r="E38" s="63"/>
      <c r="F38" s="63"/>
      <c r="G38" s="63"/>
      <c r="H38" s="64"/>
      <c r="I38" s="98"/>
      <c r="J38" s="66"/>
    </row>
    <row r="39" spans="3:9" s="61" customFormat="1" ht="16.5" thickBot="1">
      <c r="C39" s="62">
        <v>6</v>
      </c>
      <c r="D39" s="62" t="s">
        <v>216</v>
      </c>
      <c r="E39" s="63"/>
      <c r="F39" s="63"/>
      <c r="G39" s="63"/>
      <c r="H39" s="64"/>
      <c r="I39" s="98"/>
    </row>
    <row r="40" spans="1:10" s="53" customFormat="1" ht="18" customHeight="1" thickBot="1">
      <c r="A40" s="107" t="s">
        <v>18</v>
      </c>
      <c r="B40" s="159" t="s">
        <v>19</v>
      </c>
      <c r="C40" s="68" t="s">
        <v>0</v>
      </c>
      <c r="D40" s="69" t="s">
        <v>1</v>
      </c>
      <c r="E40" s="71" t="s">
        <v>10</v>
      </c>
      <c r="F40" s="70" t="s">
        <v>2</v>
      </c>
      <c r="G40" s="70" t="s">
        <v>3</v>
      </c>
      <c r="H40" s="70" t="s">
        <v>16</v>
      </c>
      <c r="I40" s="99" t="s">
        <v>4</v>
      </c>
      <c r="J40" s="72" t="s">
        <v>5</v>
      </c>
    </row>
    <row r="41" spans="1:12" ht="18" customHeight="1">
      <c r="A41" s="32">
        <v>1</v>
      </c>
      <c r="B41" s="17">
        <v>152</v>
      </c>
      <c r="C41" s="18" t="s">
        <v>150</v>
      </c>
      <c r="D41" s="19" t="s">
        <v>653</v>
      </c>
      <c r="E41" s="172" t="s">
        <v>654</v>
      </c>
      <c r="F41" s="21" t="s">
        <v>62</v>
      </c>
      <c r="G41" s="21" t="s">
        <v>205</v>
      </c>
      <c r="H41" s="21"/>
      <c r="I41" s="89" t="s">
        <v>218</v>
      </c>
      <c r="J41" s="20" t="s">
        <v>594</v>
      </c>
      <c r="K41" s="259"/>
      <c r="L41" s="260"/>
    </row>
    <row r="42" spans="1:12" ht="18" customHeight="1">
      <c r="A42" s="32">
        <v>2</v>
      </c>
      <c r="B42" s="17">
        <v>144</v>
      </c>
      <c r="C42" s="18" t="s">
        <v>90</v>
      </c>
      <c r="D42" s="19" t="s">
        <v>623</v>
      </c>
      <c r="E42" s="172" t="s">
        <v>201</v>
      </c>
      <c r="F42" s="21" t="s">
        <v>62</v>
      </c>
      <c r="G42" s="21" t="s">
        <v>205</v>
      </c>
      <c r="H42" s="21"/>
      <c r="I42" s="89">
        <v>40.57</v>
      </c>
      <c r="J42" s="20" t="s">
        <v>624</v>
      </c>
      <c r="K42" s="259"/>
      <c r="L42" s="261"/>
    </row>
    <row r="43" spans="1:10" ht="18" customHeight="1">
      <c r="A43" s="32">
        <v>3</v>
      </c>
      <c r="B43" s="17">
        <v>16</v>
      </c>
      <c r="C43" s="18" t="s">
        <v>834</v>
      </c>
      <c r="D43" s="19" t="s">
        <v>835</v>
      </c>
      <c r="E43" s="172" t="s">
        <v>836</v>
      </c>
      <c r="F43" s="21" t="s">
        <v>806</v>
      </c>
      <c r="G43" s="21" t="s">
        <v>145</v>
      </c>
      <c r="H43" s="21"/>
      <c r="I43" s="89" t="s">
        <v>218</v>
      </c>
      <c r="J43" s="20" t="s">
        <v>837</v>
      </c>
    </row>
    <row r="44" spans="1:10" ht="18" customHeight="1">
      <c r="A44" s="32">
        <v>4</v>
      </c>
      <c r="B44" s="17">
        <v>84</v>
      </c>
      <c r="C44" s="18" t="s">
        <v>540</v>
      </c>
      <c r="D44" s="19" t="s">
        <v>541</v>
      </c>
      <c r="E44" s="172" t="s">
        <v>542</v>
      </c>
      <c r="F44" s="21" t="s">
        <v>75</v>
      </c>
      <c r="G44" s="21" t="s">
        <v>139</v>
      </c>
      <c r="H44" s="21"/>
      <c r="I44" s="89">
        <v>40.14</v>
      </c>
      <c r="J44" s="20" t="s">
        <v>539</v>
      </c>
    </row>
    <row r="45" spans="3:9" s="61" customFormat="1" ht="16.5" thickBot="1">
      <c r="C45" s="62">
        <v>7</v>
      </c>
      <c r="D45" s="62" t="s">
        <v>216</v>
      </c>
      <c r="E45" s="63"/>
      <c r="F45" s="63"/>
      <c r="G45" s="63"/>
      <c r="H45" s="64"/>
      <c r="I45" s="98"/>
    </row>
    <row r="46" spans="1:10" s="53" customFormat="1" ht="18" customHeight="1" thickBot="1">
      <c r="A46" s="107" t="s">
        <v>18</v>
      </c>
      <c r="B46" s="159" t="s">
        <v>19</v>
      </c>
      <c r="C46" s="68" t="s">
        <v>0</v>
      </c>
      <c r="D46" s="69" t="s">
        <v>1</v>
      </c>
      <c r="E46" s="71" t="s">
        <v>10</v>
      </c>
      <c r="F46" s="70" t="s">
        <v>2</v>
      </c>
      <c r="G46" s="70" t="s">
        <v>3</v>
      </c>
      <c r="H46" s="70" t="s">
        <v>16</v>
      </c>
      <c r="I46" s="99" t="s">
        <v>4</v>
      </c>
      <c r="J46" s="72" t="s">
        <v>5</v>
      </c>
    </row>
    <row r="47" spans="1:12" ht="18" customHeight="1">
      <c r="A47" s="32">
        <v>1</v>
      </c>
      <c r="B47" s="17">
        <v>116</v>
      </c>
      <c r="C47" s="18" t="s">
        <v>240</v>
      </c>
      <c r="D47" s="19" t="s">
        <v>241</v>
      </c>
      <c r="E47" s="172" t="s">
        <v>242</v>
      </c>
      <c r="F47" s="21" t="s">
        <v>1097</v>
      </c>
      <c r="G47" s="21" t="s">
        <v>244</v>
      </c>
      <c r="H47" s="21"/>
      <c r="I47" s="89">
        <v>42.19</v>
      </c>
      <c r="J47" s="20" t="s">
        <v>245</v>
      </c>
      <c r="K47" s="259"/>
      <c r="L47" s="260"/>
    </row>
    <row r="48" spans="1:12" ht="18" customHeight="1">
      <c r="A48" s="32">
        <v>2</v>
      </c>
      <c r="B48" s="17">
        <v>150</v>
      </c>
      <c r="C48" s="18" t="s">
        <v>645</v>
      </c>
      <c r="D48" s="19" t="s">
        <v>646</v>
      </c>
      <c r="E48" s="172" t="s">
        <v>647</v>
      </c>
      <c r="F48" s="21" t="s">
        <v>62</v>
      </c>
      <c r="G48" s="21" t="s">
        <v>205</v>
      </c>
      <c r="H48" s="21"/>
      <c r="I48" s="89" t="s">
        <v>217</v>
      </c>
      <c r="J48" s="20" t="s">
        <v>648</v>
      </c>
      <c r="K48" s="293"/>
      <c r="L48" s="294"/>
    </row>
    <row r="49" spans="1:12" ht="18" customHeight="1">
      <c r="A49" s="32">
        <v>3</v>
      </c>
      <c r="B49" s="17">
        <v>100</v>
      </c>
      <c r="C49" s="18" t="s">
        <v>477</v>
      </c>
      <c r="D49" s="19" t="s">
        <v>1098</v>
      </c>
      <c r="E49" s="172">
        <v>36224</v>
      </c>
      <c r="F49" s="21" t="s">
        <v>906</v>
      </c>
      <c r="G49" s="21" t="s">
        <v>907</v>
      </c>
      <c r="H49" s="21"/>
      <c r="I49" s="89">
        <v>37.88</v>
      </c>
      <c r="J49" s="20" t="s">
        <v>925</v>
      </c>
      <c r="K49" s="293"/>
      <c r="L49" s="267"/>
    </row>
    <row r="50" spans="1:12" ht="18" customHeight="1">
      <c r="A50" s="32">
        <v>4</v>
      </c>
      <c r="B50" s="17">
        <v>132</v>
      </c>
      <c r="C50" s="18" t="s">
        <v>591</v>
      </c>
      <c r="D50" s="19" t="s">
        <v>592</v>
      </c>
      <c r="E50" s="172" t="s">
        <v>593</v>
      </c>
      <c r="F50" s="21" t="s">
        <v>55</v>
      </c>
      <c r="G50" s="21" t="s">
        <v>205</v>
      </c>
      <c r="H50" s="21"/>
      <c r="I50" s="89" t="s">
        <v>218</v>
      </c>
      <c r="J50" s="20" t="s">
        <v>594</v>
      </c>
      <c r="K50" s="259"/>
      <c r="L50" s="260"/>
    </row>
    <row r="51" spans="3:9" s="61" customFormat="1" ht="16.5" thickBot="1">
      <c r="C51" s="62">
        <v>8</v>
      </c>
      <c r="D51" s="62" t="s">
        <v>216</v>
      </c>
      <c r="E51" s="63"/>
      <c r="F51" s="63"/>
      <c r="G51" s="63"/>
      <c r="H51" s="64"/>
      <c r="I51" s="98"/>
    </row>
    <row r="52" spans="1:10" s="53" customFormat="1" ht="18" customHeight="1" thickBot="1">
      <c r="A52" s="107" t="s">
        <v>18</v>
      </c>
      <c r="B52" s="159" t="s">
        <v>19</v>
      </c>
      <c r="C52" s="68" t="s">
        <v>0</v>
      </c>
      <c r="D52" s="69" t="s">
        <v>1</v>
      </c>
      <c r="E52" s="71" t="s">
        <v>10</v>
      </c>
      <c r="F52" s="70" t="s">
        <v>2</v>
      </c>
      <c r="G52" s="70" t="s">
        <v>3</v>
      </c>
      <c r="H52" s="70" t="s">
        <v>16</v>
      </c>
      <c r="I52" s="99" t="s">
        <v>4</v>
      </c>
      <c r="J52" s="72" t="s">
        <v>5</v>
      </c>
    </row>
    <row r="53" spans="1:12" ht="18" customHeight="1">
      <c r="A53" s="32">
        <v>1</v>
      </c>
      <c r="B53" s="17">
        <v>49</v>
      </c>
      <c r="C53" s="18" t="s">
        <v>91</v>
      </c>
      <c r="D53" s="19" t="s">
        <v>1099</v>
      </c>
      <c r="E53" s="172" t="s">
        <v>1100</v>
      </c>
      <c r="F53" s="21" t="s">
        <v>1101</v>
      </c>
      <c r="G53" s="21" t="s">
        <v>307</v>
      </c>
      <c r="H53" s="21"/>
      <c r="I53" s="89">
        <v>41.56</v>
      </c>
      <c r="J53" s="20" t="s">
        <v>308</v>
      </c>
      <c r="K53" s="259"/>
      <c r="L53" s="260"/>
    </row>
    <row r="54" spans="1:12" ht="18" customHeight="1">
      <c r="A54" s="32">
        <v>2</v>
      </c>
      <c r="B54" s="17">
        <v>148</v>
      </c>
      <c r="C54" s="18" t="s">
        <v>638</v>
      </c>
      <c r="D54" s="19" t="s">
        <v>639</v>
      </c>
      <c r="E54" s="172" t="s">
        <v>640</v>
      </c>
      <c r="F54" s="21" t="s">
        <v>62</v>
      </c>
      <c r="G54" s="21" t="s">
        <v>205</v>
      </c>
      <c r="H54" s="21"/>
      <c r="I54" s="89">
        <v>40.67</v>
      </c>
      <c r="J54" s="20" t="s">
        <v>629</v>
      </c>
      <c r="K54" s="259"/>
      <c r="L54" s="261"/>
    </row>
    <row r="55" spans="1:10" ht="18" customHeight="1">
      <c r="A55" s="32">
        <v>3</v>
      </c>
      <c r="B55" s="17">
        <v>17</v>
      </c>
      <c r="C55" s="18" t="s">
        <v>291</v>
      </c>
      <c r="D55" s="19" t="s">
        <v>838</v>
      </c>
      <c r="E55" s="172" t="s">
        <v>839</v>
      </c>
      <c r="F55" s="21" t="s">
        <v>806</v>
      </c>
      <c r="G55" s="21" t="s">
        <v>145</v>
      </c>
      <c r="H55" s="21"/>
      <c r="I55" s="89">
        <v>36.84</v>
      </c>
      <c r="J55" s="20" t="s">
        <v>434</v>
      </c>
    </row>
    <row r="56" spans="1:12" ht="18" customHeight="1">
      <c r="A56" s="32">
        <v>4</v>
      </c>
      <c r="B56" s="17">
        <v>185</v>
      </c>
      <c r="C56" s="18" t="s">
        <v>103</v>
      </c>
      <c r="D56" s="19" t="s">
        <v>726</v>
      </c>
      <c r="E56" s="172" t="s">
        <v>727</v>
      </c>
      <c r="F56" s="21" t="s">
        <v>728</v>
      </c>
      <c r="G56" s="21" t="s">
        <v>687</v>
      </c>
      <c r="H56" s="21"/>
      <c r="I56" s="89">
        <v>40.99</v>
      </c>
      <c r="J56" s="20" t="s">
        <v>709</v>
      </c>
      <c r="K56" s="293"/>
      <c r="L56" s="294"/>
    </row>
    <row r="57" spans="3:9" s="61" customFormat="1" ht="16.5" thickBot="1">
      <c r="C57" s="62">
        <v>9</v>
      </c>
      <c r="D57" s="62" t="s">
        <v>216</v>
      </c>
      <c r="E57" s="63"/>
      <c r="F57" s="63"/>
      <c r="G57" s="63"/>
      <c r="H57" s="64"/>
      <c r="I57" s="98"/>
    </row>
    <row r="58" spans="1:10" s="53" customFormat="1" ht="18" customHeight="1" thickBot="1">
      <c r="A58" s="107" t="s">
        <v>18</v>
      </c>
      <c r="B58" s="159" t="s">
        <v>19</v>
      </c>
      <c r="C58" s="68" t="s">
        <v>0</v>
      </c>
      <c r="D58" s="69" t="s">
        <v>1</v>
      </c>
      <c r="E58" s="71" t="s">
        <v>10</v>
      </c>
      <c r="F58" s="70" t="s">
        <v>2</v>
      </c>
      <c r="G58" s="70" t="s">
        <v>3</v>
      </c>
      <c r="H58" s="70" t="s">
        <v>16</v>
      </c>
      <c r="I58" s="99" t="s">
        <v>4</v>
      </c>
      <c r="J58" s="72" t="s">
        <v>5</v>
      </c>
    </row>
    <row r="59" spans="1:12" ht="18" customHeight="1">
      <c r="A59" s="32">
        <v>1</v>
      </c>
      <c r="B59" s="17">
        <v>187</v>
      </c>
      <c r="C59" s="18" t="s">
        <v>1102</v>
      </c>
      <c r="D59" s="19" t="s">
        <v>1103</v>
      </c>
      <c r="E59" s="172" t="s">
        <v>1104</v>
      </c>
      <c r="F59" s="21" t="s">
        <v>455</v>
      </c>
      <c r="G59" s="21" t="s">
        <v>176</v>
      </c>
      <c r="H59" s="21"/>
      <c r="I59" s="89">
        <v>41.97</v>
      </c>
      <c r="J59" s="20" t="s">
        <v>456</v>
      </c>
      <c r="K59" s="259"/>
      <c r="L59" s="260"/>
    </row>
    <row r="60" spans="1:10" ht="18" customHeight="1">
      <c r="A60" s="32">
        <v>2</v>
      </c>
      <c r="B60" s="17">
        <v>146</v>
      </c>
      <c r="C60" s="18" t="s">
        <v>632</v>
      </c>
      <c r="D60" s="19" t="s">
        <v>633</v>
      </c>
      <c r="E60" s="172" t="s">
        <v>435</v>
      </c>
      <c r="F60" s="21" t="s">
        <v>62</v>
      </c>
      <c r="G60" s="21" t="s">
        <v>205</v>
      </c>
      <c r="H60" s="21"/>
      <c r="I60" s="89">
        <v>42.02</v>
      </c>
      <c r="J60" s="20" t="s">
        <v>634</v>
      </c>
    </row>
    <row r="61" spans="1:10" ht="18" customHeight="1">
      <c r="A61" s="32">
        <v>3</v>
      </c>
      <c r="B61" s="17">
        <v>63</v>
      </c>
      <c r="C61" s="18" t="s">
        <v>346</v>
      </c>
      <c r="D61" s="19" t="s">
        <v>391</v>
      </c>
      <c r="E61" s="172" t="s">
        <v>392</v>
      </c>
      <c r="F61" s="21" t="s">
        <v>165</v>
      </c>
      <c r="G61" s="21" t="s">
        <v>166</v>
      </c>
      <c r="H61" s="21"/>
      <c r="I61" s="89">
        <v>37.81</v>
      </c>
      <c r="J61" s="20" t="s">
        <v>167</v>
      </c>
    </row>
    <row r="62" spans="1:10" ht="18" customHeight="1">
      <c r="A62" s="32">
        <v>4</v>
      </c>
      <c r="B62" s="17">
        <v>111</v>
      </c>
      <c r="C62" s="18" t="s">
        <v>141</v>
      </c>
      <c r="D62" s="19" t="s">
        <v>1105</v>
      </c>
      <c r="E62" s="172" t="s">
        <v>278</v>
      </c>
      <c r="F62" s="21" t="s">
        <v>729</v>
      </c>
      <c r="G62" s="21" t="s">
        <v>730</v>
      </c>
      <c r="H62" s="21"/>
      <c r="I62" s="89">
        <v>39.86</v>
      </c>
      <c r="J62" s="20" t="s">
        <v>1087</v>
      </c>
    </row>
    <row r="63" spans="3:9" s="61" customFormat="1" ht="16.5" thickBot="1">
      <c r="C63" s="62">
        <v>10</v>
      </c>
      <c r="D63" s="62" t="s">
        <v>216</v>
      </c>
      <c r="E63" s="63"/>
      <c r="F63" s="63"/>
      <c r="G63" s="63"/>
      <c r="H63" s="64"/>
      <c r="I63" s="98"/>
    </row>
    <row r="64" spans="1:10" s="53" customFormat="1" ht="18" customHeight="1" thickBot="1">
      <c r="A64" s="107" t="s">
        <v>18</v>
      </c>
      <c r="B64" s="159" t="s">
        <v>19</v>
      </c>
      <c r="C64" s="68" t="s">
        <v>0</v>
      </c>
      <c r="D64" s="69" t="s">
        <v>1</v>
      </c>
      <c r="E64" s="71" t="s">
        <v>10</v>
      </c>
      <c r="F64" s="70" t="s">
        <v>2</v>
      </c>
      <c r="G64" s="70" t="s">
        <v>3</v>
      </c>
      <c r="H64" s="70" t="s">
        <v>16</v>
      </c>
      <c r="I64" s="99" t="s">
        <v>4</v>
      </c>
      <c r="J64" s="72" t="s">
        <v>5</v>
      </c>
    </row>
    <row r="65" spans="1:10" ht="18" customHeight="1">
      <c r="A65" s="32">
        <v>1</v>
      </c>
      <c r="B65" s="17"/>
      <c r="C65" s="18"/>
      <c r="D65" s="19"/>
      <c r="E65" s="172"/>
      <c r="F65" s="21"/>
      <c r="G65" s="21"/>
      <c r="H65" s="21"/>
      <c r="I65" s="89"/>
      <c r="J65" s="20"/>
    </row>
    <row r="66" spans="1:10" ht="18" customHeight="1">
      <c r="A66" s="32">
        <v>2</v>
      </c>
      <c r="B66" s="17">
        <v>23</v>
      </c>
      <c r="C66" s="18" t="s">
        <v>141</v>
      </c>
      <c r="D66" s="19" t="s">
        <v>292</v>
      </c>
      <c r="E66" s="172">
        <v>36535</v>
      </c>
      <c r="F66" s="21" t="s">
        <v>845</v>
      </c>
      <c r="G66" s="21"/>
      <c r="H66" s="21"/>
      <c r="I66" s="89" t="s">
        <v>217</v>
      </c>
      <c r="J66" s="20" t="s">
        <v>826</v>
      </c>
    </row>
    <row r="67" spans="1:10" ht="18" customHeight="1">
      <c r="A67" s="32">
        <v>3</v>
      </c>
      <c r="B67" s="17">
        <v>61</v>
      </c>
      <c r="C67" s="18" t="s">
        <v>386</v>
      </c>
      <c r="D67" s="19" t="s">
        <v>387</v>
      </c>
      <c r="E67" s="172" t="s">
        <v>388</v>
      </c>
      <c r="F67" s="21" t="s">
        <v>59</v>
      </c>
      <c r="G67" s="644" t="s">
        <v>360</v>
      </c>
      <c r="H67" s="21"/>
      <c r="I67" s="89">
        <v>36.28</v>
      </c>
      <c r="J67" s="20" t="s">
        <v>389</v>
      </c>
    </row>
    <row r="68" spans="1:12" ht="18" customHeight="1">
      <c r="A68" s="32">
        <v>4</v>
      </c>
      <c r="B68" s="17">
        <v>74</v>
      </c>
      <c r="C68" s="18" t="s">
        <v>185</v>
      </c>
      <c r="D68" s="19" t="s">
        <v>926</v>
      </c>
      <c r="E68" s="172" t="s">
        <v>927</v>
      </c>
      <c r="F68" s="21" t="s">
        <v>906</v>
      </c>
      <c r="G68" s="21" t="s">
        <v>907</v>
      </c>
      <c r="H68" s="21"/>
      <c r="I68" s="89">
        <v>39.03</v>
      </c>
      <c r="J68" s="20" t="s">
        <v>928</v>
      </c>
      <c r="K68" s="293"/>
      <c r="L68" s="294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O43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421875" style="59" bestFit="1" customWidth="1"/>
    <col min="7" max="7" width="16.140625" style="59" bestFit="1" customWidth="1"/>
    <col min="8" max="8" width="16.8515625" style="59" hidden="1" customWidth="1"/>
    <col min="9" max="9" width="11.421875" style="59" customWidth="1"/>
    <col min="10" max="10" width="9.140625" style="97" customWidth="1"/>
    <col min="11" max="11" width="7.7109375" style="97" customWidth="1"/>
    <col min="12" max="12" width="22.57421875" style="55" bestFit="1" customWidth="1"/>
    <col min="13" max="13" width="9.140625" style="45" customWidth="1"/>
    <col min="14" max="14" width="28.421875" style="45" bestFit="1" customWidth="1"/>
    <col min="15" max="16384" width="9.140625" style="45" customWidth="1"/>
  </cols>
  <sheetData>
    <row r="1" spans="1:12" s="62" customFormat="1" ht="15.75">
      <c r="A1" s="62" t="s">
        <v>22</v>
      </c>
      <c r="D1" s="63"/>
      <c r="E1" s="77"/>
      <c r="F1" s="77"/>
      <c r="G1" s="77"/>
      <c r="H1" s="104"/>
      <c r="I1" s="104"/>
      <c r="J1" s="66"/>
      <c r="K1" s="66"/>
      <c r="L1" s="105"/>
    </row>
    <row r="2" spans="1:15" s="62" customFormat="1" ht="15.75">
      <c r="A2" s="62" t="s">
        <v>967</v>
      </c>
      <c r="D2" s="63"/>
      <c r="E2" s="77"/>
      <c r="F2" s="77"/>
      <c r="G2" s="104"/>
      <c r="H2" s="104"/>
      <c r="I2" s="104"/>
      <c r="J2" s="66"/>
      <c r="K2" s="66"/>
      <c r="L2" s="65"/>
      <c r="M2" s="66"/>
      <c r="N2" s="66"/>
      <c r="O2" s="106"/>
    </row>
    <row r="3" ht="12.75">
      <c r="C3" s="50"/>
    </row>
    <row r="4" spans="3:12" s="61" customFormat="1" ht="15.75">
      <c r="C4" s="62" t="s">
        <v>31</v>
      </c>
      <c r="D4" s="62"/>
      <c r="E4" s="63"/>
      <c r="F4" s="63"/>
      <c r="G4" s="63"/>
      <c r="H4" s="64"/>
      <c r="I4" s="64"/>
      <c r="J4" s="98"/>
      <c r="K4" s="98"/>
      <c r="L4" s="66"/>
    </row>
    <row r="5" spans="3:11" s="61" customFormat="1" ht="16.5" thickBot="1">
      <c r="C5" s="62"/>
      <c r="D5" s="62"/>
      <c r="E5" s="63"/>
      <c r="F5" s="63"/>
      <c r="G5" s="63"/>
      <c r="H5" s="64"/>
      <c r="I5" s="64"/>
      <c r="J5" s="98"/>
      <c r="K5" s="98"/>
    </row>
    <row r="6" spans="1:12" s="53" customFormat="1" ht="18" customHeight="1" thickBot="1">
      <c r="A6" s="107" t="s">
        <v>20</v>
      </c>
      <c r="B6" s="159" t="s">
        <v>19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16</v>
      </c>
      <c r="I6" s="70" t="s">
        <v>42</v>
      </c>
      <c r="J6" s="99" t="s">
        <v>4</v>
      </c>
      <c r="K6" s="82" t="s">
        <v>13</v>
      </c>
      <c r="L6" s="72" t="s">
        <v>5</v>
      </c>
    </row>
    <row r="7" spans="1:12" ht="18" customHeight="1">
      <c r="A7" s="32">
        <v>1</v>
      </c>
      <c r="B7" s="17">
        <v>61</v>
      </c>
      <c r="C7" s="18" t="s">
        <v>386</v>
      </c>
      <c r="D7" s="19" t="s">
        <v>387</v>
      </c>
      <c r="E7" s="172" t="s">
        <v>388</v>
      </c>
      <c r="F7" s="21" t="s">
        <v>59</v>
      </c>
      <c r="G7" s="644" t="s">
        <v>360</v>
      </c>
      <c r="H7" s="21"/>
      <c r="I7" s="155">
        <v>18</v>
      </c>
      <c r="J7" s="89">
        <v>36.28</v>
      </c>
      <c r="K7" s="27" t="str">
        <f aca="true" t="shared" si="0" ref="K7:K37">IF(ISBLANK(J7),"",IF(J7&lt;=34.74,"KSM",IF(J7&lt;=36.24,"I A",IF(J7&lt;=38.24,"II A",IF(J7&lt;=40.84,"III A",IF(J7&lt;=44.64,"I JA",IF(J7&lt;=48.14,"II JA",IF(J7&lt;=50.14,"III JA"))))))))</f>
        <v>II A</v>
      </c>
      <c r="L7" s="20" t="s">
        <v>389</v>
      </c>
    </row>
    <row r="8" spans="1:14" ht="18" customHeight="1">
      <c r="A8" s="32">
        <v>2</v>
      </c>
      <c r="B8" s="17">
        <v>137</v>
      </c>
      <c r="C8" s="18" t="s">
        <v>155</v>
      </c>
      <c r="D8" s="19" t="s">
        <v>601</v>
      </c>
      <c r="E8" s="172">
        <v>36315</v>
      </c>
      <c r="F8" s="21" t="s">
        <v>55</v>
      </c>
      <c r="G8" s="21" t="s">
        <v>205</v>
      </c>
      <c r="H8" s="21"/>
      <c r="I8" s="155">
        <v>14</v>
      </c>
      <c r="J8" s="89">
        <v>36.63</v>
      </c>
      <c r="K8" s="27" t="str">
        <f t="shared" si="0"/>
        <v>II A</v>
      </c>
      <c r="L8" s="20" t="s">
        <v>602</v>
      </c>
      <c r="M8" s="293"/>
      <c r="N8" s="267"/>
    </row>
    <row r="9" spans="1:12" ht="18" customHeight="1">
      <c r="A9" s="32">
        <v>3</v>
      </c>
      <c r="B9" s="17">
        <v>17</v>
      </c>
      <c r="C9" s="18" t="s">
        <v>291</v>
      </c>
      <c r="D9" s="19" t="s">
        <v>838</v>
      </c>
      <c r="E9" s="172" t="s">
        <v>839</v>
      </c>
      <c r="F9" s="21" t="s">
        <v>806</v>
      </c>
      <c r="G9" s="21" t="s">
        <v>145</v>
      </c>
      <c r="H9" s="21"/>
      <c r="I9" s="155">
        <v>11</v>
      </c>
      <c r="J9" s="89">
        <v>36.84</v>
      </c>
      <c r="K9" s="27" t="str">
        <f t="shared" si="0"/>
        <v>II A</v>
      </c>
      <c r="L9" s="20" t="s">
        <v>434</v>
      </c>
    </row>
    <row r="10" spans="1:12" ht="18" customHeight="1">
      <c r="A10" s="32">
        <v>4</v>
      </c>
      <c r="B10" s="17">
        <v>131</v>
      </c>
      <c r="C10" s="18" t="s">
        <v>587</v>
      </c>
      <c r="D10" s="19" t="s">
        <v>588</v>
      </c>
      <c r="E10" s="172" t="s">
        <v>589</v>
      </c>
      <c r="F10" s="21" t="s">
        <v>55</v>
      </c>
      <c r="G10" s="21" t="s">
        <v>205</v>
      </c>
      <c r="H10" s="21"/>
      <c r="I10" s="155">
        <v>9</v>
      </c>
      <c r="J10" s="89">
        <v>37.18</v>
      </c>
      <c r="K10" s="27" t="str">
        <f t="shared" si="0"/>
        <v>II A</v>
      </c>
      <c r="L10" s="20" t="s">
        <v>590</v>
      </c>
    </row>
    <row r="11" spans="1:12" ht="18" customHeight="1">
      <c r="A11" s="32">
        <v>5</v>
      </c>
      <c r="B11" s="17">
        <v>63</v>
      </c>
      <c r="C11" s="18" t="s">
        <v>346</v>
      </c>
      <c r="D11" s="19" t="s">
        <v>391</v>
      </c>
      <c r="E11" s="172" t="s">
        <v>392</v>
      </c>
      <c r="F11" s="21" t="s">
        <v>165</v>
      </c>
      <c r="G11" s="21" t="s">
        <v>166</v>
      </c>
      <c r="H11" s="21"/>
      <c r="I11" s="155">
        <v>8</v>
      </c>
      <c r="J11" s="89">
        <v>37.81</v>
      </c>
      <c r="K11" s="27" t="str">
        <f t="shared" si="0"/>
        <v>II A</v>
      </c>
      <c r="L11" s="20" t="s">
        <v>167</v>
      </c>
    </row>
    <row r="12" spans="1:14" ht="18" customHeight="1">
      <c r="A12" s="676">
        <v>6</v>
      </c>
      <c r="B12" s="17">
        <v>133</v>
      </c>
      <c r="C12" s="18" t="s">
        <v>595</v>
      </c>
      <c r="D12" s="19" t="s">
        <v>596</v>
      </c>
      <c r="E12" s="172" t="s">
        <v>597</v>
      </c>
      <c r="F12" s="21" t="s">
        <v>55</v>
      </c>
      <c r="G12" s="21" t="s">
        <v>205</v>
      </c>
      <c r="H12" s="21"/>
      <c r="I12" s="155">
        <v>6.5</v>
      </c>
      <c r="J12" s="677">
        <v>37.88</v>
      </c>
      <c r="K12" s="27" t="str">
        <f t="shared" si="0"/>
        <v>II A</v>
      </c>
      <c r="L12" s="20" t="s">
        <v>594</v>
      </c>
      <c r="M12" s="259"/>
      <c r="N12" s="261"/>
    </row>
    <row r="13" spans="1:14" ht="18" customHeight="1">
      <c r="A13" s="676">
        <v>6</v>
      </c>
      <c r="B13" s="17">
        <v>100</v>
      </c>
      <c r="C13" s="18" t="s">
        <v>477</v>
      </c>
      <c r="D13" s="19" t="s">
        <v>1098</v>
      </c>
      <c r="E13" s="172">
        <v>36224</v>
      </c>
      <c r="F13" s="21" t="s">
        <v>906</v>
      </c>
      <c r="G13" s="21" t="s">
        <v>907</v>
      </c>
      <c r="H13" s="21"/>
      <c r="I13" s="155">
        <v>6.5</v>
      </c>
      <c r="J13" s="677">
        <v>37.88</v>
      </c>
      <c r="K13" s="27" t="str">
        <f t="shared" si="0"/>
        <v>II A</v>
      </c>
      <c r="L13" s="20" t="s">
        <v>925</v>
      </c>
      <c r="M13" s="293"/>
      <c r="N13" s="267"/>
    </row>
    <row r="14" spans="1:12" ht="18" customHeight="1">
      <c r="A14" s="32">
        <v>8</v>
      </c>
      <c r="B14" s="17">
        <v>93</v>
      </c>
      <c r="C14" s="18" t="s">
        <v>158</v>
      </c>
      <c r="D14" s="19" t="s">
        <v>529</v>
      </c>
      <c r="E14" s="172">
        <v>36494</v>
      </c>
      <c r="F14" s="21" t="s">
        <v>524</v>
      </c>
      <c r="G14" s="21" t="s">
        <v>525</v>
      </c>
      <c r="H14" s="21"/>
      <c r="I14" s="155">
        <v>5</v>
      </c>
      <c r="J14" s="89">
        <v>38.54</v>
      </c>
      <c r="K14" s="27" t="str">
        <f t="shared" si="0"/>
        <v>III A</v>
      </c>
      <c r="L14" s="20" t="s">
        <v>530</v>
      </c>
    </row>
    <row r="15" spans="1:14" ht="18" customHeight="1">
      <c r="A15" s="32">
        <v>9</v>
      </c>
      <c r="B15" s="17">
        <v>3</v>
      </c>
      <c r="C15" s="18" t="s">
        <v>564</v>
      </c>
      <c r="D15" s="19" t="s">
        <v>565</v>
      </c>
      <c r="E15" s="172" t="s">
        <v>172</v>
      </c>
      <c r="F15" s="21" t="s">
        <v>553</v>
      </c>
      <c r="G15" s="21" t="s">
        <v>202</v>
      </c>
      <c r="H15" s="21"/>
      <c r="I15" s="155">
        <v>4</v>
      </c>
      <c r="J15" s="89">
        <v>38.66</v>
      </c>
      <c r="K15" s="27" t="str">
        <f t="shared" si="0"/>
        <v>III A</v>
      </c>
      <c r="L15" s="20" t="s">
        <v>563</v>
      </c>
      <c r="M15" s="259"/>
      <c r="N15" s="260"/>
    </row>
    <row r="16" spans="1:14" ht="18" customHeight="1">
      <c r="A16" s="32">
        <v>10</v>
      </c>
      <c r="B16" s="17">
        <v>65</v>
      </c>
      <c r="C16" s="18" t="s">
        <v>396</v>
      </c>
      <c r="D16" s="19" t="s">
        <v>397</v>
      </c>
      <c r="E16" s="172" t="s">
        <v>398</v>
      </c>
      <c r="F16" s="21" t="s">
        <v>165</v>
      </c>
      <c r="G16" s="21" t="s">
        <v>166</v>
      </c>
      <c r="H16" s="21"/>
      <c r="I16" s="155">
        <v>3</v>
      </c>
      <c r="J16" s="89">
        <v>38.89</v>
      </c>
      <c r="K16" s="27" t="str">
        <f t="shared" si="0"/>
        <v>III A</v>
      </c>
      <c r="L16" s="20" t="s">
        <v>167</v>
      </c>
      <c r="M16" s="293"/>
      <c r="N16" s="294"/>
    </row>
    <row r="17" spans="1:14" ht="18" customHeight="1">
      <c r="A17" s="32">
        <v>11</v>
      </c>
      <c r="B17" s="17">
        <v>74</v>
      </c>
      <c r="C17" s="18" t="s">
        <v>185</v>
      </c>
      <c r="D17" s="19" t="s">
        <v>926</v>
      </c>
      <c r="E17" s="172" t="s">
        <v>927</v>
      </c>
      <c r="F17" s="21" t="s">
        <v>906</v>
      </c>
      <c r="G17" s="21" t="s">
        <v>907</v>
      </c>
      <c r="H17" s="21"/>
      <c r="I17" s="155">
        <v>2</v>
      </c>
      <c r="J17" s="89">
        <v>39.03</v>
      </c>
      <c r="K17" s="27" t="str">
        <f t="shared" si="0"/>
        <v>III A</v>
      </c>
      <c r="L17" s="20" t="s">
        <v>928</v>
      </c>
      <c r="M17" s="293"/>
      <c r="N17" s="294"/>
    </row>
    <row r="18" spans="1:14" ht="18" customHeight="1">
      <c r="A18" s="32">
        <v>12</v>
      </c>
      <c r="B18" s="17" t="s">
        <v>1093</v>
      </c>
      <c r="C18" s="18" t="s">
        <v>740</v>
      </c>
      <c r="D18" s="19" t="s">
        <v>741</v>
      </c>
      <c r="E18" s="172" t="s">
        <v>742</v>
      </c>
      <c r="F18" s="21" t="s">
        <v>60</v>
      </c>
      <c r="G18" s="21" t="s">
        <v>680</v>
      </c>
      <c r="H18" s="21"/>
      <c r="I18" s="155">
        <v>1</v>
      </c>
      <c r="J18" s="89">
        <v>39.07</v>
      </c>
      <c r="K18" s="27" t="str">
        <f t="shared" si="0"/>
        <v>III A</v>
      </c>
      <c r="L18" s="20" t="s">
        <v>743</v>
      </c>
      <c r="M18" s="259"/>
      <c r="N18" s="260"/>
    </row>
    <row r="19" spans="1:14" ht="18" customHeight="1">
      <c r="A19" s="32">
        <v>13</v>
      </c>
      <c r="B19" s="17">
        <v>163</v>
      </c>
      <c r="C19" s="18" t="s">
        <v>346</v>
      </c>
      <c r="D19" s="19" t="s">
        <v>502</v>
      </c>
      <c r="E19" s="172" t="s">
        <v>309</v>
      </c>
      <c r="F19" s="21" t="s">
        <v>11</v>
      </c>
      <c r="G19" s="21" t="s">
        <v>178</v>
      </c>
      <c r="H19" s="21"/>
      <c r="I19" s="21"/>
      <c r="J19" s="89">
        <v>39.08</v>
      </c>
      <c r="K19" s="27" t="str">
        <f t="shared" si="0"/>
        <v>III A</v>
      </c>
      <c r="L19" s="20" t="s">
        <v>503</v>
      </c>
      <c r="M19" s="259"/>
      <c r="N19" s="260"/>
    </row>
    <row r="20" spans="1:14" ht="18" customHeight="1">
      <c r="A20" s="32">
        <v>14</v>
      </c>
      <c r="B20" s="17" t="s">
        <v>1094</v>
      </c>
      <c r="C20" s="18" t="s">
        <v>116</v>
      </c>
      <c r="D20" s="19" t="s">
        <v>745</v>
      </c>
      <c r="E20" s="172" t="s">
        <v>746</v>
      </c>
      <c r="F20" s="21" t="s">
        <v>60</v>
      </c>
      <c r="G20" s="21" t="s">
        <v>680</v>
      </c>
      <c r="H20" s="21"/>
      <c r="I20" s="21"/>
      <c r="J20" s="675">
        <v>39.17</v>
      </c>
      <c r="K20" s="27" t="str">
        <f t="shared" si="0"/>
        <v>III A</v>
      </c>
      <c r="L20" s="20" t="s">
        <v>743</v>
      </c>
      <c r="M20" s="293"/>
      <c r="N20" s="294"/>
    </row>
    <row r="21" spans="1:14" ht="18" customHeight="1">
      <c r="A21" s="32">
        <v>15</v>
      </c>
      <c r="B21" s="17">
        <v>62</v>
      </c>
      <c r="C21" s="18" t="s">
        <v>346</v>
      </c>
      <c r="D21" s="19" t="s">
        <v>953</v>
      </c>
      <c r="E21" s="172">
        <v>36822</v>
      </c>
      <c r="F21" s="21" t="s">
        <v>933</v>
      </c>
      <c r="G21" s="21" t="s">
        <v>907</v>
      </c>
      <c r="H21" s="21"/>
      <c r="I21" s="21"/>
      <c r="J21" s="89">
        <v>39.37</v>
      </c>
      <c r="K21" s="27" t="str">
        <f t="shared" si="0"/>
        <v>III A</v>
      </c>
      <c r="L21" s="20" t="s">
        <v>954</v>
      </c>
      <c r="M21" s="293"/>
      <c r="N21" s="294"/>
    </row>
    <row r="22" spans="1:14" ht="18" customHeight="1">
      <c r="A22" s="32">
        <v>16</v>
      </c>
      <c r="B22" s="17">
        <v>64</v>
      </c>
      <c r="C22" s="18" t="s">
        <v>393</v>
      </c>
      <c r="D22" s="19" t="s">
        <v>394</v>
      </c>
      <c r="E22" s="172" t="s">
        <v>395</v>
      </c>
      <c r="F22" s="21" t="s">
        <v>59</v>
      </c>
      <c r="G22" s="21" t="s">
        <v>166</v>
      </c>
      <c r="H22" s="21"/>
      <c r="I22" s="21"/>
      <c r="J22" s="89">
        <v>39.67</v>
      </c>
      <c r="K22" s="27" t="str">
        <f t="shared" si="0"/>
        <v>III A</v>
      </c>
      <c r="L22" s="20" t="s">
        <v>167</v>
      </c>
      <c r="M22" s="259"/>
      <c r="N22" s="260"/>
    </row>
    <row r="23" spans="1:14" ht="18" customHeight="1">
      <c r="A23" s="32">
        <v>17</v>
      </c>
      <c r="B23" s="17">
        <v>165</v>
      </c>
      <c r="C23" s="18" t="s">
        <v>87</v>
      </c>
      <c r="D23" s="19" t="s">
        <v>507</v>
      </c>
      <c r="E23" s="172" t="s">
        <v>462</v>
      </c>
      <c r="F23" s="21" t="s">
        <v>11</v>
      </c>
      <c r="G23" s="21" t="s">
        <v>178</v>
      </c>
      <c r="H23" s="21"/>
      <c r="I23" s="21"/>
      <c r="J23" s="89">
        <v>39.73</v>
      </c>
      <c r="K23" s="27" t="str">
        <f t="shared" si="0"/>
        <v>III A</v>
      </c>
      <c r="L23" s="20" t="s">
        <v>459</v>
      </c>
      <c r="M23" s="259"/>
      <c r="N23" s="260"/>
    </row>
    <row r="24" spans="1:12" ht="18" customHeight="1">
      <c r="A24" s="32">
        <v>18</v>
      </c>
      <c r="B24" s="17">
        <v>111</v>
      </c>
      <c r="C24" s="18" t="s">
        <v>141</v>
      </c>
      <c r="D24" s="19" t="s">
        <v>1105</v>
      </c>
      <c r="E24" s="172" t="s">
        <v>278</v>
      </c>
      <c r="F24" s="21" t="s">
        <v>729</v>
      </c>
      <c r="G24" s="21" t="s">
        <v>730</v>
      </c>
      <c r="H24" s="21"/>
      <c r="I24" s="21"/>
      <c r="J24" s="89">
        <v>39.86</v>
      </c>
      <c r="K24" s="27" t="str">
        <f t="shared" si="0"/>
        <v>III A</v>
      </c>
      <c r="L24" s="20" t="s">
        <v>1087</v>
      </c>
    </row>
    <row r="25" spans="1:14" ht="18" customHeight="1">
      <c r="A25" s="32">
        <v>19</v>
      </c>
      <c r="B25" s="17">
        <v>147</v>
      </c>
      <c r="C25" s="18" t="s">
        <v>635</v>
      </c>
      <c r="D25" s="19" t="s">
        <v>636</v>
      </c>
      <c r="E25" s="172" t="s">
        <v>637</v>
      </c>
      <c r="F25" s="21" t="s">
        <v>62</v>
      </c>
      <c r="G25" s="21" t="s">
        <v>205</v>
      </c>
      <c r="H25" s="21"/>
      <c r="I25" s="21"/>
      <c r="J25" s="89">
        <v>39.95</v>
      </c>
      <c r="K25" s="27" t="str">
        <f t="shared" si="0"/>
        <v>III A</v>
      </c>
      <c r="L25" s="20" t="s">
        <v>624</v>
      </c>
      <c r="M25" s="259"/>
      <c r="N25" s="260"/>
    </row>
    <row r="26" spans="1:12" ht="18" customHeight="1">
      <c r="A26" s="32">
        <v>20</v>
      </c>
      <c r="B26" s="17">
        <v>84</v>
      </c>
      <c r="C26" s="18" t="s">
        <v>540</v>
      </c>
      <c r="D26" s="19" t="s">
        <v>541</v>
      </c>
      <c r="E26" s="172" t="s">
        <v>542</v>
      </c>
      <c r="F26" s="21" t="s">
        <v>75</v>
      </c>
      <c r="G26" s="21" t="s">
        <v>139</v>
      </c>
      <c r="H26" s="21"/>
      <c r="I26" s="21"/>
      <c r="J26" s="89">
        <v>40.14</v>
      </c>
      <c r="K26" s="27" t="str">
        <f t="shared" si="0"/>
        <v>III A</v>
      </c>
      <c r="L26" s="20" t="s">
        <v>539</v>
      </c>
    </row>
    <row r="27" spans="1:14" ht="18" customHeight="1">
      <c r="A27" s="32">
        <v>21</v>
      </c>
      <c r="B27" s="17">
        <v>189</v>
      </c>
      <c r="C27" s="18" t="s">
        <v>559</v>
      </c>
      <c r="D27" s="19" t="s">
        <v>1095</v>
      </c>
      <c r="E27" s="172" t="s">
        <v>1096</v>
      </c>
      <c r="F27" s="21" t="s">
        <v>784</v>
      </c>
      <c r="G27" s="21" t="s">
        <v>176</v>
      </c>
      <c r="H27" s="21"/>
      <c r="I27" s="21"/>
      <c r="J27" s="89">
        <v>40.36</v>
      </c>
      <c r="K27" s="27" t="str">
        <f t="shared" si="0"/>
        <v>III A</v>
      </c>
      <c r="L27" s="20" t="s">
        <v>456</v>
      </c>
      <c r="M27" s="259"/>
      <c r="N27" s="261"/>
    </row>
    <row r="28" spans="1:14" ht="18" customHeight="1">
      <c r="A28" s="32">
        <v>22</v>
      </c>
      <c r="B28" s="17">
        <v>144</v>
      </c>
      <c r="C28" s="18" t="s">
        <v>90</v>
      </c>
      <c r="D28" s="19" t="s">
        <v>623</v>
      </c>
      <c r="E28" s="172" t="s">
        <v>201</v>
      </c>
      <c r="F28" s="21" t="s">
        <v>62</v>
      </c>
      <c r="G28" s="21" t="s">
        <v>205</v>
      </c>
      <c r="H28" s="21"/>
      <c r="I28" s="21"/>
      <c r="J28" s="89">
        <v>40.57</v>
      </c>
      <c r="K28" s="27" t="str">
        <f t="shared" si="0"/>
        <v>III A</v>
      </c>
      <c r="L28" s="20" t="s">
        <v>624</v>
      </c>
      <c r="M28" s="259"/>
      <c r="N28" s="261"/>
    </row>
    <row r="29" spans="1:14" ht="18" customHeight="1">
      <c r="A29" s="32">
        <v>23</v>
      </c>
      <c r="B29" s="17">
        <v>148</v>
      </c>
      <c r="C29" s="18" t="s">
        <v>638</v>
      </c>
      <c r="D29" s="19" t="s">
        <v>639</v>
      </c>
      <c r="E29" s="172" t="s">
        <v>640</v>
      </c>
      <c r="F29" s="21" t="s">
        <v>62</v>
      </c>
      <c r="G29" s="21" t="s">
        <v>205</v>
      </c>
      <c r="H29" s="21"/>
      <c r="I29" s="21"/>
      <c r="J29" s="89">
        <v>40.67</v>
      </c>
      <c r="K29" s="27" t="str">
        <f t="shared" si="0"/>
        <v>III A</v>
      </c>
      <c r="L29" s="20" t="s">
        <v>629</v>
      </c>
      <c r="M29" s="259"/>
      <c r="N29" s="261"/>
    </row>
    <row r="30" spans="1:14" ht="18" customHeight="1">
      <c r="A30" s="32">
        <v>24</v>
      </c>
      <c r="B30" s="17">
        <v>185</v>
      </c>
      <c r="C30" s="18" t="s">
        <v>103</v>
      </c>
      <c r="D30" s="19" t="s">
        <v>726</v>
      </c>
      <c r="E30" s="172" t="s">
        <v>727</v>
      </c>
      <c r="F30" s="21" t="s">
        <v>728</v>
      </c>
      <c r="G30" s="21" t="s">
        <v>687</v>
      </c>
      <c r="H30" s="21"/>
      <c r="I30" s="21"/>
      <c r="J30" s="89">
        <v>40.99</v>
      </c>
      <c r="K30" s="27" t="str">
        <f t="shared" si="0"/>
        <v>I JA</v>
      </c>
      <c r="L30" s="20" t="s">
        <v>709</v>
      </c>
      <c r="M30" s="293"/>
      <c r="N30" s="294"/>
    </row>
    <row r="31" spans="1:14" ht="18" customHeight="1">
      <c r="A31" s="32">
        <v>25</v>
      </c>
      <c r="B31" s="17">
        <v>69</v>
      </c>
      <c r="C31" s="18" t="s">
        <v>407</v>
      </c>
      <c r="D31" s="19" t="s">
        <v>408</v>
      </c>
      <c r="E31" s="172" t="s">
        <v>409</v>
      </c>
      <c r="F31" s="21" t="s">
        <v>165</v>
      </c>
      <c r="G31" s="21" t="s">
        <v>166</v>
      </c>
      <c r="H31" s="21"/>
      <c r="I31" s="21"/>
      <c r="J31" s="89">
        <v>41.28</v>
      </c>
      <c r="K31" s="27" t="str">
        <f t="shared" si="0"/>
        <v>I JA</v>
      </c>
      <c r="L31" s="20" t="s">
        <v>167</v>
      </c>
      <c r="M31" s="296"/>
      <c r="N31" s="267"/>
    </row>
    <row r="32" spans="1:12" ht="18" customHeight="1">
      <c r="A32" s="32">
        <v>26</v>
      </c>
      <c r="B32" s="17">
        <v>5</v>
      </c>
      <c r="C32" s="18" t="s">
        <v>90</v>
      </c>
      <c r="D32" s="19" t="s">
        <v>154</v>
      </c>
      <c r="E32" s="172" t="s">
        <v>318</v>
      </c>
      <c r="F32" s="21" t="s">
        <v>806</v>
      </c>
      <c r="G32" s="21" t="s">
        <v>145</v>
      </c>
      <c r="H32" s="21"/>
      <c r="I32" s="21"/>
      <c r="J32" s="89">
        <v>41.43</v>
      </c>
      <c r="K32" s="27" t="str">
        <f t="shared" si="0"/>
        <v>I JA</v>
      </c>
      <c r="L32" s="20" t="s">
        <v>148</v>
      </c>
    </row>
    <row r="33" spans="1:14" ht="18" customHeight="1">
      <c r="A33" s="32">
        <v>27</v>
      </c>
      <c r="B33" s="17">
        <v>49</v>
      </c>
      <c r="C33" s="18" t="s">
        <v>91</v>
      </c>
      <c r="D33" s="19" t="s">
        <v>1099</v>
      </c>
      <c r="E33" s="172" t="s">
        <v>1100</v>
      </c>
      <c r="F33" s="21" t="s">
        <v>1101</v>
      </c>
      <c r="G33" s="21" t="s">
        <v>307</v>
      </c>
      <c r="H33" s="21"/>
      <c r="I33" s="155" t="s">
        <v>101</v>
      </c>
      <c r="J33" s="89">
        <v>41.56</v>
      </c>
      <c r="K33" s="27" t="str">
        <f t="shared" si="0"/>
        <v>I JA</v>
      </c>
      <c r="L33" s="20" t="s">
        <v>308</v>
      </c>
      <c r="M33" s="259"/>
      <c r="N33" s="260"/>
    </row>
    <row r="34" spans="1:14" ht="18" customHeight="1">
      <c r="A34" s="32">
        <v>28</v>
      </c>
      <c r="B34" s="17">
        <v>187</v>
      </c>
      <c r="C34" s="18" t="s">
        <v>1102</v>
      </c>
      <c r="D34" s="19" t="s">
        <v>1103</v>
      </c>
      <c r="E34" s="172" t="s">
        <v>1104</v>
      </c>
      <c r="F34" s="21" t="s">
        <v>455</v>
      </c>
      <c r="G34" s="21" t="s">
        <v>176</v>
      </c>
      <c r="H34" s="21"/>
      <c r="I34" s="155" t="s">
        <v>101</v>
      </c>
      <c r="J34" s="89">
        <v>41.97</v>
      </c>
      <c r="K34" s="27" t="str">
        <f t="shared" si="0"/>
        <v>I JA</v>
      </c>
      <c r="L34" s="20" t="s">
        <v>456</v>
      </c>
      <c r="M34" s="259"/>
      <c r="N34" s="260"/>
    </row>
    <row r="35" spans="1:12" ht="18" customHeight="1">
      <c r="A35" s="32">
        <v>29</v>
      </c>
      <c r="B35" s="17">
        <v>146</v>
      </c>
      <c r="C35" s="18" t="s">
        <v>632</v>
      </c>
      <c r="D35" s="19" t="s">
        <v>633</v>
      </c>
      <c r="E35" s="172" t="s">
        <v>435</v>
      </c>
      <c r="F35" s="21" t="s">
        <v>62</v>
      </c>
      <c r="G35" s="21" t="s">
        <v>205</v>
      </c>
      <c r="H35" s="21"/>
      <c r="I35" s="155"/>
      <c r="J35" s="89">
        <v>42.02</v>
      </c>
      <c r="K35" s="27" t="str">
        <f t="shared" si="0"/>
        <v>I JA</v>
      </c>
      <c r="L35" s="20" t="s">
        <v>634</v>
      </c>
    </row>
    <row r="36" spans="1:14" ht="18" customHeight="1">
      <c r="A36" s="32">
        <v>30</v>
      </c>
      <c r="B36" s="17">
        <v>116</v>
      </c>
      <c r="C36" s="18" t="s">
        <v>240</v>
      </c>
      <c r="D36" s="19" t="s">
        <v>241</v>
      </c>
      <c r="E36" s="172" t="s">
        <v>242</v>
      </c>
      <c r="F36" s="21" t="s">
        <v>1097</v>
      </c>
      <c r="G36" s="21" t="s">
        <v>244</v>
      </c>
      <c r="H36" s="21"/>
      <c r="I36" s="155"/>
      <c r="J36" s="89">
        <v>42.19</v>
      </c>
      <c r="K36" s="27" t="str">
        <f t="shared" si="0"/>
        <v>I JA</v>
      </c>
      <c r="L36" s="20" t="s">
        <v>245</v>
      </c>
      <c r="M36" s="259"/>
      <c r="N36" s="260"/>
    </row>
    <row r="37" spans="1:14" ht="18" customHeight="1">
      <c r="A37" s="32">
        <v>31</v>
      </c>
      <c r="B37" s="17">
        <v>155</v>
      </c>
      <c r="C37" s="18" t="s">
        <v>658</v>
      </c>
      <c r="D37" s="19" t="s">
        <v>659</v>
      </c>
      <c r="E37" s="172" t="s">
        <v>496</v>
      </c>
      <c r="F37" s="21" t="s">
        <v>62</v>
      </c>
      <c r="G37" s="21" t="s">
        <v>205</v>
      </c>
      <c r="H37" s="21"/>
      <c r="I37" s="155"/>
      <c r="J37" s="89">
        <v>43.85</v>
      </c>
      <c r="K37" s="27" t="str">
        <f t="shared" si="0"/>
        <v>I JA</v>
      </c>
      <c r="L37" s="20" t="s">
        <v>602</v>
      </c>
      <c r="M37" s="259"/>
      <c r="N37" s="260"/>
    </row>
    <row r="38" spans="1:14" ht="18" customHeight="1">
      <c r="A38" s="32"/>
      <c r="B38" s="17">
        <v>52</v>
      </c>
      <c r="C38" s="18" t="s">
        <v>963</v>
      </c>
      <c r="D38" s="19" t="s">
        <v>964</v>
      </c>
      <c r="E38" s="172">
        <v>36688</v>
      </c>
      <c r="F38" s="21" t="s">
        <v>933</v>
      </c>
      <c r="G38" s="21" t="s">
        <v>907</v>
      </c>
      <c r="H38" s="21"/>
      <c r="I38" s="155"/>
      <c r="J38" s="89" t="s">
        <v>218</v>
      </c>
      <c r="K38" s="27"/>
      <c r="L38" s="20" t="s">
        <v>931</v>
      </c>
      <c r="M38" s="259"/>
      <c r="N38" s="261"/>
    </row>
    <row r="39" spans="1:12" ht="18" customHeight="1">
      <c r="A39" s="32"/>
      <c r="B39" s="17">
        <v>16</v>
      </c>
      <c r="C39" s="18" t="s">
        <v>834</v>
      </c>
      <c r="D39" s="19" t="s">
        <v>835</v>
      </c>
      <c r="E39" s="172" t="s">
        <v>836</v>
      </c>
      <c r="F39" s="21" t="s">
        <v>806</v>
      </c>
      <c r="G39" s="21" t="s">
        <v>145</v>
      </c>
      <c r="H39" s="21"/>
      <c r="I39" s="155"/>
      <c r="J39" s="89" t="s">
        <v>1107</v>
      </c>
      <c r="K39" s="27"/>
      <c r="L39" s="20" t="s">
        <v>837</v>
      </c>
    </row>
    <row r="40" spans="1:14" ht="18" customHeight="1">
      <c r="A40" s="32"/>
      <c r="B40" s="17">
        <v>132</v>
      </c>
      <c r="C40" s="18" t="s">
        <v>591</v>
      </c>
      <c r="D40" s="19" t="s">
        <v>592</v>
      </c>
      <c r="E40" s="172" t="s">
        <v>593</v>
      </c>
      <c r="F40" s="21" t="s">
        <v>55</v>
      </c>
      <c r="G40" s="21" t="s">
        <v>205</v>
      </c>
      <c r="H40" s="21"/>
      <c r="I40" s="155"/>
      <c r="J40" s="89" t="s">
        <v>218</v>
      </c>
      <c r="K40" s="27"/>
      <c r="L40" s="20" t="s">
        <v>594</v>
      </c>
      <c r="M40" s="259"/>
      <c r="N40" s="260"/>
    </row>
    <row r="41" spans="1:14" ht="18" customHeight="1">
      <c r="A41" s="32"/>
      <c r="B41" s="17">
        <v>152</v>
      </c>
      <c r="C41" s="18" t="s">
        <v>150</v>
      </c>
      <c r="D41" s="19" t="s">
        <v>653</v>
      </c>
      <c r="E41" s="172" t="s">
        <v>654</v>
      </c>
      <c r="F41" s="21" t="s">
        <v>62</v>
      </c>
      <c r="G41" s="21" t="s">
        <v>205</v>
      </c>
      <c r="H41" s="21"/>
      <c r="I41" s="155"/>
      <c r="J41" s="89" t="s">
        <v>218</v>
      </c>
      <c r="K41" s="27"/>
      <c r="L41" s="20" t="s">
        <v>594</v>
      </c>
      <c r="M41" s="259"/>
      <c r="N41" s="260"/>
    </row>
    <row r="42" spans="1:14" ht="18" customHeight="1">
      <c r="A42" s="32"/>
      <c r="B42" s="17">
        <v>150</v>
      </c>
      <c r="C42" s="18" t="s">
        <v>645</v>
      </c>
      <c r="D42" s="19" t="s">
        <v>646</v>
      </c>
      <c r="E42" s="172" t="s">
        <v>647</v>
      </c>
      <c r="F42" s="21" t="s">
        <v>62</v>
      </c>
      <c r="G42" s="21" t="s">
        <v>205</v>
      </c>
      <c r="H42" s="21"/>
      <c r="I42" s="155"/>
      <c r="J42" s="89" t="s">
        <v>1107</v>
      </c>
      <c r="K42" s="27"/>
      <c r="L42" s="20" t="s">
        <v>648</v>
      </c>
      <c r="M42" s="293"/>
      <c r="N42" s="294"/>
    </row>
    <row r="43" spans="1:12" ht="18" customHeight="1">
      <c r="A43" s="32"/>
      <c r="B43" s="17">
        <v>23</v>
      </c>
      <c r="C43" s="18" t="s">
        <v>141</v>
      </c>
      <c r="D43" s="19" t="s">
        <v>292</v>
      </c>
      <c r="E43" s="172">
        <v>36535</v>
      </c>
      <c r="F43" s="21" t="s">
        <v>845</v>
      </c>
      <c r="G43" s="21"/>
      <c r="H43" s="21"/>
      <c r="I43" s="155" t="s">
        <v>101</v>
      </c>
      <c r="J43" s="89" t="s">
        <v>217</v>
      </c>
      <c r="K43" s="27"/>
      <c r="L43" s="20" t="s">
        <v>826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 Misiūnas</cp:lastModifiedBy>
  <cp:lastPrinted>2016-02-13T12:46:22Z</cp:lastPrinted>
  <dcterms:created xsi:type="dcterms:W3CDTF">2006-02-17T17:28:41Z</dcterms:created>
  <dcterms:modified xsi:type="dcterms:W3CDTF">2016-02-17T06:52:17Z</dcterms:modified>
  <cp:category/>
  <cp:version/>
  <cp:contentType/>
  <cp:contentStatus/>
</cp:coreProperties>
</file>