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7995" tabRatio="709" activeTab="9"/>
  </bookViews>
  <sheets>
    <sheet name="Viršelis" sheetId="1" r:id="rId1"/>
    <sheet name="SM" sheetId="2" r:id="rId2"/>
    <sheet name="SB" sheetId="3" r:id="rId3"/>
    <sheet name="SMj" sheetId="4" r:id="rId4"/>
    <sheet name="SBj" sheetId="5" r:id="rId5"/>
    <sheet name="BM" sheetId="6" r:id="rId6"/>
    <sheet name="BMj" sheetId="7" r:id="rId7"/>
    <sheet name="ŠM" sheetId="8" r:id="rId8"/>
    <sheet name="ŠB" sheetId="9" r:id="rId9"/>
    <sheet name="ŠMj" sheetId="10" r:id="rId10"/>
    <sheet name="ŠBj" sheetId="11" r:id="rId11"/>
    <sheet name="MM" sheetId="12" r:id="rId12"/>
    <sheet name="MB" sheetId="13" r:id="rId13"/>
    <sheet name="MMj" sheetId="14" r:id="rId14"/>
    <sheet name="MBj" sheetId="15" r:id="rId15"/>
  </sheets>
  <definedNames>
    <definedName name="vaišis" localSheetId="12">#REF!</definedName>
    <definedName name="vaišis" localSheetId="14">#REF!</definedName>
    <definedName name="vaišis" localSheetId="11">#REF!</definedName>
    <definedName name="vaišis" localSheetId="13">#REF!</definedName>
    <definedName name="vaišis" localSheetId="8">#REF!</definedName>
    <definedName name="vaišis" localSheetId="10">#REF!</definedName>
    <definedName name="vaišis" localSheetId="7">#REF!</definedName>
    <definedName name="vaišis" localSheetId="9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<sst xmlns="http://schemas.openxmlformats.org/spreadsheetml/2006/main" count="689" uniqueCount="322">
  <si>
    <t>Šiauliai</t>
  </si>
  <si>
    <t>Jaunutės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</si>
  <si>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</si>
  <si>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</si>
  <si>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</si>
  <si>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</si>
  <si>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</si>
  <si>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</si>
  <si>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</si>
  <si>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</si>
  <si>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Treneris</t>
  </si>
  <si>
    <t>Jaunučiai</t>
  </si>
  <si>
    <t>Bėgimai</t>
  </si>
  <si>
    <t>1000 m</t>
  </si>
  <si>
    <t>ŠIAULIŲ MIESTO LENGVOSIOS ATLETIKOS</t>
  </si>
  <si>
    <t xml:space="preserve">Sprintas </t>
  </si>
  <si>
    <t>Mergaitės</t>
  </si>
  <si>
    <t>Berniukai</t>
  </si>
  <si>
    <t>Šuoliai</t>
  </si>
  <si>
    <t>Aukštis</t>
  </si>
  <si>
    <t>Tolis</t>
  </si>
  <si>
    <t>Metimai</t>
  </si>
  <si>
    <t>Rutulys</t>
  </si>
  <si>
    <t>2 kg</t>
  </si>
  <si>
    <t>3 kg</t>
  </si>
  <si>
    <t>4 kg</t>
  </si>
  <si>
    <t>Gimimo data</t>
  </si>
  <si>
    <t>VAIKŲ IR JAUNUČIŲ TRIKOVIŲ PIRMENYBĖS</t>
  </si>
  <si>
    <t>2016 m. kovo 10 d.</t>
  </si>
  <si>
    <t>ŠIAULIŲ MIESTO LENGVOSIOS ATLETIKOS VAIKŲ TRIKOVIŲ PIRMENYBĖS</t>
  </si>
  <si>
    <t>Šiauliai, 2016 m. kovo 10 d.</t>
  </si>
  <si>
    <t>ŠIAULIŲ MIESTO LENGVOSIOS ATLETIKOS JAUNUČIŲ TRIKOVIŲ PIRMENYBĖS</t>
  </si>
  <si>
    <t>Gabrielė</t>
  </si>
  <si>
    <t>Kaniušaitė</t>
  </si>
  <si>
    <t>2002-06-20</t>
  </si>
  <si>
    <t>I. Michejeva</t>
  </si>
  <si>
    <t>Erika</t>
  </si>
  <si>
    <t>Žičkutė</t>
  </si>
  <si>
    <t>2001-04-15</t>
  </si>
  <si>
    <t>Aras</t>
  </si>
  <si>
    <t>Bėkšta</t>
  </si>
  <si>
    <t>2003-01-01</t>
  </si>
  <si>
    <t>2003-02-14</t>
  </si>
  <si>
    <t>Jazdauskaitė</t>
  </si>
  <si>
    <t>2000-04-06</t>
  </si>
  <si>
    <t>b/k</t>
  </si>
  <si>
    <t>Matas</t>
  </si>
  <si>
    <t>Gulbinas</t>
  </si>
  <si>
    <t>2004-06-04</t>
  </si>
  <si>
    <t>Gytis</t>
  </si>
  <si>
    <t>Petkevičius</t>
  </si>
  <si>
    <t>2001-05-24</t>
  </si>
  <si>
    <t>Tautvydas</t>
  </si>
  <si>
    <t>Peleckis</t>
  </si>
  <si>
    <t>2001-08-17</t>
  </si>
  <si>
    <t>Jokūbas</t>
  </si>
  <si>
    <t>L. Roikienė</t>
  </si>
  <si>
    <t>Mingailė</t>
  </si>
  <si>
    <t>Alijošiūtė</t>
  </si>
  <si>
    <t>2005-09-26</t>
  </si>
  <si>
    <t>Emilija</t>
  </si>
  <si>
    <t>Storažinskaitė</t>
  </si>
  <si>
    <t>2003-07-28</t>
  </si>
  <si>
    <t>Mantė</t>
  </si>
  <si>
    <t>Rusteikaitė</t>
  </si>
  <si>
    <t>2004-06-29</t>
  </si>
  <si>
    <t>Paulius</t>
  </si>
  <si>
    <t>Jakūbauskas</t>
  </si>
  <si>
    <t>Armandas</t>
  </si>
  <si>
    <t>Linkus</t>
  </si>
  <si>
    <t>2002-05-24</t>
  </si>
  <si>
    <t>J. Baikštienė</t>
  </si>
  <si>
    <t>Simonas</t>
  </si>
  <si>
    <t>Ivoškus</t>
  </si>
  <si>
    <t>2001-04-23</t>
  </si>
  <si>
    <t>Strupaitė</t>
  </si>
  <si>
    <t>2002-04-23</t>
  </si>
  <si>
    <t>Dapkutė</t>
  </si>
  <si>
    <t>2005-01-16</t>
  </si>
  <si>
    <t>Urtė</t>
  </si>
  <si>
    <t>Butkutė</t>
  </si>
  <si>
    <t>2003-04-01</t>
  </si>
  <si>
    <t>Vėjūnė Gražvilė</t>
  </si>
  <si>
    <t>Kazlauskaitė</t>
  </si>
  <si>
    <t>2002-05-23</t>
  </si>
  <si>
    <t>L. Maceika</t>
  </si>
  <si>
    <t>Amelita</t>
  </si>
  <si>
    <t>Taujanskaitė</t>
  </si>
  <si>
    <t>2002-06-01</t>
  </si>
  <si>
    <t>Meda</t>
  </si>
  <si>
    <t>Alminaitė</t>
  </si>
  <si>
    <t>2002-09-30</t>
  </si>
  <si>
    <t>Aušrinė</t>
  </si>
  <si>
    <t>Misiutė</t>
  </si>
  <si>
    <t>2002-01-31</t>
  </si>
  <si>
    <t>Ieva</t>
  </si>
  <si>
    <t>Mačiulytė</t>
  </si>
  <si>
    <t>2001-11-10</t>
  </si>
  <si>
    <t>Armantė</t>
  </si>
  <si>
    <t>Čepliauskaitė</t>
  </si>
  <si>
    <t>2001-12-23</t>
  </si>
  <si>
    <t>Deimantė</t>
  </si>
  <si>
    <t>Daunytė</t>
  </si>
  <si>
    <t>2002-11-27</t>
  </si>
  <si>
    <t>Miglė</t>
  </si>
  <si>
    <t>Česnauskytė</t>
  </si>
  <si>
    <t>D. Maceikienė</t>
  </si>
  <si>
    <t>2004-02-19</t>
  </si>
  <si>
    <t>Gintarė</t>
  </si>
  <si>
    <t>Ramančionytė</t>
  </si>
  <si>
    <t>2002-04-07</t>
  </si>
  <si>
    <t>Ugnė</t>
  </si>
  <si>
    <t>Čepulytė</t>
  </si>
  <si>
    <t>2006-01-01</t>
  </si>
  <si>
    <t>Gustas</t>
  </si>
  <si>
    <t>Misius</t>
  </si>
  <si>
    <t>2004-09-04</t>
  </si>
  <si>
    <t>Mantas</t>
  </si>
  <si>
    <t>Augustė</t>
  </si>
  <si>
    <t>J. Beržanskis</t>
  </si>
  <si>
    <t>Dovydas</t>
  </si>
  <si>
    <t>Augustinavičius</t>
  </si>
  <si>
    <t>2003-08-29</t>
  </si>
  <si>
    <t>Justina</t>
  </si>
  <si>
    <t>Kučinskaitė</t>
  </si>
  <si>
    <t>Monika</t>
  </si>
  <si>
    <t>Čėsnaitė</t>
  </si>
  <si>
    <t>2003-08-30</t>
  </si>
  <si>
    <t>Lukas</t>
  </si>
  <si>
    <t>Balčiūnaitė</t>
  </si>
  <si>
    <t>2003-01-09</t>
  </si>
  <si>
    <t>Kamilė</t>
  </si>
  <si>
    <t>Airidas</t>
  </si>
  <si>
    <t>Zabaras</t>
  </si>
  <si>
    <t>2003-01-13</t>
  </si>
  <si>
    <t>Martinaitytė</t>
  </si>
  <si>
    <t>2003-03-19</t>
  </si>
  <si>
    <t>J. Spudis</t>
  </si>
  <si>
    <t>Augustas</t>
  </si>
  <si>
    <t>Aniulis</t>
  </si>
  <si>
    <t>2003-05-13</t>
  </si>
  <si>
    <t>V. Žiedienė</t>
  </si>
  <si>
    <t>Domarkaitė</t>
  </si>
  <si>
    <t>2004-01-27</t>
  </si>
  <si>
    <t>Rugilė</t>
  </si>
  <si>
    <t>Jonaitytė</t>
  </si>
  <si>
    <t>2004-05-16</t>
  </si>
  <si>
    <t>Vėjūnė</t>
  </si>
  <si>
    <t>Budrytė</t>
  </si>
  <si>
    <t>2004-08-30</t>
  </si>
  <si>
    <t>Jomantė</t>
  </si>
  <si>
    <t>Jankutė</t>
  </si>
  <si>
    <t>2005-02-17</t>
  </si>
  <si>
    <t>Gerda</t>
  </si>
  <si>
    <t>Gintalaitė</t>
  </si>
  <si>
    <t>2006-01-18</t>
  </si>
  <si>
    <t>Gabrielius</t>
  </si>
  <si>
    <t>Valavičius</t>
  </si>
  <si>
    <t>2006-06-18</t>
  </si>
  <si>
    <t>Elena</t>
  </si>
  <si>
    <t>Sluckutė</t>
  </si>
  <si>
    <t>2006-12-27</t>
  </si>
  <si>
    <t>Gabija</t>
  </si>
  <si>
    <t>Rusnė</t>
  </si>
  <si>
    <t>Elina</t>
  </si>
  <si>
    <t>Oleinikaitė</t>
  </si>
  <si>
    <t>2001-01-31</t>
  </si>
  <si>
    <t>Denisas</t>
  </si>
  <si>
    <t>Belčenkov</t>
  </si>
  <si>
    <t>2002-01-21</t>
  </si>
  <si>
    <t>Aistė</t>
  </si>
  <si>
    <t>Klinauskaitė</t>
  </si>
  <si>
    <t>2001-03-10</t>
  </si>
  <si>
    <t>Nerilė</t>
  </si>
  <si>
    <t>Vainoriūtė</t>
  </si>
  <si>
    <t>2001-04-13</t>
  </si>
  <si>
    <t>Judita</t>
  </si>
  <si>
    <t>2001-05-23</t>
  </si>
  <si>
    <t>Beatričė</t>
  </si>
  <si>
    <t>Deldinaitė</t>
  </si>
  <si>
    <t>2001-06-13</t>
  </si>
  <si>
    <t>Šornelis</t>
  </si>
  <si>
    <t>2001-06-29</t>
  </si>
  <si>
    <t>Miknius</t>
  </si>
  <si>
    <t>2002-01-24</t>
  </si>
  <si>
    <t>Ernestas</t>
  </si>
  <si>
    <t>Navickas</t>
  </si>
  <si>
    <t>2002-09-29</t>
  </si>
  <si>
    <t>Nojus</t>
  </si>
  <si>
    <t>Liutkutė</t>
  </si>
  <si>
    <t>2001-10-09</t>
  </si>
  <si>
    <t>Gabrielė Justina</t>
  </si>
  <si>
    <t>Aleknavičiūtė</t>
  </si>
  <si>
    <t>2001-06-24</t>
  </si>
  <si>
    <t>Joniškio raj.</t>
  </si>
  <si>
    <t>Emilė</t>
  </si>
  <si>
    <t>Kazimieraitytė</t>
  </si>
  <si>
    <t>2001-11-27</t>
  </si>
  <si>
    <t>V. Butautienė</t>
  </si>
  <si>
    <t>Briedytė</t>
  </si>
  <si>
    <t>2002-06-26</t>
  </si>
  <si>
    <t>P. Veikalas</t>
  </si>
  <si>
    <t>Martynas</t>
  </si>
  <si>
    <t>Šliarpas</t>
  </si>
  <si>
    <t>2003-02-03</t>
  </si>
  <si>
    <t>Ernesta</t>
  </si>
  <si>
    <t xml:space="preserve">Goda </t>
  </si>
  <si>
    <t>Povilaitytė</t>
  </si>
  <si>
    <t>2004-07-19</t>
  </si>
  <si>
    <t>Juta</t>
  </si>
  <si>
    <t>Adomaitytė</t>
  </si>
  <si>
    <t>2004-01-07</t>
  </si>
  <si>
    <t>2003-07-13</t>
  </si>
  <si>
    <t>Brigita</t>
  </si>
  <si>
    <t>Griniūtė</t>
  </si>
  <si>
    <t>2004-06-07</t>
  </si>
  <si>
    <t>R. Prokopenko</t>
  </si>
  <si>
    <t>Misevičiūtė</t>
  </si>
  <si>
    <t>2002-10-04</t>
  </si>
  <si>
    <t>Prokopenko</t>
  </si>
  <si>
    <t>2003-12-31</t>
  </si>
  <si>
    <t>Roberta</t>
  </si>
  <si>
    <t>Šilianskaitė</t>
  </si>
  <si>
    <t>2004-01-29</t>
  </si>
  <si>
    <t>Aironas</t>
  </si>
  <si>
    <t>Zubkovas</t>
  </si>
  <si>
    <t>2003-05-14</t>
  </si>
  <si>
    <t>Justas</t>
  </si>
  <si>
    <t>Simutis</t>
  </si>
  <si>
    <t>2004-08-11</t>
  </si>
  <si>
    <t>Eivilė</t>
  </si>
  <si>
    <t>Cemnolonskytė</t>
  </si>
  <si>
    <t>Panevėžio m.</t>
  </si>
  <si>
    <t>Akvilė</t>
  </si>
  <si>
    <t>Svidraitė</t>
  </si>
  <si>
    <t>2002-03-06</t>
  </si>
  <si>
    <t>K. Sabalytė</t>
  </si>
  <si>
    <t>Neda</t>
  </si>
  <si>
    <t>Lapinskaitė</t>
  </si>
  <si>
    <t>2001-03-23</t>
  </si>
  <si>
    <t>Būgaitė</t>
  </si>
  <si>
    <t>2001-04-19</t>
  </si>
  <si>
    <t>K. Šaulys</t>
  </si>
  <si>
    <t>Mindaugas</t>
  </si>
  <si>
    <t>Berdešius</t>
  </si>
  <si>
    <t>2002-07-06</t>
  </si>
  <si>
    <t>R. Smilgys</t>
  </si>
  <si>
    <t>Justinas</t>
  </si>
  <si>
    <t>Kasiulevičius</t>
  </si>
  <si>
    <t>2002-05-28</t>
  </si>
  <si>
    <t>Modestas</t>
  </si>
  <si>
    <t>Kavaliauskas</t>
  </si>
  <si>
    <t>2002-02-12</t>
  </si>
  <si>
    <t>Kristijonas</t>
  </si>
  <si>
    <t>Žemaitis</t>
  </si>
  <si>
    <t>2002-04-15</t>
  </si>
  <si>
    <t>Normantas</t>
  </si>
  <si>
    <t>Katauskas</t>
  </si>
  <si>
    <t>2001-05-30</t>
  </si>
  <si>
    <t>Arlauskas</t>
  </si>
  <si>
    <t>2001-02-26</t>
  </si>
  <si>
    <t>Vesta</t>
  </si>
  <si>
    <t>Ručenko</t>
  </si>
  <si>
    <t>2003-05-23</t>
  </si>
  <si>
    <t>Panevėžio m.-Tauragė</t>
  </si>
  <si>
    <t>Evita</t>
  </si>
  <si>
    <t>Adamonytė</t>
  </si>
  <si>
    <t>2004-07-09</t>
  </si>
  <si>
    <t xml:space="preserve">Neda </t>
  </si>
  <si>
    <t>Tumasonytė</t>
  </si>
  <si>
    <t>Telšių</t>
  </si>
  <si>
    <t>L. Kaveckienė</t>
  </si>
  <si>
    <t>Liveta</t>
  </si>
  <si>
    <t>Gaižiūnaitė</t>
  </si>
  <si>
    <t>2001-05-16</t>
  </si>
  <si>
    <t>2001-04-18</t>
  </si>
  <si>
    <t xml:space="preserve">Paulius </t>
  </si>
  <si>
    <t>Ašmontas</t>
  </si>
  <si>
    <t>L.Kaveckienė</t>
  </si>
  <si>
    <t>Greta</t>
  </si>
  <si>
    <t>Pociūtė</t>
  </si>
  <si>
    <t>Blaževičiutė</t>
  </si>
  <si>
    <t>Adomavičiutė</t>
  </si>
  <si>
    <t>Pagojutė</t>
  </si>
  <si>
    <t>D.Pranckuvienė</t>
  </si>
  <si>
    <t>Vargalytė</t>
  </si>
  <si>
    <t>D. Pranckuvienė</t>
  </si>
  <si>
    <t>Gedvilaitė</t>
  </si>
  <si>
    <t>Salomėja</t>
  </si>
  <si>
    <t>Dagytė</t>
  </si>
  <si>
    <t>K.Šaulys,</t>
  </si>
  <si>
    <t xml:space="preserve">R. Kondratienė, </t>
  </si>
  <si>
    <t>M. Poškus</t>
  </si>
  <si>
    <t xml:space="preserve"> S.Bajorinaitė</t>
  </si>
  <si>
    <t xml:space="preserve">E.Barisienė, </t>
  </si>
  <si>
    <t>Petkutė</t>
  </si>
  <si>
    <t>2002-01-30</t>
  </si>
  <si>
    <t>Pijus</t>
  </si>
  <si>
    <t>Deldinas</t>
  </si>
  <si>
    <t>Černenko</t>
  </si>
  <si>
    <t>2002-07-22</t>
  </si>
  <si>
    <t>Viktorija</t>
  </si>
  <si>
    <t>Lunskytė</t>
  </si>
  <si>
    <t>E. Reinotas</t>
  </si>
  <si>
    <t>2001-03-04</t>
  </si>
  <si>
    <t>Patricija</t>
  </si>
  <si>
    <t>Kasparaitė</t>
  </si>
  <si>
    <t>2001-08-29</t>
  </si>
  <si>
    <t>Aninkevičiūtė</t>
  </si>
  <si>
    <t>Pribelskis</t>
  </si>
  <si>
    <t>Ignas</t>
  </si>
  <si>
    <t>Miselis</t>
  </si>
  <si>
    <t>2001-07-16</t>
  </si>
  <si>
    <t>Benas</t>
  </si>
  <si>
    <t>Kilčiauskas</t>
  </si>
  <si>
    <t>2001-06-03</t>
  </si>
  <si>
    <t>Matuliokas</t>
  </si>
  <si>
    <t>2001-01-12</t>
  </si>
  <si>
    <t>Jakavičius</t>
  </si>
  <si>
    <t>2003-09-11</t>
  </si>
  <si>
    <t>NM</t>
  </si>
  <si>
    <t>2003-07-11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</si>
</sst>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3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2" fillId="0" borderId="0" xfId="53">
      <alignment/>
      <protection/>
    </xf>
    <xf numFmtId="0" fontId="7" fillId="0" borderId="0" xfId="53" applyFont="1">
      <alignment/>
      <protection/>
    </xf>
    <xf numFmtId="49" fontId="8" fillId="0" borderId="0" xfId="53" applyNumberFormat="1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8" fillId="0" borderId="0" xfId="53" applyFont="1">
      <alignment/>
      <protection/>
    </xf>
    <xf numFmtId="0" fontId="3" fillId="0" borderId="0" xfId="53" applyFont="1" applyFill="1">
      <alignment/>
      <protection/>
    </xf>
    <xf numFmtId="0" fontId="9" fillId="0" borderId="0" xfId="53" applyFont="1">
      <alignment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left" vertical="center"/>
      <protection/>
    </xf>
    <xf numFmtId="49" fontId="8" fillId="0" borderId="0" xfId="67" applyNumberFormat="1" applyFont="1" applyAlignment="1">
      <alignment horizontal="center" vertical="center"/>
      <protection/>
    </xf>
    <xf numFmtId="49" fontId="10" fillId="0" borderId="0" xfId="67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49" fontId="11" fillId="0" borderId="0" xfId="67" applyNumberFormat="1" applyFont="1" applyAlignment="1">
      <alignment horizontal="center" vertical="center"/>
      <protection/>
    </xf>
    <xf numFmtId="0" fontId="11" fillId="0" borderId="0" xfId="0" applyFont="1" applyAlignment="1">
      <alignment/>
    </xf>
    <xf numFmtId="0" fontId="8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8" fillId="0" borderId="0" xfId="59" applyFont="1">
      <alignment/>
      <protection/>
    </xf>
    <xf numFmtId="0" fontId="11" fillId="0" borderId="0" xfId="59" applyFont="1" applyAlignment="1">
      <alignment horizontal="right"/>
      <protection/>
    </xf>
    <xf numFmtId="0" fontId="8" fillId="0" borderId="13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49" fontId="11" fillId="0" borderId="14" xfId="59" applyNumberFormat="1" applyFont="1" applyBorder="1" applyAlignment="1">
      <alignment horizontal="center"/>
      <protection/>
    </xf>
    <xf numFmtId="49" fontId="11" fillId="0" borderId="13" xfId="59" applyNumberFormat="1" applyFont="1" applyBorder="1" applyAlignment="1">
      <alignment horizontal="center"/>
      <protection/>
    </xf>
    <xf numFmtId="0" fontId="3" fillId="0" borderId="15" xfId="59" applyFont="1" applyBorder="1" applyAlignment="1">
      <alignment horizontal="right"/>
      <protection/>
    </xf>
    <xf numFmtId="0" fontId="3" fillId="0" borderId="16" xfId="59" applyFont="1" applyBorder="1" applyAlignment="1">
      <alignment horizontal="left"/>
      <protection/>
    </xf>
    <xf numFmtId="2" fontId="11" fillId="0" borderId="17" xfId="59" applyNumberFormat="1" applyFont="1" applyFill="1" applyBorder="1" applyAlignment="1">
      <alignment horizontal="center"/>
      <protection/>
    </xf>
    <xf numFmtId="2" fontId="11" fillId="0" borderId="17" xfId="59" applyNumberFormat="1" applyFont="1" applyBorder="1" applyAlignment="1">
      <alignment horizontal="center"/>
      <protection/>
    </xf>
    <xf numFmtId="0" fontId="8" fillId="0" borderId="17" xfId="59" applyFont="1" applyFill="1" applyBorder="1" applyAlignment="1">
      <alignment horizontal="center"/>
      <protection/>
    </xf>
    <xf numFmtId="0" fontId="8" fillId="0" borderId="17" xfId="59" applyFont="1" applyBorder="1" applyAlignment="1">
      <alignment horizontal="center"/>
      <protection/>
    </xf>
    <xf numFmtId="0" fontId="8" fillId="0" borderId="18" xfId="59" applyFont="1" applyBorder="1" applyAlignment="1">
      <alignment horizontal="center"/>
      <protection/>
    </xf>
    <xf numFmtId="0" fontId="8" fillId="0" borderId="19" xfId="59" applyFont="1" applyBorder="1" applyAlignment="1">
      <alignment horizontal="right"/>
      <protection/>
    </xf>
    <xf numFmtId="0" fontId="8" fillId="0" borderId="20" xfId="59" applyFont="1" applyBorder="1" applyAlignment="1">
      <alignment horizontal="left"/>
      <protection/>
    </xf>
    <xf numFmtId="0" fontId="8" fillId="0" borderId="21" xfId="59" applyFont="1" applyBorder="1" applyAlignment="1">
      <alignment horizontal="center"/>
      <protection/>
    </xf>
    <xf numFmtId="0" fontId="8" fillId="0" borderId="22" xfId="59" applyFont="1" applyBorder="1" applyAlignment="1">
      <alignment horizontal="center"/>
      <protection/>
    </xf>
    <xf numFmtId="0" fontId="8" fillId="0" borderId="23" xfId="59" applyFont="1" applyBorder="1" applyAlignment="1">
      <alignment horizontal="center"/>
      <protection/>
    </xf>
    <xf numFmtId="0" fontId="8" fillId="0" borderId="24" xfId="59" applyFont="1" applyBorder="1" applyAlignment="1">
      <alignment horizontal="center"/>
      <protection/>
    </xf>
    <xf numFmtId="0" fontId="8" fillId="0" borderId="25" xfId="59" applyFont="1" applyBorder="1" applyAlignment="1">
      <alignment horizontal="center"/>
      <protection/>
    </xf>
    <xf numFmtId="0" fontId="8" fillId="0" borderId="26" xfId="59" applyFont="1" applyFill="1" applyBorder="1" applyAlignment="1">
      <alignment horizontal="center"/>
      <protection/>
    </xf>
    <xf numFmtId="0" fontId="12" fillId="0" borderId="23" xfId="59" applyFont="1" applyBorder="1" applyAlignment="1">
      <alignment horizontal="center"/>
      <protection/>
    </xf>
    <xf numFmtId="0" fontId="13" fillId="0" borderId="24" xfId="59" applyFont="1" applyFill="1" applyBorder="1" applyAlignment="1">
      <alignment horizontal="center"/>
      <protection/>
    </xf>
    <xf numFmtId="0" fontId="12" fillId="0" borderId="27" xfId="59" applyFont="1" applyBorder="1" applyAlignment="1">
      <alignment horizontal="center"/>
      <protection/>
    </xf>
    <xf numFmtId="49" fontId="11" fillId="0" borderId="28" xfId="59" applyNumberFormat="1" applyFont="1" applyBorder="1" applyAlignment="1">
      <alignment horizontal="center"/>
      <protection/>
    </xf>
    <xf numFmtId="0" fontId="8" fillId="0" borderId="29" xfId="59" applyFont="1" applyFill="1" applyBorder="1" applyAlignment="1">
      <alignment horizontal="center"/>
      <protection/>
    </xf>
    <xf numFmtId="0" fontId="8" fillId="0" borderId="29" xfId="59" applyFont="1" applyBorder="1" applyAlignment="1">
      <alignment horizontal="center"/>
      <protection/>
    </xf>
    <xf numFmtId="0" fontId="13" fillId="0" borderId="30" xfId="59" applyFont="1" applyFill="1" applyBorder="1" applyAlignment="1">
      <alignment horizontal="center"/>
      <protection/>
    </xf>
    <xf numFmtId="164" fontId="11" fillId="0" borderId="17" xfId="59" applyNumberFormat="1" applyFont="1" applyBorder="1" applyAlignment="1">
      <alignment horizontal="center"/>
      <protection/>
    </xf>
    <xf numFmtId="21" fontId="47" fillId="0" borderId="0" xfId="59" applyNumberFormat="1" applyFont="1">
      <alignment/>
      <protection/>
    </xf>
    <xf numFmtId="49" fontId="11" fillId="0" borderId="31" xfId="59" applyNumberFormat="1" applyFont="1" applyBorder="1" applyAlignment="1">
      <alignment horizontal="right"/>
      <protection/>
    </xf>
    <xf numFmtId="49" fontId="8" fillId="0" borderId="32" xfId="59" applyNumberFormat="1" applyFont="1" applyBorder="1" applyAlignment="1">
      <alignment horizontal="left"/>
      <protection/>
    </xf>
    <xf numFmtId="49" fontId="3" fillId="0" borderId="15" xfId="59" applyNumberFormat="1" applyFont="1" applyBorder="1" applyAlignment="1">
      <alignment horizontal="right"/>
      <protection/>
    </xf>
    <xf numFmtId="49" fontId="3" fillId="0" borderId="16" xfId="59" applyNumberFormat="1" applyFont="1" applyBorder="1" applyAlignment="1">
      <alignment horizontal="left"/>
      <protection/>
    </xf>
    <xf numFmtId="49" fontId="3" fillId="0" borderId="33" xfId="59" applyNumberFormat="1" applyFont="1" applyBorder="1" applyAlignment="1">
      <alignment horizontal="right"/>
      <protection/>
    </xf>
    <xf numFmtId="49" fontId="3" fillId="0" borderId="34" xfId="59" applyNumberFormat="1" applyFont="1" applyBorder="1" applyAlignment="1">
      <alignment horizontal="left"/>
      <protection/>
    </xf>
    <xf numFmtId="49" fontId="11" fillId="0" borderId="0" xfId="59" applyNumberFormat="1" applyFont="1">
      <alignment/>
      <protection/>
    </xf>
    <xf numFmtId="0" fontId="11" fillId="0" borderId="31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5" xfId="0" applyNumberFormat="1" applyFont="1" applyBorder="1" applyAlignment="1">
      <alignment horizontal="right"/>
    </xf>
    <xf numFmtId="0" fontId="11" fillId="0" borderId="31" xfId="56" applyFont="1" applyBorder="1" applyAlignment="1">
      <alignment horizontal="right"/>
      <protection/>
    </xf>
    <xf numFmtId="0" fontId="8" fillId="0" borderId="32" xfId="56" applyFont="1" applyBorder="1" applyAlignment="1">
      <alignment horizontal="left"/>
      <protection/>
    </xf>
    <xf numFmtId="0" fontId="3" fillId="0" borderId="16" xfId="56" applyFont="1" applyBorder="1" applyAlignment="1">
      <alignment horizontal="left"/>
      <protection/>
    </xf>
    <xf numFmtId="49" fontId="3" fillId="0" borderId="15" xfId="56" applyNumberFormat="1" applyFont="1" applyBorder="1" applyAlignment="1">
      <alignment horizontal="right"/>
      <protection/>
    </xf>
    <xf numFmtId="0" fontId="11" fillId="33" borderId="31" xfId="56" applyFont="1" applyFill="1" applyBorder="1" applyAlignment="1">
      <alignment horizontal="right"/>
      <protection/>
    </xf>
    <xf numFmtId="0" fontId="8" fillId="33" borderId="32" xfId="56" applyFont="1" applyFill="1" applyBorder="1" applyAlignment="1">
      <alignment horizontal="left"/>
      <protection/>
    </xf>
    <xf numFmtId="0" fontId="3" fillId="33" borderId="16" xfId="56" applyFont="1" applyFill="1" applyBorder="1" applyAlignment="1">
      <alignment horizontal="left"/>
      <protection/>
    </xf>
    <xf numFmtId="49" fontId="3" fillId="33" borderId="15" xfId="56" applyNumberFormat="1" applyFont="1" applyFill="1" applyBorder="1" applyAlignment="1">
      <alignment horizontal="right"/>
      <protection/>
    </xf>
    <xf numFmtId="0" fontId="14" fillId="0" borderId="16" xfId="56" applyFont="1" applyBorder="1" applyAlignment="1">
      <alignment horizontal="left"/>
      <protection/>
    </xf>
    <xf numFmtId="0" fontId="8" fillId="0" borderId="32" xfId="0" applyFont="1" applyBorder="1" applyAlignment="1">
      <alignment horizontal="left"/>
    </xf>
    <xf numFmtId="0" fontId="3" fillId="0" borderId="16" xfId="62" applyFont="1" applyBorder="1" applyAlignment="1">
      <alignment horizontal="left"/>
      <protection/>
    </xf>
    <xf numFmtId="0" fontId="11" fillId="0" borderId="31" xfId="62" applyFont="1" applyBorder="1" applyAlignment="1">
      <alignment horizontal="right"/>
      <protection/>
    </xf>
    <xf numFmtId="0" fontId="8" fillId="0" borderId="32" xfId="62" applyFont="1" applyBorder="1" applyAlignment="1">
      <alignment horizontal="left"/>
      <protection/>
    </xf>
    <xf numFmtId="165" fontId="3" fillId="0" borderId="15" xfId="62" applyNumberFormat="1" applyFont="1" applyBorder="1" applyAlignment="1">
      <alignment horizontal="right"/>
      <protection/>
    </xf>
    <xf numFmtId="0" fontId="11" fillId="0" borderId="14" xfId="62" applyFont="1" applyBorder="1" applyAlignment="1">
      <alignment horizontal="center"/>
      <protection/>
    </xf>
    <xf numFmtId="165" fontId="3" fillId="0" borderId="15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4" xfId="56" applyFont="1" applyBorder="1" applyAlignment="1">
      <alignment horizontal="center"/>
      <protection/>
    </xf>
    <xf numFmtId="49" fontId="11" fillId="0" borderId="13" xfId="59" applyNumberFormat="1" applyFont="1" applyBorder="1" applyAlignment="1">
      <alignment horizontal="center"/>
      <protection/>
    </xf>
    <xf numFmtId="0" fontId="47" fillId="0" borderId="0" xfId="59" applyFont="1">
      <alignment/>
      <protection/>
    </xf>
    <xf numFmtId="165" fontId="3" fillId="0" borderId="33" xfId="0" applyNumberFormat="1" applyFont="1" applyBorder="1" applyAlignment="1">
      <alignment horizontal="right"/>
    </xf>
    <xf numFmtId="0" fontId="3" fillId="0" borderId="34" xfId="62" applyFont="1" applyBorder="1" applyAlignment="1">
      <alignment horizontal="left"/>
      <protection/>
    </xf>
    <xf numFmtId="165" fontId="3" fillId="0" borderId="33" xfId="62" applyNumberFormat="1" applyFont="1" applyBorder="1" applyAlignment="1">
      <alignment horizontal="right"/>
      <protection/>
    </xf>
    <xf numFmtId="49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rmal 2 2 10_aukstis" xfId="57"/>
    <cellStyle name="Normal 2 3" xfId="58"/>
    <cellStyle name="Normal 2 4" xfId="59"/>
    <cellStyle name="Normal 2_2014-01-14" xfId="60"/>
    <cellStyle name="Normal 4" xfId="61"/>
    <cellStyle name="Normal_Sheet1" xfId="62"/>
    <cellStyle name="Note" xfId="63"/>
    <cellStyle name="Output" xfId="64"/>
    <cellStyle name="Paprastas 2" xfId="65"/>
    <cellStyle name="Paprastas 2 2" xfId="66"/>
    <cellStyle name="Paprastas 3" xfId="67"/>
    <cellStyle name="Paprastas 4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3</xdr:row>
      <xdr:rowOff>114300</xdr:rowOff>
    </xdr:from>
    <xdr:to>
      <xdr:col>23</xdr:col>
      <xdr:colOff>85725</xdr:colOff>
      <xdr:row>16</xdr:row>
      <xdr:rowOff>123825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600075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spans="2:4" ht="20.25">
      <c r="B14" s="1"/>
      <c r="D14" s="3" t="s">
        <v>14</v>
      </c>
    </row>
    <row r="15" spans="2:4" ht="20.25">
      <c r="B15" s="1"/>
      <c r="D15" s="4"/>
    </row>
    <row r="16" spans="2:4" ht="20.25">
      <c r="B16" s="1"/>
      <c r="D16" s="3" t="s">
        <v>27</v>
      </c>
    </row>
    <row r="17" spans="2:4" ht="17.25" customHeight="1">
      <c r="B17" s="1"/>
      <c r="D17" s="5"/>
    </row>
    <row r="18" ht="4.5" customHeight="1">
      <c r="B18" s="1"/>
    </row>
    <row r="19" spans="1:26" ht="3" customHeight="1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</row>
    <row r="20" ht="4.5" customHeight="1">
      <c r="B20" s="1"/>
    </row>
    <row r="21" ht="12.75">
      <c r="B21" s="1"/>
    </row>
    <row r="22" ht="12.75">
      <c r="B22" s="1"/>
    </row>
    <row r="23" spans="2:23" ht="18">
      <c r="B23" s="1"/>
      <c r="T23" s="8"/>
      <c r="W23" s="9"/>
    </row>
    <row r="24" spans="2:23" ht="12.75">
      <c r="B24" s="1"/>
      <c r="T24" s="8"/>
      <c r="W24" s="8"/>
    </row>
    <row r="25" spans="2:23" ht="12.75">
      <c r="B25" s="1"/>
      <c r="T25" s="8"/>
      <c r="W25" s="8"/>
    </row>
    <row r="26" spans="2:23" ht="15.75">
      <c r="B26" s="1"/>
      <c r="D26" s="10" t="s">
        <v>28</v>
      </c>
      <c r="T26" s="8"/>
      <c r="W26" s="8"/>
    </row>
    <row r="27" spans="1:23" ht="6.75" customHeight="1">
      <c r="A27" s="11"/>
      <c r="B27" s="12"/>
      <c r="C27" s="11"/>
      <c r="D27" s="11"/>
      <c r="E27" s="11"/>
      <c r="F27" s="11"/>
      <c r="G27" s="11"/>
      <c r="H27" s="11"/>
      <c r="I27" s="11"/>
      <c r="T27" s="8"/>
      <c r="W27" s="8"/>
    </row>
    <row r="28" spans="2:23" ht="6.75" customHeight="1">
      <c r="B28" s="1"/>
      <c r="T28" s="8"/>
      <c r="W28" s="8"/>
    </row>
    <row r="29" spans="2:23" ht="15.75">
      <c r="B29" s="1"/>
      <c r="D29" s="13" t="s">
        <v>0</v>
      </c>
      <c r="T29" s="8"/>
      <c r="W29" s="8"/>
    </row>
    <row r="30" spans="2:23" ht="12.75">
      <c r="B30" s="1"/>
      <c r="T30" s="8"/>
      <c r="W30" s="8"/>
    </row>
    <row r="31" spans="2:20" ht="12.75">
      <c r="B31" s="1"/>
      <c r="T31" s="8"/>
    </row>
    <row r="32" spans="2:20" ht="12.75">
      <c r="B32" s="1"/>
      <c r="T32" s="8"/>
    </row>
    <row r="33" spans="2:20" ht="12.75">
      <c r="B33" s="1"/>
      <c r="L33" s="14"/>
      <c r="T33" s="8"/>
    </row>
    <row r="34" spans="2:20" ht="12.75">
      <c r="B34" s="1"/>
      <c r="L34" s="14"/>
      <c r="N34" s="15"/>
      <c r="T34" s="8"/>
    </row>
    <row r="35" spans="2:20" ht="12.75">
      <c r="B35" s="1"/>
      <c r="L35" s="14"/>
      <c r="T35" s="8"/>
    </row>
    <row r="36" spans="2:20" ht="12.75">
      <c r="B36" s="1"/>
      <c r="L36" s="14"/>
      <c r="T36" s="8"/>
    </row>
    <row r="37" spans="1:20" ht="12.75">
      <c r="A37" s="7"/>
      <c r="B37" s="7"/>
      <c r="C37" s="7"/>
      <c r="N37" s="15"/>
      <c r="T37" s="8"/>
    </row>
    <row r="38" spans="14:20" ht="12.75">
      <c r="N38" s="15"/>
      <c r="T38" s="8"/>
    </row>
    <row r="39" ht="12.75">
      <c r="T39" s="8"/>
    </row>
    <row r="40" ht="12.75">
      <c r="T40" s="8"/>
    </row>
    <row r="41" ht="12.75">
      <c r="T41" s="8"/>
    </row>
    <row r="42" ht="12.75">
      <c r="T42" s="8"/>
    </row>
    <row r="43" ht="12.75">
      <c r="T43" s="8"/>
    </row>
    <row r="44" ht="12.75">
      <c r="T44" s="8"/>
    </row>
    <row r="45" ht="12.75">
      <c r="T45" s="8"/>
    </row>
    <row r="46" ht="12.75">
      <c r="T46" s="8"/>
    </row>
    <row r="47" ht="12.75">
      <c r="T47" s="8"/>
    </row>
    <row r="48" ht="12.75">
      <c r="T48" s="8"/>
    </row>
    <row r="49" ht="12.75">
      <c r="T49" s="8"/>
    </row>
    <row r="50" ht="12.75">
      <c r="T50" s="8"/>
    </row>
    <row r="51" ht="12.75">
      <c r="T51" s="8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tabSelected="1" zoomScalePageLayoutView="0" workbookViewId="0" topLeftCell="A10">
      <selection activeCell="D38" sqref="D38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5" customHeight="1">
      <c r="A4" s="25" t="s">
        <v>18</v>
      </c>
      <c r="C4" s="24" t="s">
        <v>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82</v>
      </c>
      <c r="C8" s="56" t="s">
        <v>83</v>
      </c>
      <c r="D8" s="29" t="s">
        <v>85</v>
      </c>
      <c r="E8" s="33">
        <v>8.43</v>
      </c>
      <c r="F8" s="34">
        <v>1.55</v>
      </c>
      <c r="G8" s="34">
        <v>5.15</v>
      </c>
      <c r="H8" s="45">
        <f>SUM(E9:G9)</f>
        <v>2396</v>
      </c>
      <c r="I8" s="85"/>
    </row>
    <row r="9" spans="1:9" ht="15.75">
      <c r="A9" s="46">
        <f>A8</f>
        <v>1</v>
      </c>
      <c r="B9" s="57" t="s">
        <v>84</v>
      </c>
      <c r="C9" s="58" t="s">
        <v>0</v>
      </c>
      <c r="D9" s="30"/>
      <c r="E9" s="35">
        <f>IF(ISBLANK(E8),"",TRUNC(17.22*(E8-15.4)^2))</f>
        <v>836</v>
      </c>
      <c r="F9" s="36">
        <f>IF(ISBLANK(F8),"",TRUNC(41.34*(F8+10.248)^2)-5000)</f>
        <v>754</v>
      </c>
      <c r="G9" s="36">
        <f>IF(ISBLANK(G8),"",TRUNC(1.9265*(G8+49.75)^2)-5000)</f>
        <v>806</v>
      </c>
      <c r="H9" s="47">
        <f>H8</f>
        <v>2396</v>
      </c>
      <c r="I9" s="85"/>
    </row>
    <row r="10" spans="1:9" ht="15.75">
      <c r="A10" s="44">
        <v>2</v>
      </c>
      <c r="B10" s="55" t="s">
        <v>86</v>
      </c>
      <c r="C10" s="56" t="s">
        <v>87</v>
      </c>
      <c r="D10" s="29" t="s">
        <v>106</v>
      </c>
      <c r="E10" s="33">
        <v>9</v>
      </c>
      <c r="F10" s="34">
        <v>1.67</v>
      </c>
      <c r="G10" s="34">
        <v>4.42</v>
      </c>
      <c r="H10" s="45">
        <f>SUM(E11:G11)</f>
        <v>2229</v>
      </c>
      <c r="I10" s="85"/>
    </row>
    <row r="11" spans="1:9" ht="15.75">
      <c r="A11" s="46">
        <f>A10</f>
        <v>2</v>
      </c>
      <c r="B11" s="57" t="s">
        <v>88</v>
      </c>
      <c r="C11" s="58" t="s">
        <v>0</v>
      </c>
      <c r="D11" s="30"/>
      <c r="E11" s="35">
        <f>IF(ISBLANK(E10),"",TRUNC(17.22*(E10-15.4)^2))</f>
        <v>705</v>
      </c>
      <c r="F11" s="36">
        <f>IF(ISBLANK(F10),"",TRUNC(41.34*(F10+10.248)^2)-5000)</f>
        <v>871</v>
      </c>
      <c r="G11" s="36">
        <f>IF(ISBLANK(G10),"",TRUNC(1.9265*(G10+49.75)^2)-5000)</f>
        <v>653</v>
      </c>
      <c r="H11" s="47">
        <f>H10</f>
        <v>2229</v>
      </c>
      <c r="I11" s="85"/>
    </row>
    <row r="12" spans="1:9" ht="15.75">
      <c r="A12" s="44">
        <v>3</v>
      </c>
      <c r="B12" s="62" t="s">
        <v>195</v>
      </c>
      <c r="C12" s="63" t="s">
        <v>196</v>
      </c>
      <c r="D12" s="29" t="s">
        <v>198</v>
      </c>
      <c r="E12" s="33">
        <v>8.91</v>
      </c>
      <c r="F12" s="34">
        <v>1.52</v>
      </c>
      <c r="G12" s="34">
        <v>4.38</v>
      </c>
      <c r="H12" s="45">
        <f>SUM(E13:G13)</f>
        <v>2094</v>
      </c>
      <c r="I12" s="85"/>
    </row>
    <row r="13" spans="1:9" ht="15.75">
      <c r="A13" s="46">
        <f>A12</f>
        <v>3</v>
      </c>
      <c r="B13" s="65" t="s">
        <v>197</v>
      </c>
      <c r="C13" s="64" t="s">
        <v>194</v>
      </c>
      <c r="D13" s="30"/>
      <c r="E13" s="35">
        <f>IF(ISBLANK(E12),"",TRUNC(17.22*(E12-15.4)^2))</f>
        <v>725</v>
      </c>
      <c r="F13" s="36">
        <f>IF(ISBLANK(F12),"",TRUNC(41.34*(F12+10.248)^2)-5000)</f>
        <v>725</v>
      </c>
      <c r="G13" s="36">
        <f>IF(ISBLANK(G12),"",TRUNC(1.9265*(G12+49.75)^2)-5000)</f>
        <v>644</v>
      </c>
      <c r="H13" s="47">
        <f>H12</f>
        <v>2094</v>
      </c>
      <c r="I13" s="85"/>
    </row>
    <row r="14" spans="1:9" ht="15.75">
      <c r="A14" s="44">
        <v>4</v>
      </c>
      <c r="B14" s="62" t="s">
        <v>111</v>
      </c>
      <c r="C14" s="63" t="s">
        <v>192</v>
      </c>
      <c r="D14" s="29" t="s">
        <v>198</v>
      </c>
      <c r="E14" s="33">
        <v>8.76</v>
      </c>
      <c r="F14" s="34">
        <v>1.35</v>
      </c>
      <c r="G14" s="34">
        <v>4.93</v>
      </c>
      <c r="H14" s="45">
        <f>SUM(E15:G15)</f>
        <v>2079</v>
      </c>
      <c r="I14" s="85"/>
    </row>
    <row r="15" spans="1:9" ht="15.75">
      <c r="A15" s="46">
        <f>A14</f>
        <v>4</v>
      </c>
      <c r="B15" s="65" t="s">
        <v>193</v>
      </c>
      <c r="C15" s="64" t="s">
        <v>194</v>
      </c>
      <c r="D15" s="30"/>
      <c r="E15" s="35">
        <f>IF(ISBLANK(E14),"",TRUNC(17.22*(E14-15.4)^2))</f>
        <v>759</v>
      </c>
      <c r="F15" s="36">
        <f>IF(ISBLANK(F14),"",TRUNC(41.34*(F14+10.248)^2)-5000)</f>
        <v>560</v>
      </c>
      <c r="G15" s="36">
        <f>IF(ISBLANK(G14),"",TRUNC(1.9265*(G14+49.75)^2)-5000)</f>
        <v>760</v>
      </c>
      <c r="H15" s="47">
        <f>H14</f>
        <v>2079</v>
      </c>
      <c r="I15" s="85"/>
    </row>
    <row r="16" spans="1:9" ht="15.75">
      <c r="A16" s="44">
        <v>5</v>
      </c>
      <c r="B16" s="55" t="s">
        <v>176</v>
      </c>
      <c r="C16" s="56" t="s">
        <v>83</v>
      </c>
      <c r="D16" s="29" t="s">
        <v>137</v>
      </c>
      <c r="E16" s="33">
        <v>8.68</v>
      </c>
      <c r="F16" s="34">
        <v>1.43</v>
      </c>
      <c r="G16" s="34">
        <v>4.08</v>
      </c>
      <c r="H16" s="45">
        <f>SUM(E17:G17)</f>
        <v>1996</v>
      </c>
      <c r="I16" s="85"/>
    </row>
    <row r="17" spans="1:9" ht="15.75">
      <c r="A17" s="46">
        <f>A16</f>
        <v>5</v>
      </c>
      <c r="B17" s="57" t="s">
        <v>177</v>
      </c>
      <c r="C17" s="58" t="s">
        <v>0</v>
      </c>
      <c r="D17" s="30"/>
      <c r="E17" s="35">
        <f>IF(ISBLANK(E16),"",TRUNC(17.22*(E16-15.4)^2))</f>
        <v>777</v>
      </c>
      <c r="F17" s="36">
        <f>IF(ISBLANK(F16),"",TRUNC(41.34*(F16+10.248)^2)-5000)</f>
        <v>637</v>
      </c>
      <c r="G17" s="36">
        <f>IF(ISBLANK(G16),"",TRUNC(1.9265*(G16+49.75)^2)-5000)</f>
        <v>582</v>
      </c>
      <c r="H17" s="47">
        <f>H16</f>
        <v>1996</v>
      </c>
      <c r="I17" s="85"/>
    </row>
    <row r="18" spans="1:9" ht="15.75">
      <c r="A18" s="44">
        <v>6</v>
      </c>
      <c r="B18" s="55" t="s">
        <v>60</v>
      </c>
      <c r="C18" s="56" t="s">
        <v>75</v>
      </c>
      <c r="D18" s="29" t="s">
        <v>71</v>
      </c>
      <c r="E18" s="33">
        <v>8.96</v>
      </c>
      <c r="F18" s="34">
        <v>1.4</v>
      </c>
      <c r="G18" s="34">
        <v>4.1</v>
      </c>
      <c r="H18" s="45">
        <f>SUM(E19:G19)</f>
        <v>1908</v>
      </c>
      <c r="I18" s="85"/>
    </row>
    <row r="19" spans="1:9" ht="15.75">
      <c r="A19" s="46">
        <f>A18</f>
        <v>6</v>
      </c>
      <c r="B19" s="57" t="s">
        <v>76</v>
      </c>
      <c r="C19" s="58" t="s">
        <v>0</v>
      </c>
      <c r="D19" s="30"/>
      <c r="E19" s="35">
        <f>IF(ISBLANK(E18),"",TRUNC(17.22*(E18-15.4)^2))</f>
        <v>714</v>
      </c>
      <c r="F19" s="36">
        <f>IF(ISBLANK(F18),"",TRUNC(41.34*(F18+10.248)^2)-5000)</f>
        <v>608</v>
      </c>
      <c r="G19" s="36">
        <f>IF(ISBLANK(G18),"",TRUNC(1.9265*(G18+49.75)^2)-5000)</f>
        <v>586</v>
      </c>
      <c r="H19" s="47">
        <f>H18</f>
        <v>1908</v>
      </c>
      <c r="I19" s="85"/>
    </row>
    <row r="20" spans="1:9" ht="15.75">
      <c r="A20" s="44">
        <v>7</v>
      </c>
      <c r="B20" s="66" t="s">
        <v>237</v>
      </c>
      <c r="C20" s="67" t="s">
        <v>238</v>
      </c>
      <c r="D20" s="29" t="s">
        <v>236</v>
      </c>
      <c r="E20" s="33">
        <v>9.05</v>
      </c>
      <c r="F20" s="34">
        <v>1.43</v>
      </c>
      <c r="G20" s="34">
        <v>4.01</v>
      </c>
      <c r="H20" s="45">
        <f>SUM(E21:G21)</f>
        <v>1898</v>
      </c>
      <c r="I20" s="85"/>
    </row>
    <row r="21" spans="1:9" ht="15.75">
      <c r="A21" s="46">
        <f>A20</f>
        <v>7</v>
      </c>
      <c r="B21" s="69" t="s">
        <v>239</v>
      </c>
      <c r="C21" s="68" t="s">
        <v>232</v>
      </c>
      <c r="D21" s="30"/>
      <c r="E21" s="35">
        <f>IF(ISBLANK(E20),"",TRUNC(17.22*(E20-15.4)^2))</f>
        <v>694</v>
      </c>
      <c r="F21" s="36">
        <f>IF(ISBLANK(F20),"",TRUNC(41.34*(F20+10.248)^2)-5000)</f>
        <v>637</v>
      </c>
      <c r="G21" s="36">
        <f>IF(ISBLANK(G20),"",TRUNC(1.9265*(G20+49.75)^2)-5000)</f>
        <v>567</v>
      </c>
      <c r="H21" s="47">
        <f>H20</f>
        <v>1898</v>
      </c>
      <c r="I21" s="85"/>
    </row>
    <row r="22" spans="1:9" ht="15.75">
      <c r="A22" s="44">
        <v>8</v>
      </c>
      <c r="B22" s="62" t="s">
        <v>111</v>
      </c>
      <c r="C22" s="63" t="s">
        <v>199</v>
      </c>
      <c r="D22" s="29" t="s">
        <v>201</v>
      </c>
      <c r="E22" s="33">
        <v>9.16</v>
      </c>
      <c r="F22" s="34">
        <v>1.4</v>
      </c>
      <c r="G22" s="34">
        <v>3.86</v>
      </c>
      <c r="H22" s="45">
        <f>SUM(E23:G23)</f>
        <v>1814</v>
      </c>
      <c r="I22" s="85"/>
    </row>
    <row r="23" spans="1:9" ht="15.75">
      <c r="A23" s="46">
        <f>A22</f>
        <v>8</v>
      </c>
      <c r="B23" s="65" t="s">
        <v>200</v>
      </c>
      <c r="C23" s="64" t="s">
        <v>194</v>
      </c>
      <c r="D23" s="30"/>
      <c r="E23" s="35">
        <f>IF(ISBLANK(E22),"",TRUNC(17.22*(E22-15.4)^2))</f>
        <v>670</v>
      </c>
      <c r="F23" s="36">
        <f>IF(ISBLANK(F22),"",TRUNC(41.34*(F22+10.248)^2)-5000)</f>
        <v>608</v>
      </c>
      <c r="G23" s="36">
        <f>IF(ISBLANK(G22),"",TRUNC(1.9265*(G22+49.75)^2)-5000)</f>
        <v>536</v>
      </c>
      <c r="H23" s="47">
        <f>H22</f>
        <v>1814</v>
      </c>
      <c r="I23" s="85"/>
    </row>
    <row r="24" spans="1:9" ht="15.75">
      <c r="A24" s="44">
        <v>9</v>
      </c>
      <c r="B24" s="55" t="s">
        <v>92</v>
      </c>
      <c r="C24" s="56" t="s">
        <v>93</v>
      </c>
      <c r="D24" s="29" t="s">
        <v>106</v>
      </c>
      <c r="E24" s="33">
        <v>9.64</v>
      </c>
      <c r="F24" s="34">
        <v>1.3</v>
      </c>
      <c r="G24" s="34">
        <v>4.09</v>
      </c>
      <c r="H24" s="45">
        <f>SUM(E25:G25)</f>
        <v>1667</v>
      </c>
      <c r="I24" s="85"/>
    </row>
    <row r="25" spans="1:9" ht="15.75">
      <c r="A25" s="46">
        <f>A24</f>
        <v>9</v>
      </c>
      <c r="B25" s="57" t="s">
        <v>94</v>
      </c>
      <c r="C25" s="58" t="s">
        <v>0</v>
      </c>
      <c r="D25" s="30"/>
      <c r="E25" s="35">
        <f>IF(ISBLANK(E24),"",TRUNC(17.22*(E24-15.4)^2))</f>
        <v>571</v>
      </c>
      <c r="F25" s="36">
        <f>IF(ISBLANK(F24),"",TRUNC(41.34*(F24+10.248)^2)-5000)</f>
        <v>512</v>
      </c>
      <c r="G25" s="36">
        <f>IF(ISBLANK(G24),"",TRUNC(1.9265*(G24+49.75)^2)-5000)</f>
        <v>584</v>
      </c>
      <c r="H25" s="47">
        <f>H24</f>
        <v>1667</v>
      </c>
      <c r="I25" s="85"/>
    </row>
    <row r="26" spans="1:9" ht="15.75">
      <c r="A26" s="44">
        <v>10</v>
      </c>
      <c r="B26" s="55" t="s">
        <v>108</v>
      </c>
      <c r="C26" s="56" t="s">
        <v>109</v>
      </c>
      <c r="D26" s="29" t="s">
        <v>106</v>
      </c>
      <c r="E26" s="33">
        <v>9.61</v>
      </c>
      <c r="F26" s="34">
        <v>1.35</v>
      </c>
      <c r="G26" s="34">
        <v>3.75</v>
      </c>
      <c r="H26" s="45">
        <f>SUM(E27:G27)</f>
        <v>1651</v>
      </c>
      <c r="I26" s="85"/>
    </row>
    <row r="27" spans="1:9" ht="15.75">
      <c r="A27" s="46">
        <f>A26</f>
        <v>10</v>
      </c>
      <c r="B27" s="57" t="s">
        <v>110</v>
      </c>
      <c r="C27" s="58" t="s">
        <v>0</v>
      </c>
      <c r="D27" s="30"/>
      <c r="E27" s="35">
        <f>IF(ISBLANK(E26),"",TRUNC(17.22*(E26-15.4)^2))</f>
        <v>577</v>
      </c>
      <c r="F27" s="36">
        <f>IF(ISBLANK(F26),"",TRUNC(41.34*(F26+10.248)^2)-5000)</f>
        <v>560</v>
      </c>
      <c r="G27" s="36">
        <f>IF(ISBLANK(G26),"",TRUNC(1.9265*(G26+49.75)^2)-5000)</f>
        <v>514</v>
      </c>
      <c r="H27" s="47">
        <f>H26</f>
        <v>1651</v>
      </c>
      <c r="I27" s="85"/>
    </row>
    <row r="28" spans="1:9" ht="15.75">
      <c r="A28" s="44">
        <v>11</v>
      </c>
      <c r="B28" s="55" t="s">
        <v>89</v>
      </c>
      <c r="C28" s="56" t="s">
        <v>90</v>
      </c>
      <c r="D28" s="29" t="s">
        <v>106</v>
      </c>
      <c r="E28" s="33">
        <v>9.51</v>
      </c>
      <c r="F28" s="34">
        <v>1.3</v>
      </c>
      <c r="G28" s="34">
        <v>3.67</v>
      </c>
      <c r="H28" s="45">
        <f>SUM(E29:G29)</f>
        <v>1606</v>
      </c>
      <c r="I28" s="85"/>
    </row>
    <row r="29" spans="1:9" ht="15.75">
      <c r="A29" s="46">
        <f>A28</f>
        <v>11</v>
      </c>
      <c r="B29" s="57" t="s">
        <v>91</v>
      </c>
      <c r="C29" s="58" t="s">
        <v>0</v>
      </c>
      <c r="D29" s="30"/>
      <c r="E29" s="35">
        <f>IF(ISBLANK(E28),"",TRUNC(17.22*(E28-15.4)^2))</f>
        <v>597</v>
      </c>
      <c r="F29" s="36">
        <f>IF(ISBLANK(F28),"",TRUNC(41.34*(F28+10.248)^2)-5000)</f>
        <v>512</v>
      </c>
      <c r="G29" s="36">
        <f>IF(ISBLANK(G28),"",TRUNC(1.9265*(G28+49.75)^2)-5000)</f>
        <v>497</v>
      </c>
      <c r="H29" s="47">
        <f>H28</f>
        <v>1606</v>
      </c>
      <c r="I29" s="85"/>
    </row>
    <row r="30" spans="1:9" ht="15.75">
      <c r="A30" s="44">
        <v>12</v>
      </c>
      <c r="B30" s="55" t="s">
        <v>101</v>
      </c>
      <c r="C30" s="56" t="s">
        <v>102</v>
      </c>
      <c r="D30" s="29" t="s">
        <v>106</v>
      </c>
      <c r="E30" s="33">
        <v>9.39</v>
      </c>
      <c r="F30" s="34">
        <v>1.15</v>
      </c>
      <c r="G30" s="34">
        <v>4.17</v>
      </c>
      <c r="H30" s="45">
        <f>SUM(E31:G31)</f>
        <v>1592</v>
      </c>
      <c r="I30" s="85"/>
    </row>
    <row r="31" spans="1:9" ht="15.75">
      <c r="A31" s="46">
        <f>A30</f>
        <v>12</v>
      </c>
      <c r="B31" s="57" t="s">
        <v>103</v>
      </c>
      <c r="C31" s="58" t="s">
        <v>0</v>
      </c>
      <c r="D31" s="30"/>
      <c r="E31" s="35">
        <f>IF(ISBLANK(E30),"",TRUNC(17.22*(E30-15.4)^2))</f>
        <v>621</v>
      </c>
      <c r="F31" s="36">
        <f>IF(ISBLANK(F30),"",TRUNC(41.34*(F30+10.248)^2)-5000)</f>
        <v>370</v>
      </c>
      <c r="G31" s="36">
        <f>IF(ISBLANK(G30),"",TRUNC(1.9265*(G30+49.75)^2)-5000)</f>
        <v>601</v>
      </c>
      <c r="H31" s="47">
        <f>H30</f>
        <v>1592</v>
      </c>
      <c r="I31" s="85"/>
    </row>
    <row r="32" spans="1:9" ht="15.75">
      <c r="A32" s="44">
        <v>13</v>
      </c>
      <c r="B32" s="55" t="s">
        <v>111</v>
      </c>
      <c r="C32" s="56" t="s">
        <v>295</v>
      </c>
      <c r="D32" s="29" t="s">
        <v>286</v>
      </c>
      <c r="E32" s="33">
        <v>9.72</v>
      </c>
      <c r="F32" s="34">
        <v>1.25</v>
      </c>
      <c r="G32" s="34">
        <v>3.14</v>
      </c>
      <c r="H32" s="45">
        <f>SUM(E33:G33)</f>
        <v>1409</v>
      </c>
      <c r="I32" s="85"/>
    </row>
    <row r="33" spans="1:9" ht="15.75">
      <c r="A33" s="46">
        <f>A32</f>
        <v>13</v>
      </c>
      <c r="B33" s="57" t="s">
        <v>296</v>
      </c>
      <c r="C33" s="58" t="s">
        <v>270</v>
      </c>
      <c r="D33" s="30"/>
      <c r="E33" s="35">
        <f>IF(ISBLANK(E32),"",TRUNC(17.22*(E32-15.4)^2))</f>
        <v>555</v>
      </c>
      <c r="F33" s="36">
        <f>IF(ISBLANK(F32),"",TRUNC(41.34*(F32+10.248)^2)-5000)</f>
        <v>465</v>
      </c>
      <c r="G33" s="36">
        <f>IF(ISBLANK(G32),"",TRUNC(1.9265*(G32+49.75)^2)-5000)</f>
        <v>389</v>
      </c>
      <c r="H33" s="47">
        <f>H32</f>
        <v>1409</v>
      </c>
      <c r="I33" s="85"/>
    </row>
    <row r="34" spans="1:9" ht="15.75">
      <c r="A34" s="44">
        <v>14</v>
      </c>
      <c r="B34" s="55" t="s">
        <v>95</v>
      </c>
      <c r="C34" s="56" t="s">
        <v>96</v>
      </c>
      <c r="D34" s="29" t="s">
        <v>106</v>
      </c>
      <c r="E34" s="33">
        <v>10.04</v>
      </c>
      <c r="F34" s="34">
        <v>1.2</v>
      </c>
      <c r="G34" s="34">
        <v>3.35</v>
      </c>
      <c r="H34" s="45">
        <f>SUM(E35:G35)</f>
        <v>1342</v>
      </c>
      <c r="I34" s="85"/>
    </row>
    <row r="35" spans="1:9" ht="15.75">
      <c r="A35" s="46">
        <f>A34</f>
        <v>14</v>
      </c>
      <c r="B35" s="57" t="s">
        <v>97</v>
      </c>
      <c r="C35" s="58" t="s">
        <v>0</v>
      </c>
      <c r="D35" s="30"/>
      <c r="E35" s="35">
        <f>IF(ISBLANK(E34),"",TRUNC(17.22*(E34-15.4)^2))</f>
        <v>494</v>
      </c>
      <c r="F35" s="36">
        <f>IF(ISBLANK(F34),"",TRUNC(41.34*(F34+10.248)^2)-5000)</f>
        <v>417</v>
      </c>
      <c r="G35" s="36">
        <f>IF(ISBLANK(G34),"",TRUNC(1.9265*(G34+49.75)^2)-5000)</f>
        <v>431</v>
      </c>
      <c r="H35" s="47">
        <f>H34</f>
        <v>1342</v>
      </c>
      <c r="I35" s="85"/>
    </row>
    <row r="36" spans="1:9" ht="15.75">
      <c r="A36" s="44">
        <v>15</v>
      </c>
      <c r="B36" s="70" t="s">
        <v>170</v>
      </c>
      <c r="C36" s="71" t="s">
        <v>240</v>
      </c>
      <c r="D36" s="29" t="s">
        <v>242</v>
      </c>
      <c r="E36" s="33">
        <v>9.61</v>
      </c>
      <c r="F36" s="34" t="s">
        <v>320</v>
      </c>
      <c r="G36" s="34">
        <v>4.2</v>
      </c>
      <c r="H36" s="45">
        <f>SUM(E37:G37)</f>
        <v>1184</v>
      </c>
      <c r="I36" s="85"/>
    </row>
    <row r="37" spans="1:9" ht="15.75">
      <c r="A37" s="46">
        <f>A36</f>
        <v>15</v>
      </c>
      <c r="B37" s="73" t="s">
        <v>241</v>
      </c>
      <c r="C37" s="72" t="s">
        <v>232</v>
      </c>
      <c r="D37" s="30"/>
      <c r="E37" s="35">
        <f>IF(ISBLANK(E36),"",TRUNC(17.22*(E36-15.4)^2))</f>
        <v>577</v>
      </c>
      <c r="F37" s="36"/>
      <c r="G37" s="36">
        <f>IF(ISBLANK(G36),"",TRUNC(1.9265*(G36+49.75)^2)-5000)</f>
        <v>607</v>
      </c>
      <c r="H37" s="47">
        <f>H36</f>
        <v>1184</v>
      </c>
      <c r="I37" s="85"/>
    </row>
    <row r="38" spans="1:9" ht="15.75">
      <c r="A38" s="44">
        <v>16</v>
      </c>
      <c r="B38" s="55" t="s">
        <v>98</v>
      </c>
      <c r="C38" s="56" t="s">
        <v>99</v>
      </c>
      <c r="D38" s="29" t="s">
        <v>106</v>
      </c>
      <c r="E38" s="33">
        <v>10.38</v>
      </c>
      <c r="F38" s="34">
        <v>1</v>
      </c>
      <c r="G38" s="34">
        <v>3.6</v>
      </c>
      <c r="H38" s="45">
        <f>SUM(E39:G39)</f>
        <v>1146</v>
      </c>
      <c r="I38" s="85"/>
    </row>
    <row r="39" spans="1:9" ht="16.5" thickBot="1">
      <c r="A39" s="48">
        <f>A38</f>
        <v>16</v>
      </c>
      <c r="B39" s="59" t="s">
        <v>100</v>
      </c>
      <c r="C39" s="60" t="s">
        <v>0</v>
      </c>
      <c r="D39" s="49"/>
      <c r="E39" s="50">
        <f>IF(ISBLANK(E38),"",TRUNC(17.22*(E38-15.4)^2))</f>
        <v>433</v>
      </c>
      <c r="F39" s="51">
        <f>IF(ISBLANK(F38),"",TRUNC(41.34*(F38+10.248)^2)-5000)</f>
        <v>230</v>
      </c>
      <c r="G39" s="51">
        <f>IF(ISBLANK(G38),"",TRUNC(1.9265*(G38+49.75)^2)-5000)</f>
        <v>483</v>
      </c>
      <c r="H39" s="52">
        <f>H38</f>
        <v>1146</v>
      </c>
      <c r="I39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5" customHeight="1">
      <c r="A4" s="25" t="s">
        <v>18</v>
      </c>
      <c r="C4" s="24" t="s">
        <v>11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68</v>
      </c>
      <c r="C8" s="56" t="s">
        <v>69</v>
      </c>
      <c r="D8" s="29" t="s">
        <v>71</v>
      </c>
      <c r="E8" s="33">
        <v>8.71</v>
      </c>
      <c r="F8" s="34">
        <v>1.46</v>
      </c>
      <c r="G8" s="34">
        <v>4.78</v>
      </c>
      <c r="H8" s="45">
        <f>SUM(E9:G9)</f>
        <v>1188</v>
      </c>
      <c r="I8" s="85"/>
    </row>
    <row r="9" spans="1:9" ht="15.75">
      <c r="A9" s="46">
        <f>A8</f>
        <v>1</v>
      </c>
      <c r="B9" s="57" t="s">
        <v>70</v>
      </c>
      <c r="C9" s="58" t="s">
        <v>0</v>
      </c>
      <c r="D9" s="30"/>
      <c r="E9" s="35">
        <f>IF(ISBLANK(E8),"",TRUNC(59.76*(E8-11)^2))</f>
        <v>313</v>
      </c>
      <c r="F9" s="36">
        <f>IF(ISBLANK(F8),"",TRUNC(35.04*(F8+10.966)^2)-5000)</f>
        <v>410</v>
      </c>
      <c r="G9" s="36">
        <f>IF(ISBLANK(G8),"",TRUNC(1.82116*(G8+50)^2)-5000)</f>
        <v>465</v>
      </c>
      <c r="H9" s="47">
        <f>H8</f>
        <v>1188</v>
      </c>
      <c r="I9" s="85"/>
    </row>
    <row r="10" spans="1:9" ht="15.75">
      <c r="A10" s="44">
        <v>2</v>
      </c>
      <c r="B10" s="55" t="s">
        <v>128</v>
      </c>
      <c r="C10" s="56" t="s">
        <v>183</v>
      </c>
      <c r="D10" s="29" t="s">
        <v>137</v>
      </c>
      <c r="E10" s="33">
        <v>8.03</v>
      </c>
      <c r="F10" s="34">
        <v>1.2</v>
      </c>
      <c r="G10" s="34">
        <v>4.73</v>
      </c>
      <c r="H10" s="45">
        <f>SUM(E11:G11)</f>
        <v>1168</v>
      </c>
      <c r="I10" s="85"/>
    </row>
    <row r="11" spans="1:9" ht="15.75">
      <c r="A11" s="46">
        <f>A10</f>
        <v>2</v>
      </c>
      <c r="B11" s="57" t="s">
        <v>184</v>
      </c>
      <c r="C11" s="58" t="s">
        <v>0</v>
      </c>
      <c r="D11" s="30"/>
      <c r="E11" s="35">
        <f>IF(ISBLANK(E10),"",TRUNC(59.76*(E10-11)^2))</f>
        <v>527</v>
      </c>
      <c r="F11" s="36">
        <f>IF(ISBLANK(F10),"",TRUNC(35.04*(F10+10.966)^2)-5000)</f>
        <v>186</v>
      </c>
      <c r="G11" s="36">
        <f>IF(ISBLANK(G10),"",TRUNC(1.82116*(G10+50)^2)-5000)</f>
        <v>455</v>
      </c>
      <c r="H11" s="47">
        <f>H10</f>
        <v>1168</v>
      </c>
      <c r="I11" s="85"/>
    </row>
    <row r="12" spans="1:9" ht="15.75">
      <c r="A12" s="44">
        <v>3</v>
      </c>
      <c r="B12" s="55" t="s">
        <v>188</v>
      </c>
      <c r="C12" s="56" t="s">
        <v>316</v>
      </c>
      <c r="D12" s="29" t="s">
        <v>303</v>
      </c>
      <c r="E12" s="33">
        <v>8.49</v>
      </c>
      <c r="F12" s="34">
        <v>1.35</v>
      </c>
      <c r="G12" s="34">
        <v>4.7</v>
      </c>
      <c r="H12" s="45">
        <f>SUM(E13:G13)</f>
        <v>1140</v>
      </c>
      <c r="I12" s="85"/>
    </row>
    <row r="13" spans="1:9" ht="15.75">
      <c r="A13" s="46">
        <f>A12</f>
        <v>3</v>
      </c>
      <c r="B13" s="57" t="s">
        <v>317</v>
      </c>
      <c r="C13" s="58" t="s">
        <v>0</v>
      </c>
      <c r="D13" s="30"/>
      <c r="E13" s="35">
        <f>IF(ISBLANK(E12),"",TRUNC(59.76*(E12-11)^2))</f>
        <v>376</v>
      </c>
      <c r="F13" s="36">
        <f>IF(ISBLANK(F12),"",TRUNC(35.04*(F12+10.966)^2)-5000)</f>
        <v>315</v>
      </c>
      <c r="G13" s="36">
        <f>IF(ISBLANK(G12),"",TRUNC(1.82116*(G12+50)^2)-5000)</f>
        <v>449</v>
      </c>
      <c r="H13" s="47">
        <f>H12</f>
        <v>1140</v>
      </c>
      <c r="I13" s="85"/>
    </row>
    <row r="14" spans="1:9" ht="15.75">
      <c r="A14" s="44">
        <v>4</v>
      </c>
      <c r="B14" s="55" t="s">
        <v>117</v>
      </c>
      <c r="C14" s="56" t="s">
        <v>181</v>
      </c>
      <c r="D14" s="29" t="s">
        <v>137</v>
      </c>
      <c r="E14" s="33">
        <v>8.76</v>
      </c>
      <c r="F14" s="34">
        <v>1.3</v>
      </c>
      <c r="G14" s="34">
        <v>4.81</v>
      </c>
      <c r="H14" s="45">
        <f>SUM(E15:G15)</f>
        <v>1041</v>
      </c>
      <c r="I14" s="85"/>
    </row>
    <row r="15" spans="1:9" ht="15.75">
      <c r="A15" s="46">
        <f>A14</f>
        <v>4</v>
      </c>
      <c r="B15" s="57" t="s">
        <v>182</v>
      </c>
      <c r="C15" s="58" t="s">
        <v>0</v>
      </c>
      <c r="D15" s="30"/>
      <c r="E15" s="35">
        <f>IF(ISBLANK(E14),"",TRUNC(59.76*(E14-11)^2))</f>
        <v>299</v>
      </c>
      <c r="F15" s="36">
        <f>IF(ISBLANK(F14),"",TRUNC(35.04*(F14+10.966)^2)-5000)</f>
        <v>271</v>
      </c>
      <c r="G15" s="36">
        <f>IF(ISBLANK(G14),"",TRUNC(1.82116*(G14+50)^2)-5000)</f>
        <v>471</v>
      </c>
      <c r="H15" s="47">
        <f>H14</f>
        <v>1041</v>
      </c>
      <c r="I15" s="85"/>
    </row>
    <row r="16" spans="1:9" ht="15.75">
      <c r="A16" s="44">
        <v>5</v>
      </c>
      <c r="B16" s="55" t="s">
        <v>72</v>
      </c>
      <c r="C16" s="56" t="s">
        <v>73</v>
      </c>
      <c r="D16" s="29" t="s">
        <v>71</v>
      </c>
      <c r="E16" s="33">
        <v>8.78</v>
      </c>
      <c r="F16" s="34">
        <v>1.3</v>
      </c>
      <c r="G16" s="34">
        <v>4.72</v>
      </c>
      <c r="H16" s="45">
        <f>SUM(E17:G17)</f>
        <v>1018</v>
      </c>
      <c r="I16" s="85"/>
    </row>
    <row r="17" spans="1:9" ht="16.5" thickBot="1">
      <c r="A17" s="48">
        <f>A16</f>
        <v>5</v>
      </c>
      <c r="B17" s="59" t="s">
        <v>74</v>
      </c>
      <c r="C17" s="60" t="s">
        <v>0</v>
      </c>
      <c r="D17" s="49"/>
      <c r="E17" s="50">
        <f>IF(ISBLANK(E16),"",TRUNC(59.76*(E16-11)^2))</f>
        <v>294</v>
      </c>
      <c r="F17" s="51">
        <f>IF(ISBLANK(F16),"",TRUNC(35.04*(F16+10.966)^2)-5000)</f>
        <v>271</v>
      </c>
      <c r="G17" s="51">
        <f>IF(ISBLANK(G16),"",TRUNC(1.82116*(G16+50)^2)-5000)</f>
        <v>453</v>
      </c>
      <c r="H17" s="52">
        <f>H16</f>
        <v>1018</v>
      </c>
      <c r="I17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G3" s="23"/>
    </row>
    <row r="4" spans="1:8" ht="12.75" customHeight="1">
      <c r="A4" s="25" t="s">
        <v>21</v>
      </c>
      <c r="C4" s="24" t="s">
        <v>16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 t="s">
        <v>23</v>
      </c>
      <c r="F7" s="28" t="s">
        <v>24</v>
      </c>
      <c r="G7" s="27"/>
      <c r="H7" s="43"/>
    </row>
    <row r="8" spans="1:9" ht="15.75">
      <c r="A8" s="44">
        <v>1</v>
      </c>
      <c r="B8" s="55" t="s">
        <v>79</v>
      </c>
      <c r="C8" s="56" t="s">
        <v>80</v>
      </c>
      <c r="D8" s="29" t="s">
        <v>71</v>
      </c>
      <c r="E8" s="34">
        <v>10.08</v>
      </c>
      <c r="F8" s="34">
        <v>7.37</v>
      </c>
      <c r="G8" s="33">
        <v>5.38</v>
      </c>
      <c r="H8" s="45">
        <f>SUM(E9:G9)</f>
        <v>1635</v>
      </c>
      <c r="I8" s="85"/>
    </row>
    <row r="9" spans="1:9" ht="16.5" thickBot="1">
      <c r="A9" s="48">
        <f>A8</f>
        <v>1</v>
      </c>
      <c r="B9" s="59" t="s">
        <v>81</v>
      </c>
      <c r="C9" s="60" t="s">
        <v>0</v>
      </c>
      <c r="D9" s="49"/>
      <c r="E9" s="51">
        <f>IF(ISBLANK(E8),"",TRUNC(0.04384*(E8+675)^2)-20000)</f>
        <v>575</v>
      </c>
      <c r="F9" s="51">
        <f>IF(ISBLANK(F8),"",TRUNC(0.04384*(F8+675)^2)-20000)</f>
        <v>413</v>
      </c>
      <c r="G9" s="50">
        <f>IF(ISBLANK(G8),"",TRUNC(6.45*(G8-15.4)^2))</f>
        <v>647</v>
      </c>
      <c r="H9" s="52">
        <f>H8</f>
        <v>1635</v>
      </c>
      <c r="I9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G3" s="23"/>
    </row>
    <row r="4" spans="1:8" ht="12.75" customHeight="1">
      <c r="A4" s="25" t="s">
        <v>21</v>
      </c>
      <c r="C4" s="24" t="s">
        <v>17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 t="s">
        <v>24</v>
      </c>
      <c r="F7" s="28" t="s">
        <v>23</v>
      </c>
      <c r="G7" s="27"/>
      <c r="H7" s="43"/>
    </row>
    <row r="8" spans="1:9" ht="15.75">
      <c r="A8" s="44">
        <v>1</v>
      </c>
      <c r="B8" s="62" t="s">
        <v>224</v>
      </c>
      <c r="C8" s="63" t="s">
        <v>225</v>
      </c>
      <c r="D8" s="29" t="s">
        <v>216</v>
      </c>
      <c r="E8" s="34">
        <v>8.36</v>
      </c>
      <c r="F8" s="34">
        <v>9.97</v>
      </c>
      <c r="G8" s="33">
        <v>5.67</v>
      </c>
      <c r="H8" s="45">
        <f>SUM(E9:G9)</f>
        <v>1406</v>
      </c>
      <c r="I8" s="85"/>
    </row>
    <row r="9" spans="1:9" ht="15.75">
      <c r="A9" s="46">
        <f>A8</f>
        <v>1</v>
      </c>
      <c r="B9" s="65" t="s">
        <v>226</v>
      </c>
      <c r="C9" s="64" t="s">
        <v>194</v>
      </c>
      <c r="D9" s="30"/>
      <c r="E9" s="36">
        <f>IF(ISBLANK(E8),"",TRUNC(0.042172*(E8+687.7)^2)-20000)</f>
        <v>432</v>
      </c>
      <c r="F9" s="36">
        <f>IF(ISBLANK(F8),"",TRUNC(0.042172*(F8+687.7)^2)-20000)</f>
        <v>526</v>
      </c>
      <c r="G9" s="35">
        <f>IF(ISBLANK(G8),"",TRUNC(15.8*(G8-11)^2))</f>
        <v>448</v>
      </c>
      <c r="H9" s="47">
        <f>H8</f>
        <v>1406</v>
      </c>
      <c r="I9" s="85"/>
    </row>
    <row r="10" spans="1:9" ht="15.75">
      <c r="A10" s="44">
        <v>2</v>
      </c>
      <c r="B10" s="55" t="s">
        <v>39</v>
      </c>
      <c r="C10" s="56" t="s">
        <v>40</v>
      </c>
      <c r="D10" s="29" t="s">
        <v>35</v>
      </c>
      <c r="E10" s="34">
        <v>7.1</v>
      </c>
      <c r="F10" s="34">
        <v>8.46</v>
      </c>
      <c r="G10" s="33">
        <v>6.54</v>
      </c>
      <c r="H10" s="45">
        <f>SUM(E11:G11)</f>
        <v>1110</v>
      </c>
      <c r="I10" s="85"/>
    </row>
    <row r="11" spans="1:9" ht="15.75">
      <c r="A11" s="46">
        <f>A10</f>
        <v>2</v>
      </c>
      <c r="B11" s="57" t="s">
        <v>42</v>
      </c>
      <c r="C11" s="58" t="s">
        <v>0</v>
      </c>
      <c r="D11" s="30"/>
      <c r="E11" s="36">
        <f>IF(ISBLANK(E10),"",TRUNC(0.042172*(E10+687.7)^2)-20000)</f>
        <v>358</v>
      </c>
      <c r="F11" s="36">
        <f>IF(ISBLANK(F10),"",TRUNC(0.042172*(F10+687.7)^2)-20000)</f>
        <v>438</v>
      </c>
      <c r="G11" s="35">
        <f>IF(ISBLANK(G10),"",TRUNC(15.8*(G10-11)^2))</f>
        <v>314</v>
      </c>
      <c r="H11" s="47">
        <f>H10</f>
        <v>1110</v>
      </c>
      <c r="I11" s="85"/>
    </row>
    <row r="12" spans="1:9" ht="15.75">
      <c r="A12" s="44">
        <v>3</v>
      </c>
      <c r="B12" s="55" t="s">
        <v>297</v>
      </c>
      <c r="C12" s="56" t="s">
        <v>298</v>
      </c>
      <c r="D12" s="29" t="s">
        <v>35</v>
      </c>
      <c r="E12" s="34">
        <v>5.36</v>
      </c>
      <c r="F12" s="34">
        <v>7.65</v>
      </c>
      <c r="G12" s="33">
        <v>6.49</v>
      </c>
      <c r="H12" s="45">
        <f>SUM(E13:G13)</f>
        <v>967</v>
      </c>
      <c r="I12" s="85"/>
    </row>
    <row r="13" spans="1:9" ht="15.75">
      <c r="A13" s="46">
        <f>A12</f>
        <v>3</v>
      </c>
      <c r="B13" s="57" t="s">
        <v>321</v>
      </c>
      <c r="C13" s="58" t="s">
        <v>0</v>
      </c>
      <c r="D13" s="30"/>
      <c r="E13" s="36">
        <f>IF(ISBLANK(E12),"",TRUNC(0.042172*(E12+687.7)^2)-20000)</f>
        <v>256</v>
      </c>
      <c r="F13" s="36">
        <f>IF(ISBLANK(F12),"",TRUNC(0.042172*(F12+687.7)^2)-20000)</f>
        <v>390</v>
      </c>
      <c r="G13" s="35">
        <f>IF(ISBLANK(G12),"",TRUNC(15.8*(G12-11)^2))</f>
        <v>321</v>
      </c>
      <c r="H13" s="47">
        <f>H12</f>
        <v>967</v>
      </c>
      <c r="I13" s="85"/>
    </row>
    <row r="14" spans="1:9" ht="15.75">
      <c r="A14" s="44">
        <v>4</v>
      </c>
      <c r="B14" s="62" t="s">
        <v>227</v>
      </c>
      <c r="C14" s="63" t="s">
        <v>228</v>
      </c>
      <c r="D14" s="29" t="s">
        <v>216</v>
      </c>
      <c r="E14" s="34">
        <v>5.91</v>
      </c>
      <c r="F14" s="34">
        <v>6.19</v>
      </c>
      <c r="G14" s="33">
        <v>6.15</v>
      </c>
      <c r="H14" s="45">
        <f>SUM(E15:G15)</f>
        <v>964</v>
      </c>
      <c r="I14" s="85"/>
    </row>
    <row r="15" spans="1:9" ht="15.75">
      <c r="A15" s="46">
        <f>A14</f>
        <v>4</v>
      </c>
      <c r="B15" s="65" t="s">
        <v>229</v>
      </c>
      <c r="C15" s="64" t="s">
        <v>194</v>
      </c>
      <c r="D15" s="30"/>
      <c r="E15" s="36">
        <f>IF(ISBLANK(E14),"",TRUNC(0.042172*(E14+687.7)^2)-20000)</f>
        <v>288</v>
      </c>
      <c r="F15" s="36">
        <f>IF(ISBLANK(F14),"",TRUNC(0.042172*(F14+687.7)^2)-20000)</f>
        <v>305</v>
      </c>
      <c r="G15" s="35">
        <f>IF(ISBLANK(G14),"",TRUNC(15.8*(G14-11)^2))</f>
        <v>371</v>
      </c>
      <c r="H15" s="47">
        <f>H14</f>
        <v>964</v>
      </c>
      <c r="I15" s="85"/>
    </row>
    <row r="16" spans="1:9" ht="15.75">
      <c r="A16" s="44">
        <v>5</v>
      </c>
      <c r="B16" s="55" t="s">
        <v>46</v>
      </c>
      <c r="C16" s="56" t="s">
        <v>47</v>
      </c>
      <c r="D16" s="29" t="s">
        <v>35</v>
      </c>
      <c r="E16" s="34">
        <v>5.13</v>
      </c>
      <c r="F16" s="34">
        <v>6.86</v>
      </c>
      <c r="G16" s="33">
        <v>6.69</v>
      </c>
      <c r="H16" s="45">
        <f>SUM(E17:G17)</f>
        <v>880</v>
      </c>
      <c r="I16" s="85"/>
    </row>
    <row r="17" spans="1:9" ht="16.5" thickBot="1">
      <c r="A17" s="48">
        <f>A16</f>
        <v>5</v>
      </c>
      <c r="B17" s="59" t="s">
        <v>48</v>
      </c>
      <c r="C17" s="60" t="s">
        <v>0</v>
      </c>
      <c r="D17" s="49"/>
      <c r="E17" s="51">
        <f>IF(ISBLANK(E16),"",TRUNC(0.042172*(E16+687.7)^2)-20000)</f>
        <v>243</v>
      </c>
      <c r="F17" s="51">
        <f>IF(ISBLANK(F16),"",TRUNC(0.042172*(F16+687.7)^2)-20000)</f>
        <v>344</v>
      </c>
      <c r="G17" s="50">
        <f>IF(ISBLANK(G16),"",TRUNC(15.8*(G16-11)^2))</f>
        <v>293</v>
      </c>
      <c r="H17" s="52">
        <f>H16</f>
        <v>880</v>
      </c>
      <c r="I17" s="85"/>
    </row>
    <row r="18" spans="2:4" ht="15.75">
      <c r="B18" s="61"/>
      <c r="C18" s="61"/>
      <c r="D18" s="61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G3" s="23"/>
    </row>
    <row r="4" spans="1:8" ht="12.75" customHeight="1">
      <c r="A4" s="25" t="s">
        <v>21</v>
      </c>
      <c r="C4" s="24" t="s">
        <v>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 t="s">
        <v>23</v>
      </c>
      <c r="F7" s="28" t="s">
        <v>24</v>
      </c>
      <c r="G7" s="27"/>
      <c r="H7" s="43"/>
    </row>
    <row r="8" spans="1:9" ht="15.75">
      <c r="A8" s="44">
        <v>1</v>
      </c>
      <c r="B8" s="62" t="s">
        <v>108</v>
      </c>
      <c r="C8" s="63" t="s">
        <v>217</v>
      </c>
      <c r="D8" s="29" t="s">
        <v>216</v>
      </c>
      <c r="E8" s="34">
        <v>11.94</v>
      </c>
      <c r="F8" s="34">
        <v>10.58</v>
      </c>
      <c r="G8" s="33">
        <v>5.35</v>
      </c>
      <c r="H8" s="45">
        <f>SUM(E9:G9)</f>
        <v>1943</v>
      </c>
      <c r="I8" s="85"/>
    </row>
    <row r="9" spans="1:9" ht="15.75">
      <c r="A9" s="46">
        <f>A8</f>
        <v>1</v>
      </c>
      <c r="B9" s="65" t="s">
        <v>218</v>
      </c>
      <c r="C9" s="64" t="s">
        <v>194</v>
      </c>
      <c r="D9" s="30"/>
      <c r="E9" s="36">
        <f>IF(ISBLANK(E8),"",TRUNC(0.04384*(E8+675)^2)-20000)</f>
        <v>687</v>
      </c>
      <c r="F9" s="36">
        <f>IF(ISBLANK(F8),"",TRUNC(0.04384*(F8+675)^2)-20000)</f>
        <v>605</v>
      </c>
      <c r="G9" s="35">
        <f>IF(ISBLANK(G8),"",TRUNC(6.45*(G8-15.4)^2))</f>
        <v>651</v>
      </c>
      <c r="H9" s="47">
        <f>H8</f>
        <v>1943</v>
      </c>
      <c r="I9" s="85"/>
    </row>
    <row r="10" spans="1:9" ht="15.75">
      <c r="A10" s="44">
        <v>2</v>
      </c>
      <c r="B10" s="55" t="s">
        <v>36</v>
      </c>
      <c r="C10" s="56" t="s">
        <v>37</v>
      </c>
      <c r="D10" s="29" t="s">
        <v>35</v>
      </c>
      <c r="E10" s="34">
        <v>10.63</v>
      </c>
      <c r="F10" s="34">
        <v>8.44</v>
      </c>
      <c r="G10" s="33">
        <v>4.92</v>
      </c>
      <c r="H10" s="45">
        <f>SUM(E11:G11)</f>
        <v>1793</v>
      </c>
      <c r="I10" s="85"/>
    </row>
    <row r="11" spans="1:9" ht="15.75">
      <c r="A11" s="46">
        <f>A10</f>
        <v>2</v>
      </c>
      <c r="B11" s="57" t="s">
        <v>38</v>
      </c>
      <c r="C11" s="58" t="s">
        <v>0</v>
      </c>
      <c r="D11" s="30"/>
      <c r="E11" s="36">
        <f>IF(ISBLANK(E10),"",TRUNC(0.04384*(E10+675)^2)-20000)</f>
        <v>608</v>
      </c>
      <c r="F11" s="36">
        <f>IF(ISBLANK(F10),"",TRUNC(0.04384*(F10+675)^2)-20000)</f>
        <v>477</v>
      </c>
      <c r="G11" s="35">
        <f>IF(ISBLANK(G10),"",TRUNC(6.45*(G10-15.4)^2))</f>
        <v>708</v>
      </c>
      <c r="H11" s="47">
        <f>H10</f>
        <v>1793</v>
      </c>
      <c r="I11" s="85"/>
    </row>
    <row r="12" spans="1:9" ht="15.75">
      <c r="A12" s="44">
        <v>3</v>
      </c>
      <c r="B12" s="55" t="s">
        <v>213</v>
      </c>
      <c r="C12" s="56" t="s">
        <v>308</v>
      </c>
      <c r="D12" s="29" t="s">
        <v>303</v>
      </c>
      <c r="E12" s="34">
        <v>9.89</v>
      </c>
      <c r="F12" s="34">
        <v>8.41</v>
      </c>
      <c r="G12" s="33">
        <v>5.14</v>
      </c>
      <c r="H12" s="45">
        <f>SUM(E13:G13)</f>
        <v>1717</v>
      </c>
      <c r="I12" s="85"/>
    </row>
    <row r="13" spans="1:9" ht="15.75">
      <c r="A13" s="46">
        <f>A12</f>
        <v>3</v>
      </c>
      <c r="B13" s="57" t="s">
        <v>97</v>
      </c>
      <c r="C13" s="58" t="s">
        <v>0</v>
      </c>
      <c r="D13" s="30"/>
      <c r="E13" s="36">
        <f>IF(ISBLANK(E12),"",TRUNC(0.04384*(E12+675)^2)-20000)</f>
        <v>564</v>
      </c>
      <c r="F13" s="36">
        <f>IF(ISBLANK(F12),"",TRUNC(0.04384*(F12+675)^2)-20000)</f>
        <v>475</v>
      </c>
      <c r="G13" s="35">
        <f>IF(ISBLANK(G12),"",TRUNC(6.45*(G12-15.4)^2))</f>
        <v>678</v>
      </c>
      <c r="H13" s="47">
        <f>H12</f>
        <v>1717</v>
      </c>
      <c r="I13" s="85"/>
    </row>
    <row r="14" spans="1:9" ht="15.75">
      <c r="A14" s="44">
        <v>4</v>
      </c>
      <c r="B14" s="55" t="s">
        <v>173</v>
      </c>
      <c r="C14" s="56" t="s">
        <v>174</v>
      </c>
      <c r="D14" s="29" t="s">
        <v>137</v>
      </c>
      <c r="E14" s="34">
        <v>9.51</v>
      </c>
      <c r="F14" s="34">
        <v>7.71</v>
      </c>
      <c r="G14" s="33">
        <v>5.3</v>
      </c>
      <c r="H14" s="45">
        <f>SUM(E15:G15)</f>
        <v>1631</v>
      </c>
      <c r="I14" s="85"/>
    </row>
    <row r="15" spans="1:9" ht="15.75">
      <c r="A15" s="46">
        <f>A14</f>
        <v>4</v>
      </c>
      <c r="B15" s="57" t="s">
        <v>175</v>
      </c>
      <c r="C15" s="58" t="s">
        <v>0</v>
      </c>
      <c r="D15" s="30"/>
      <c r="E15" s="36">
        <f>IF(ISBLANK(E14),"",TRUNC(0.04384*(E14+675)^2)-20000)</f>
        <v>541</v>
      </c>
      <c r="F15" s="36">
        <f>IF(ISBLANK(F14),"",TRUNC(0.04384*(F14+675)^2)-20000)</f>
        <v>433</v>
      </c>
      <c r="G15" s="35">
        <f>IF(ISBLANK(G14),"",TRUNC(6.45*(G14-15.4)^2))</f>
        <v>657</v>
      </c>
      <c r="H15" s="47">
        <f>H14</f>
        <v>1631</v>
      </c>
      <c r="I15" s="85"/>
    </row>
    <row r="16" spans="1:9" ht="15.75">
      <c r="A16" s="44">
        <v>5</v>
      </c>
      <c r="B16" s="66" t="s">
        <v>233</v>
      </c>
      <c r="C16" s="67" t="s">
        <v>234</v>
      </c>
      <c r="D16" s="29" t="s">
        <v>236</v>
      </c>
      <c r="E16" s="34">
        <v>9.2</v>
      </c>
      <c r="F16" s="34">
        <v>7.74</v>
      </c>
      <c r="G16" s="33">
        <v>5.44</v>
      </c>
      <c r="H16" s="45">
        <f>SUM(E17:G17)</f>
        <v>1596</v>
      </c>
      <c r="I16" s="85"/>
    </row>
    <row r="17" spans="1:9" ht="15.75">
      <c r="A17" s="46">
        <f>A16</f>
        <v>5</v>
      </c>
      <c r="B17" s="69" t="s">
        <v>235</v>
      </c>
      <c r="C17" s="68" t="s">
        <v>232</v>
      </c>
      <c r="D17" s="30"/>
      <c r="E17" s="36">
        <f>IF(ISBLANK(E16),"",TRUNC(0.04384*(E16+675)^2)-20000)</f>
        <v>522</v>
      </c>
      <c r="F17" s="36">
        <f>IF(ISBLANK(F16),"",TRUNC(0.04384*(F16+675)^2)-20000)</f>
        <v>435</v>
      </c>
      <c r="G17" s="35">
        <f>IF(ISBLANK(G16),"",TRUNC(6.45*(G16-15.4)^2))</f>
        <v>639</v>
      </c>
      <c r="H17" s="47">
        <f>H16</f>
        <v>1596</v>
      </c>
      <c r="I17" s="85"/>
    </row>
    <row r="18" spans="1:9" ht="15.75">
      <c r="A18" s="44">
        <v>6</v>
      </c>
      <c r="B18" s="55" t="s">
        <v>191</v>
      </c>
      <c r="C18" s="56" t="s">
        <v>33</v>
      </c>
      <c r="D18" s="29" t="s">
        <v>35</v>
      </c>
      <c r="E18" s="34">
        <v>10.55</v>
      </c>
      <c r="F18" s="34">
        <v>7.74</v>
      </c>
      <c r="G18" s="33">
        <v>6.16</v>
      </c>
      <c r="H18" s="45">
        <f>SUM(E19:G19)</f>
        <v>1588</v>
      </c>
      <c r="I18" s="85"/>
    </row>
    <row r="19" spans="1:9" ht="15.75">
      <c r="A19" s="46">
        <f>A18</f>
        <v>6</v>
      </c>
      <c r="B19" s="57" t="s">
        <v>34</v>
      </c>
      <c r="C19" s="58" t="s">
        <v>0</v>
      </c>
      <c r="D19" s="30"/>
      <c r="E19" s="36">
        <f>IF(ISBLANK(E18),"",TRUNC(0.04384*(E18+675)^2)-20000)</f>
        <v>603</v>
      </c>
      <c r="F19" s="36">
        <f>IF(ISBLANK(F18),"",TRUNC(0.04384*(F18+675)^2)-20000)</f>
        <v>435</v>
      </c>
      <c r="G19" s="35">
        <f>IF(ISBLANK(G18),"",TRUNC(6.45*(G18-15.4)^2))</f>
        <v>550</v>
      </c>
      <c r="H19" s="47">
        <f>H18</f>
        <v>1588</v>
      </c>
      <c r="I19" s="85"/>
    </row>
    <row r="20" spans="1:9" ht="15.75">
      <c r="A20" s="44">
        <v>7</v>
      </c>
      <c r="B20" s="55" t="s">
        <v>178</v>
      </c>
      <c r="C20" s="56" t="s">
        <v>179</v>
      </c>
      <c r="D20" s="29" t="s">
        <v>141</v>
      </c>
      <c r="E20" s="34">
        <v>9.2</v>
      </c>
      <c r="F20" s="34">
        <v>7.54</v>
      </c>
      <c r="G20" s="33">
        <v>5.58</v>
      </c>
      <c r="H20" s="45">
        <f>SUM(E21:G21)</f>
        <v>1566</v>
      </c>
      <c r="I20" s="85"/>
    </row>
    <row r="21" spans="1:9" ht="15.75">
      <c r="A21" s="46">
        <f>A20</f>
        <v>7</v>
      </c>
      <c r="B21" s="57" t="s">
        <v>180</v>
      </c>
      <c r="C21" s="58" t="s">
        <v>0</v>
      </c>
      <c r="D21" s="30"/>
      <c r="E21" s="36">
        <f>IF(ISBLANK(E20),"",TRUNC(0.04384*(E20+675)^2)-20000)</f>
        <v>522</v>
      </c>
      <c r="F21" s="36">
        <f>IF(ISBLANK(F20),"",TRUNC(0.04384*(F20+675)^2)-20000)</f>
        <v>423</v>
      </c>
      <c r="G21" s="35">
        <f>IF(ISBLANK(G20),"",TRUNC(6.45*(G20-15.4)^2))</f>
        <v>621</v>
      </c>
      <c r="H21" s="47">
        <f>H20</f>
        <v>1566</v>
      </c>
      <c r="I21" s="85"/>
    </row>
    <row r="22" spans="1:9" ht="15.75">
      <c r="A22" s="44">
        <v>8</v>
      </c>
      <c r="B22" s="55" t="s">
        <v>164</v>
      </c>
      <c r="C22" s="56" t="s">
        <v>165</v>
      </c>
      <c r="D22" s="29" t="s">
        <v>141</v>
      </c>
      <c r="E22" s="34">
        <v>8.55</v>
      </c>
      <c r="F22" s="34">
        <v>7.04</v>
      </c>
      <c r="G22" s="33">
        <v>5.61</v>
      </c>
      <c r="H22" s="45">
        <f>SUM(E23:G23)</f>
        <v>1494</v>
      </c>
      <c r="I22" s="85"/>
    </row>
    <row r="23" spans="1:9" ht="15.75">
      <c r="A23" s="46">
        <f>A22</f>
        <v>8</v>
      </c>
      <c r="B23" s="57" t="s">
        <v>166</v>
      </c>
      <c r="C23" s="58" t="s">
        <v>0</v>
      </c>
      <c r="D23" s="30"/>
      <c r="E23" s="36">
        <f>IF(ISBLANK(E22),"",TRUNC(0.04384*(E22+675)^2)-20000)</f>
        <v>483</v>
      </c>
      <c r="F23" s="36">
        <f>IF(ISBLANK(F22),"",TRUNC(0.04384*(F22+675)^2)-20000)</f>
        <v>393</v>
      </c>
      <c r="G23" s="35">
        <f>IF(ISBLANK(G22),"",TRUNC(6.45*(G22-15.4)^2))</f>
        <v>618</v>
      </c>
      <c r="H23" s="47">
        <f>H22</f>
        <v>1494</v>
      </c>
      <c r="I23" s="85"/>
    </row>
    <row r="24" spans="1:9" ht="15.75">
      <c r="A24" s="44">
        <v>9</v>
      </c>
      <c r="B24" s="55" t="s">
        <v>131</v>
      </c>
      <c r="C24" s="56" t="s">
        <v>299</v>
      </c>
      <c r="D24" s="29" t="s">
        <v>71</v>
      </c>
      <c r="E24" s="34">
        <v>8.71</v>
      </c>
      <c r="F24" s="34">
        <v>7.9</v>
      </c>
      <c r="G24" s="33">
        <v>6.35</v>
      </c>
      <c r="H24" s="45">
        <f>SUM(E25:G25)</f>
        <v>1465</v>
      </c>
      <c r="I24" s="85"/>
    </row>
    <row r="25" spans="1:9" ht="15.75">
      <c r="A25" s="46">
        <f>A24</f>
        <v>9</v>
      </c>
      <c r="B25" s="57" t="s">
        <v>300</v>
      </c>
      <c r="C25" s="58" t="s">
        <v>0</v>
      </c>
      <c r="D25" s="30"/>
      <c r="E25" s="36">
        <f>IF(ISBLANK(E24),"",TRUNC(0.04384*(E24+675)^2)-20000)</f>
        <v>493</v>
      </c>
      <c r="F25" s="36">
        <f>IF(ISBLANK(F24),"",TRUNC(0.04384*(F24+675)^2)-20000)</f>
        <v>444</v>
      </c>
      <c r="G25" s="35">
        <f>IF(ISBLANK(G24),"",TRUNC(6.45*(G24-15.4)^2))</f>
        <v>528</v>
      </c>
      <c r="H25" s="47">
        <f>H24</f>
        <v>1465</v>
      </c>
      <c r="I25" s="85"/>
    </row>
    <row r="26" spans="1:9" ht="15.75">
      <c r="A26" s="44">
        <v>10</v>
      </c>
      <c r="B26" s="55" t="s">
        <v>144</v>
      </c>
      <c r="C26" s="56" t="s">
        <v>189</v>
      </c>
      <c r="D26" s="29" t="s">
        <v>137</v>
      </c>
      <c r="E26" s="34">
        <v>9.07</v>
      </c>
      <c r="F26" s="34">
        <v>6.13</v>
      </c>
      <c r="G26" s="33">
        <v>5.88</v>
      </c>
      <c r="H26" s="45">
        <f>SUM(E27:G27)</f>
        <v>1438</v>
      </c>
      <c r="I26" s="85"/>
    </row>
    <row r="27" spans="1:9" ht="15.75">
      <c r="A27" s="46">
        <f>A26</f>
        <v>10</v>
      </c>
      <c r="B27" s="57" t="s">
        <v>190</v>
      </c>
      <c r="C27" s="58" t="s">
        <v>0</v>
      </c>
      <c r="D27" s="30"/>
      <c r="E27" s="36">
        <f>IF(ISBLANK(E26),"",TRUNC(0.04384*(E26+675)^2)-20000)</f>
        <v>515</v>
      </c>
      <c r="F27" s="36">
        <f>IF(ISBLANK(F26),"",TRUNC(0.04384*(F26+675)^2)-20000)</f>
        <v>339</v>
      </c>
      <c r="G27" s="35">
        <f>IF(ISBLANK(G26),"",TRUNC(6.45*(G26-15.4)^2))</f>
        <v>584</v>
      </c>
      <c r="H27" s="47">
        <f>H26</f>
        <v>1438</v>
      </c>
      <c r="I27" s="85"/>
    </row>
    <row r="28" spans="1:9" ht="15.75">
      <c r="A28" s="44" t="s">
        <v>45</v>
      </c>
      <c r="B28" s="55" t="s">
        <v>32</v>
      </c>
      <c r="C28" s="56" t="s">
        <v>43</v>
      </c>
      <c r="D28" s="29" t="s">
        <v>35</v>
      </c>
      <c r="E28" s="34">
        <v>11.04</v>
      </c>
      <c r="F28" s="34">
        <v>9.44</v>
      </c>
      <c r="G28" s="33">
        <v>5.31</v>
      </c>
      <c r="H28" s="45">
        <f>SUM(E29:G29)</f>
        <v>1826</v>
      </c>
      <c r="I28" s="85"/>
    </row>
    <row r="29" spans="1:9" ht="16.5" thickBot="1">
      <c r="A29" s="48" t="str">
        <f>A28</f>
        <v>b/k</v>
      </c>
      <c r="B29" s="59" t="s">
        <v>44</v>
      </c>
      <c r="C29" s="60" t="s">
        <v>0</v>
      </c>
      <c r="D29" s="49"/>
      <c r="E29" s="51">
        <f>IF(ISBLANK(E28),"",TRUNC(0.04384*(E28+675)^2)-20000)</f>
        <v>633</v>
      </c>
      <c r="F29" s="51">
        <f>IF(ISBLANK(F28),"",TRUNC(0.04384*(F28+675)^2)-20000)</f>
        <v>537</v>
      </c>
      <c r="G29" s="50">
        <f>IF(ISBLANK(G28),"",TRUNC(6.45*(G28-15.4)^2))</f>
        <v>656</v>
      </c>
      <c r="H29" s="52">
        <f>H28</f>
        <v>1826</v>
      </c>
      <c r="I29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G3" s="23"/>
    </row>
    <row r="4" spans="1:8" ht="12.75" customHeight="1">
      <c r="A4" s="25" t="s">
        <v>21</v>
      </c>
      <c r="C4" s="24" t="s">
        <v>11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22</v>
      </c>
      <c r="F6" s="40" t="s">
        <v>22</v>
      </c>
      <c r="G6" s="40" t="s">
        <v>6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 t="s">
        <v>24</v>
      </c>
      <c r="F7" s="28" t="s">
        <v>25</v>
      </c>
      <c r="G7" s="27"/>
      <c r="H7" s="43"/>
    </row>
    <row r="8" spans="1:9" ht="15.75">
      <c r="A8" s="44">
        <v>1</v>
      </c>
      <c r="B8" s="55" t="s">
        <v>52</v>
      </c>
      <c r="C8" s="56" t="s">
        <v>53</v>
      </c>
      <c r="D8" s="29" t="s">
        <v>291</v>
      </c>
      <c r="E8" s="34">
        <v>12.96</v>
      </c>
      <c r="F8" s="34">
        <v>11.18</v>
      </c>
      <c r="G8" s="33">
        <v>5.07</v>
      </c>
      <c r="H8" s="45">
        <f>SUM(E9:G9)</f>
        <v>1856</v>
      </c>
      <c r="I8" s="85"/>
    </row>
    <row r="9" spans="1:9" ht="15.75">
      <c r="A9" s="46">
        <f>A8</f>
        <v>1</v>
      </c>
      <c r="B9" s="57" t="s">
        <v>54</v>
      </c>
      <c r="C9" s="58" t="s">
        <v>0</v>
      </c>
      <c r="D9" s="30" t="s">
        <v>292</v>
      </c>
      <c r="E9" s="36">
        <f>IF(ISBLANK(E8),"",TRUNC(0.042172*(E8+687.7)^2)-20000)</f>
        <v>703</v>
      </c>
      <c r="F9" s="36">
        <f>IF(ISBLANK(F8),"",TRUNC(0.042172*(F8+687.7)^2)-20000)</f>
        <v>598</v>
      </c>
      <c r="G9" s="35">
        <f>IF(ISBLANK(G8),"",TRUNC(15.8*(G8-11)^2))</f>
        <v>555</v>
      </c>
      <c r="H9" s="47">
        <f>H8</f>
        <v>1856</v>
      </c>
      <c r="I9" s="85"/>
    </row>
    <row r="10" spans="1:9" ht="15.75">
      <c r="A10" s="44">
        <v>2</v>
      </c>
      <c r="B10" s="55" t="s">
        <v>313</v>
      </c>
      <c r="C10" s="56" t="s">
        <v>314</v>
      </c>
      <c r="D10" s="29" t="s">
        <v>303</v>
      </c>
      <c r="E10" s="34">
        <v>11.91</v>
      </c>
      <c r="F10" s="34">
        <v>10.35</v>
      </c>
      <c r="G10" s="33">
        <v>5.22</v>
      </c>
      <c r="H10" s="45">
        <f>SUM(E11:G11)</f>
        <v>1717</v>
      </c>
      <c r="I10" s="85"/>
    </row>
    <row r="11" spans="1:9" ht="15.75">
      <c r="A11" s="46">
        <f>A10</f>
        <v>2</v>
      </c>
      <c r="B11" s="57" t="s">
        <v>315</v>
      </c>
      <c r="C11" s="58" t="s">
        <v>0</v>
      </c>
      <c r="D11" s="30"/>
      <c r="E11" s="36">
        <f>IF(ISBLANK(E10),"",TRUNC(0.042172*(E10+687.7)^2)-20000)</f>
        <v>641</v>
      </c>
      <c r="F11" s="36">
        <f>IF(ISBLANK(F10),"",TRUNC(0.042172*(F10+687.7)^2)-20000)</f>
        <v>549</v>
      </c>
      <c r="G11" s="35">
        <f>IF(ISBLANK(G10),"",TRUNC(15.8*(G10-11)^2))</f>
        <v>527</v>
      </c>
      <c r="H11" s="47">
        <f>H10</f>
        <v>1717</v>
      </c>
      <c r="I11" s="85"/>
    </row>
    <row r="12" spans="1:9" ht="15.75">
      <c r="A12" s="44">
        <v>3</v>
      </c>
      <c r="B12" s="55" t="s">
        <v>185</v>
      </c>
      <c r="C12" s="56" t="s">
        <v>186</v>
      </c>
      <c r="D12" s="29" t="s">
        <v>141</v>
      </c>
      <c r="E12" s="34">
        <v>9.62</v>
      </c>
      <c r="F12" s="34">
        <v>7.36</v>
      </c>
      <c r="G12" s="33">
        <v>5.48</v>
      </c>
      <c r="H12" s="45">
        <f>SUM(E13:G13)</f>
        <v>1360</v>
      </c>
      <c r="I12" s="85"/>
    </row>
    <row r="13" spans="1:9" ht="15.75">
      <c r="A13" s="46">
        <f>A12</f>
        <v>3</v>
      </c>
      <c r="B13" s="57" t="s">
        <v>187</v>
      </c>
      <c r="C13" s="58" t="s">
        <v>0</v>
      </c>
      <c r="D13" s="30"/>
      <c r="E13" s="36">
        <f>IF(ISBLANK(E12),"",TRUNC(0.042172*(E12+687.7)^2)-20000)</f>
        <v>506</v>
      </c>
      <c r="F13" s="36">
        <f>IF(ISBLANK(F12),"",TRUNC(0.042172*(F12+687.7)^2)-20000)</f>
        <v>373</v>
      </c>
      <c r="G13" s="35">
        <f>IF(ISBLANK(G12),"",TRUNC(15.8*(G12-11)^2))</f>
        <v>481</v>
      </c>
      <c r="H13" s="47">
        <f>H12</f>
        <v>1360</v>
      </c>
      <c r="I13" s="85"/>
    </row>
    <row r="14" spans="1:9" ht="15.75">
      <c r="A14" s="44">
        <v>4</v>
      </c>
      <c r="B14" s="55" t="s">
        <v>49</v>
      </c>
      <c r="C14" s="56" t="s">
        <v>50</v>
      </c>
      <c r="D14" s="29" t="s">
        <v>291</v>
      </c>
      <c r="E14" s="34" t="s">
        <v>320</v>
      </c>
      <c r="F14" s="34">
        <v>12.03</v>
      </c>
      <c r="G14" s="33">
        <v>5.14</v>
      </c>
      <c r="H14" s="45">
        <f>SUM(E15:G15)</f>
        <v>1190</v>
      </c>
      <c r="I14" s="85"/>
    </row>
    <row r="15" spans="1:9" ht="16.5" thickBot="1">
      <c r="A15" s="48">
        <f>A14</f>
        <v>4</v>
      </c>
      <c r="B15" s="59" t="s">
        <v>51</v>
      </c>
      <c r="C15" s="60" t="s">
        <v>0</v>
      </c>
      <c r="D15" s="49" t="s">
        <v>292</v>
      </c>
      <c r="E15" s="51"/>
      <c r="F15" s="51">
        <f>IF(ISBLANK(F14),"",TRUNC(0.042172*(F14+687.7)^2)-20000)</f>
        <v>648</v>
      </c>
      <c r="G15" s="50">
        <f>IF(ISBLANK(G14),"",TRUNC(15.8*(G14-11)^2))</f>
        <v>542</v>
      </c>
      <c r="H15" s="52">
        <f>H14</f>
        <v>1190</v>
      </c>
      <c r="I15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2.75" customHeight="1">
      <c r="A4" s="25" t="s">
        <v>15</v>
      </c>
      <c r="C4" s="24" t="s">
        <v>16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162</v>
      </c>
      <c r="C8" s="56" t="s">
        <v>142</v>
      </c>
      <c r="D8" s="29" t="s">
        <v>141</v>
      </c>
      <c r="E8" s="33">
        <v>5.09</v>
      </c>
      <c r="F8" s="34">
        <v>9.08</v>
      </c>
      <c r="G8" s="34">
        <v>31.42</v>
      </c>
      <c r="H8" s="45">
        <f>SUM(E9:G9)</f>
        <v>1947</v>
      </c>
      <c r="I8" s="85"/>
    </row>
    <row r="9" spans="1:9" ht="15.75">
      <c r="A9" s="46">
        <f>A8</f>
        <v>1</v>
      </c>
      <c r="B9" s="57" t="s">
        <v>143</v>
      </c>
      <c r="C9" s="58" t="s">
        <v>0</v>
      </c>
      <c r="D9" s="30"/>
      <c r="E9" s="35">
        <f>IF(ISBLANK(E8),"",TRUNC(6.45*(E8-15.4)^2))</f>
        <v>685</v>
      </c>
      <c r="F9" s="36">
        <f>IF(ISBLANK(F8),"",TRUNC(17.22*(F8-15.4)^2))</f>
        <v>687</v>
      </c>
      <c r="G9" s="36">
        <f>IF(ISBLANK(G8),"",TRUNC(1.502*(G8-51)^2))</f>
        <v>575</v>
      </c>
      <c r="H9" s="47">
        <f>H8</f>
        <v>1947</v>
      </c>
      <c r="I9" s="85"/>
    </row>
    <row r="10" spans="1:9" ht="15.75">
      <c r="A10" s="44">
        <v>2</v>
      </c>
      <c r="B10" s="66" t="s">
        <v>265</v>
      </c>
      <c r="C10" s="67" t="s">
        <v>266</v>
      </c>
      <c r="D10" s="29" t="s">
        <v>246</v>
      </c>
      <c r="E10" s="33">
        <v>5.21</v>
      </c>
      <c r="F10" s="34">
        <v>9.33</v>
      </c>
      <c r="G10" s="34">
        <v>31.29</v>
      </c>
      <c r="H10" s="45">
        <f>SUM(E11:G11)</f>
        <v>1886</v>
      </c>
      <c r="I10" s="85"/>
    </row>
    <row r="11" spans="1:9" ht="15.75">
      <c r="A11" s="46">
        <f>A10</f>
        <v>2</v>
      </c>
      <c r="B11" s="69" t="s">
        <v>267</v>
      </c>
      <c r="C11" s="68" t="s">
        <v>232</v>
      </c>
      <c r="D11" s="30"/>
      <c r="E11" s="35">
        <f>IF(ISBLANK(E10),"",TRUNC(6.45*(E10-15.4)^2))</f>
        <v>669</v>
      </c>
      <c r="F11" s="36">
        <f>IF(ISBLANK(F10),"",TRUNC(17.22*(F10-15.4)^2))</f>
        <v>634</v>
      </c>
      <c r="G11" s="36">
        <f>IF(ISBLANK(G10),"",TRUNC(1.502*(G10-51)^2))</f>
        <v>583</v>
      </c>
      <c r="H11" s="47">
        <f>H10</f>
        <v>1886</v>
      </c>
      <c r="I11" s="85"/>
    </row>
    <row r="12" spans="1:9" ht="15.75">
      <c r="A12" s="44">
        <v>3</v>
      </c>
      <c r="B12" s="62" t="s">
        <v>279</v>
      </c>
      <c r="C12" s="75" t="s">
        <v>280</v>
      </c>
      <c r="D12" s="29" t="s">
        <v>271</v>
      </c>
      <c r="E12" s="33">
        <v>5.23</v>
      </c>
      <c r="F12" s="34">
        <v>9.31</v>
      </c>
      <c r="G12" s="34">
        <v>31.42</v>
      </c>
      <c r="H12" s="45">
        <f>SUM(E13:G13)</f>
        <v>1880</v>
      </c>
      <c r="I12" s="85"/>
    </row>
    <row r="13" spans="1:9" ht="15.75">
      <c r="A13" s="46">
        <f>A12</f>
        <v>3</v>
      </c>
      <c r="B13" s="81">
        <v>38021</v>
      </c>
      <c r="C13" s="76" t="s">
        <v>270</v>
      </c>
      <c r="D13" s="30"/>
      <c r="E13" s="35">
        <f>IF(ISBLANK(E12),"",TRUNC(6.45*(E12-15.4)^2))</f>
        <v>667</v>
      </c>
      <c r="F13" s="36">
        <f>IF(ISBLANK(F12),"",TRUNC(17.22*(F12-15.4)^2))</f>
        <v>638</v>
      </c>
      <c r="G13" s="36">
        <f>IF(ISBLANK(G12),"",TRUNC(1.502*(G12-51)^2))</f>
        <v>575</v>
      </c>
      <c r="H13" s="47">
        <f>H12</f>
        <v>1880</v>
      </c>
      <c r="I13" s="85"/>
    </row>
    <row r="14" spans="1:9" ht="15.75">
      <c r="A14" s="44">
        <v>4</v>
      </c>
      <c r="B14" s="62" t="s">
        <v>131</v>
      </c>
      <c r="C14" s="75" t="s">
        <v>281</v>
      </c>
      <c r="D14" s="29" t="s">
        <v>271</v>
      </c>
      <c r="E14" s="33">
        <v>5.24</v>
      </c>
      <c r="F14" s="34">
        <v>9.42</v>
      </c>
      <c r="G14" s="34">
        <v>32.09</v>
      </c>
      <c r="H14" s="45">
        <f>SUM(E15:G15)</f>
        <v>1817</v>
      </c>
      <c r="I14" s="85"/>
    </row>
    <row r="15" spans="1:9" ht="15.75">
      <c r="A15" s="46">
        <f>A14</f>
        <v>4</v>
      </c>
      <c r="B15" s="81">
        <v>38020</v>
      </c>
      <c r="C15" s="76" t="s">
        <v>270</v>
      </c>
      <c r="D15" s="30"/>
      <c r="E15" s="35">
        <f>IF(ISBLANK(E14),"",TRUNC(6.45*(E14-15.4)^2))</f>
        <v>665</v>
      </c>
      <c r="F15" s="36">
        <f>IF(ISBLANK(F14),"",TRUNC(17.22*(F14-15.4)^2))</f>
        <v>615</v>
      </c>
      <c r="G15" s="36">
        <f>IF(ISBLANK(G14),"",TRUNC(1.502*(G14-51)^2))</f>
        <v>537</v>
      </c>
      <c r="H15" s="47">
        <f>H14</f>
        <v>1817</v>
      </c>
      <c r="I15" s="85"/>
    </row>
    <row r="16" spans="1:9" ht="15.75">
      <c r="A16" s="44">
        <v>5</v>
      </c>
      <c r="B16" s="62" t="s">
        <v>288</v>
      </c>
      <c r="C16" s="75" t="s">
        <v>289</v>
      </c>
      <c r="D16" s="29" t="s">
        <v>286</v>
      </c>
      <c r="E16" s="33">
        <v>5.35</v>
      </c>
      <c r="F16" s="34">
        <v>9.5</v>
      </c>
      <c r="G16" s="34">
        <v>33.16</v>
      </c>
      <c r="H16" s="45">
        <f>SUM(E17:G17)</f>
        <v>1728</v>
      </c>
      <c r="I16" s="85"/>
    </row>
    <row r="17" spans="1:9" ht="15.75">
      <c r="A17" s="46">
        <f>A16</f>
        <v>5</v>
      </c>
      <c r="B17" s="81">
        <v>38085</v>
      </c>
      <c r="C17" s="76" t="s">
        <v>270</v>
      </c>
      <c r="D17" s="30"/>
      <c r="E17" s="35">
        <f>IF(ISBLANK(E16),"",TRUNC(6.45*(E16-15.4)^2))</f>
        <v>651</v>
      </c>
      <c r="F17" s="36">
        <f>IF(ISBLANK(F16),"",TRUNC(17.22*(F16-15.4)^2))</f>
        <v>599</v>
      </c>
      <c r="G17" s="36">
        <f>IF(ISBLANK(G16),"",TRUNC(1.502*(G16-51)^2))</f>
        <v>478</v>
      </c>
      <c r="H17" s="47">
        <f>H16</f>
        <v>1728</v>
      </c>
      <c r="I17" s="85"/>
    </row>
    <row r="18" spans="1:9" ht="15.75">
      <c r="A18" s="44">
        <v>6</v>
      </c>
      <c r="B18" s="55" t="s">
        <v>118</v>
      </c>
      <c r="C18" s="56" t="s">
        <v>80</v>
      </c>
      <c r="D18" s="29" t="s">
        <v>106</v>
      </c>
      <c r="E18" s="33">
        <v>5.48</v>
      </c>
      <c r="F18" s="34">
        <v>9.9</v>
      </c>
      <c r="G18" s="34">
        <v>33.79</v>
      </c>
      <c r="H18" s="45">
        <f>SUM(E19:G19)</f>
        <v>1598</v>
      </c>
      <c r="I18" s="85"/>
    </row>
    <row r="19" spans="1:9" ht="15.75">
      <c r="A19" s="46">
        <f>A18</f>
        <v>6</v>
      </c>
      <c r="B19" s="57" t="s">
        <v>41</v>
      </c>
      <c r="C19" s="58" t="s">
        <v>0</v>
      </c>
      <c r="D19" s="30"/>
      <c r="E19" s="35">
        <f>IF(ISBLANK(E18),"",TRUNC(6.45*(E18-15.4)^2))</f>
        <v>634</v>
      </c>
      <c r="F19" s="36">
        <f>IF(ISBLANK(F18),"",TRUNC(17.22*(F18-15.4)^2))</f>
        <v>520</v>
      </c>
      <c r="G19" s="36">
        <f>IF(ISBLANK(G18),"",TRUNC(1.502*(G18-51)^2))</f>
        <v>444</v>
      </c>
      <c r="H19" s="47">
        <f>H18</f>
        <v>1598</v>
      </c>
      <c r="I19" s="85"/>
    </row>
    <row r="20" spans="1:9" ht="15.75">
      <c r="A20" s="44">
        <v>7</v>
      </c>
      <c r="B20" s="55" t="s">
        <v>60</v>
      </c>
      <c r="C20" s="56" t="s">
        <v>61</v>
      </c>
      <c r="D20" s="29" t="s">
        <v>56</v>
      </c>
      <c r="E20" s="33">
        <v>5.34</v>
      </c>
      <c r="F20" s="34">
        <v>9.73</v>
      </c>
      <c r="G20" s="34">
        <v>35.19</v>
      </c>
      <c r="H20" s="45">
        <f>SUM(E21:G21)</f>
        <v>1580</v>
      </c>
      <c r="I20" s="85"/>
    </row>
    <row r="21" spans="1:9" ht="15.75">
      <c r="A21" s="46">
        <f>A20</f>
        <v>7</v>
      </c>
      <c r="B21" s="57" t="s">
        <v>62</v>
      </c>
      <c r="C21" s="58" t="s">
        <v>0</v>
      </c>
      <c r="D21" s="30"/>
      <c r="E21" s="35">
        <f>IF(ISBLANK(E20),"",TRUNC(6.45*(E20-15.4)^2))</f>
        <v>652</v>
      </c>
      <c r="F21" s="36">
        <f>IF(ISBLANK(F20),"",TRUNC(17.22*(F20-15.4)^2))</f>
        <v>553</v>
      </c>
      <c r="G21" s="36">
        <f>IF(ISBLANK(G20),"",TRUNC(1.502*(G20-51)^2))</f>
        <v>375</v>
      </c>
      <c r="H21" s="47">
        <f>H20</f>
        <v>1580</v>
      </c>
      <c r="I21" s="85"/>
    </row>
    <row r="22" spans="1:9" ht="15.75">
      <c r="A22" s="44">
        <v>8</v>
      </c>
      <c r="B22" s="55" t="s">
        <v>63</v>
      </c>
      <c r="C22" s="56" t="s">
        <v>64</v>
      </c>
      <c r="D22" s="29" t="s">
        <v>56</v>
      </c>
      <c r="E22" s="33">
        <v>5.46</v>
      </c>
      <c r="F22" s="34">
        <v>9.87</v>
      </c>
      <c r="G22" s="34">
        <v>34.57</v>
      </c>
      <c r="H22" s="45">
        <f>SUM(E23:G23)</f>
        <v>1568</v>
      </c>
      <c r="I22" s="85"/>
    </row>
    <row r="23" spans="1:9" ht="15.75">
      <c r="A23" s="46">
        <f>A22</f>
        <v>8</v>
      </c>
      <c r="B23" s="57" t="s">
        <v>65</v>
      </c>
      <c r="C23" s="58" t="s">
        <v>0</v>
      </c>
      <c r="D23" s="30"/>
      <c r="E23" s="35">
        <f>IF(ISBLANK(E22),"",TRUNC(6.45*(E22-15.4)^2))</f>
        <v>637</v>
      </c>
      <c r="F23" s="36">
        <f>IF(ISBLANK(F22),"",TRUNC(17.22*(F22-15.4)^2))</f>
        <v>526</v>
      </c>
      <c r="G23" s="36">
        <f>IF(ISBLANK(G22),"",TRUNC(1.502*(G22-51)^2))</f>
        <v>405</v>
      </c>
      <c r="H23" s="47">
        <f>H22</f>
        <v>1568</v>
      </c>
      <c r="I23" s="85"/>
    </row>
    <row r="24" spans="1:9" ht="15.75">
      <c r="A24" s="44">
        <v>9</v>
      </c>
      <c r="B24" s="55" t="s">
        <v>57</v>
      </c>
      <c r="C24" s="56" t="s">
        <v>58</v>
      </c>
      <c r="D24" s="29" t="s">
        <v>56</v>
      </c>
      <c r="E24" s="33">
        <v>5.59</v>
      </c>
      <c r="F24" s="34">
        <v>10.07</v>
      </c>
      <c r="G24" s="34">
        <v>36.32</v>
      </c>
      <c r="H24" s="45">
        <f>SUM(E25:G25)</f>
        <v>1432</v>
      </c>
      <c r="I24" s="85"/>
    </row>
    <row r="25" spans="1:9" ht="15.75">
      <c r="A25" s="46">
        <f>A24</f>
        <v>9</v>
      </c>
      <c r="B25" s="57" t="s">
        <v>59</v>
      </c>
      <c r="C25" s="58" t="s">
        <v>0</v>
      </c>
      <c r="D25" s="30"/>
      <c r="E25" s="35">
        <f>IF(ISBLANK(E24),"",TRUNC(6.45*(E24-15.4)^2))</f>
        <v>620</v>
      </c>
      <c r="F25" s="36">
        <f>IF(ISBLANK(F24),"",TRUNC(17.22*(F24-15.4)^2))</f>
        <v>489</v>
      </c>
      <c r="G25" s="36">
        <f>IF(ISBLANK(G24),"",TRUNC(1.502*(G24-51)^2))</f>
        <v>323</v>
      </c>
      <c r="H25" s="47">
        <f>H24</f>
        <v>1432</v>
      </c>
      <c r="I25" s="85"/>
    </row>
    <row r="26" spans="1:9" ht="15.75">
      <c r="A26" s="44">
        <v>10</v>
      </c>
      <c r="B26" s="55" t="s">
        <v>150</v>
      </c>
      <c r="C26" s="56" t="s">
        <v>151</v>
      </c>
      <c r="D26" s="29" t="s">
        <v>137</v>
      </c>
      <c r="E26" s="33">
        <v>5.74</v>
      </c>
      <c r="F26" s="34">
        <v>10.23</v>
      </c>
      <c r="G26" s="34">
        <v>35.59</v>
      </c>
      <c r="H26" s="45">
        <f>SUM(E27:G27)</f>
        <v>1417</v>
      </c>
      <c r="I26" s="85"/>
    </row>
    <row r="27" spans="1:9" ht="15.75">
      <c r="A27" s="46">
        <f>A26</f>
        <v>10</v>
      </c>
      <c r="B27" s="57" t="s">
        <v>152</v>
      </c>
      <c r="C27" s="58" t="s">
        <v>0</v>
      </c>
      <c r="D27" s="30"/>
      <c r="E27" s="35">
        <f>IF(ISBLANK(E26),"",TRUNC(6.45*(E26-15.4)^2))</f>
        <v>601</v>
      </c>
      <c r="F27" s="36">
        <f>IF(ISBLANK(F26),"",TRUNC(17.22*(F26-15.4)^2))</f>
        <v>460</v>
      </c>
      <c r="G27" s="36">
        <f>IF(ISBLANK(G26),"",TRUNC(1.502*(G26-51)^2))</f>
        <v>356</v>
      </c>
      <c r="H27" s="47">
        <f>H26</f>
        <v>1417</v>
      </c>
      <c r="I27" s="85"/>
    </row>
    <row r="28" spans="1:9" ht="15.75">
      <c r="A28" s="44">
        <v>11</v>
      </c>
      <c r="B28" s="55" t="s">
        <v>111</v>
      </c>
      <c r="C28" s="56" t="s">
        <v>112</v>
      </c>
      <c r="D28" s="29" t="s">
        <v>85</v>
      </c>
      <c r="E28" s="33">
        <v>5.72</v>
      </c>
      <c r="F28" s="34">
        <v>10.44</v>
      </c>
      <c r="G28" s="34">
        <v>38.3</v>
      </c>
      <c r="H28" s="45">
        <f>SUM(E29:G29)</f>
        <v>1269</v>
      </c>
      <c r="I28" s="85"/>
    </row>
    <row r="29" spans="1:9" ht="15.75">
      <c r="A29" s="46">
        <f>A28</f>
        <v>11</v>
      </c>
      <c r="B29" s="57" t="s">
        <v>113</v>
      </c>
      <c r="C29" s="58" t="s">
        <v>0</v>
      </c>
      <c r="D29" s="30"/>
      <c r="E29" s="35">
        <f>IF(ISBLANK(E28),"",TRUNC(6.45*(E28-15.4)^2))</f>
        <v>604</v>
      </c>
      <c r="F29" s="36">
        <f>IF(ISBLANK(F28),"",TRUNC(17.22*(F28-15.4)^2))</f>
        <v>423</v>
      </c>
      <c r="G29" s="36">
        <f>IF(ISBLANK(G28),"",TRUNC(1.502*(G28-51)^2))</f>
        <v>242</v>
      </c>
      <c r="H29" s="47">
        <f>H28</f>
        <v>1269</v>
      </c>
      <c r="I29" s="85"/>
    </row>
    <row r="30" spans="1:9" ht="15.75">
      <c r="A30" s="44">
        <v>12</v>
      </c>
      <c r="B30" s="62" t="s">
        <v>205</v>
      </c>
      <c r="C30" s="75" t="s">
        <v>287</v>
      </c>
      <c r="D30" s="29" t="s">
        <v>286</v>
      </c>
      <c r="E30" s="33">
        <v>5.9</v>
      </c>
      <c r="F30" s="34">
        <v>10.93</v>
      </c>
      <c r="G30" s="34">
        <v>38.23</v>
      </c>
      <c r="H30" s="45">
        <f>SUM(E31:G31)</f>
        <v>1170</v>
      </c>
      <c r="I30" s="85"/>
    </row>
    <row r="31" spans="1:9" ht="15.75">
      <c r="A31" s="46">
        <f>A30</f>
        <v>12</v>
      </c>
      <c r="B31" s="81">
        <v>38899</v>
      </c>
      <c r="C31" s="76" t="s">
        <v>270</v>
      </c>
      <c r="D31" s="30"/>
      <c r="E31" s="35">
        <f>IF(ISBLANK(E30),"",TRUNC(6.45*(E30-15.4)^2))</f>
        <v>582</v>
      </c>
      <c r="F31" s="36">
        <f>IF(ISBLANK(F30),"",TRUNC(17.22*(F30-15.4)^2))</f>
        <v>344</v>
      </c>
      <c r="G31" s="36">
        <f>IF(ISBLANK(G30),"",TRUNC(1.502*(G30-51)^2))</f>
        <v>244</v>
      </c>
      <c r="H31" s="47">
        <f>H30</f>
        <v>1170</v>
      </c>
      <c r="I31" s="85"/>
    </row>
    <row r="32" spans="1:9" ht="15.75">
      <c r="A32" s="44">
        <v>13</v>
      </c>
      <c r="B32" s="55" t="s">
        <v>153</v>
      </c>
      <c r="C32" s="56" t="s">
        <v>154</v>
      </c>
      <c r="D32" s="29" t="s">
        <v>137</v>
      </c>
      <c r="E32" s="33">
        <v>6.34</v>
      </c>
      <c r="F32" s="34">
        <v>11.85</v>
      </c>
      <c r="G32" s="34">
        <v>40.15</v>
      </c>
      <c r="H32" s="45">
        <f>SUM(E33:G33)</f>
        <v>922</v>
      </c>
      <c r="I32" s="85"/>
    </row>
    <row r="33" spans="1:9" ht="16.5" thickBot="1">
      <c r="A33" s="48">
        <f>A32</f>
        <v>13</v>
      </c>
      <c r="B33" s="59" t="s">
        <v>155</v>
      </c>
      <c r="C33" s="60" t="s">
        <v>0</v>
      </c>
      <c r="D33" s="49"/>
      <c r="E33" s="50">
        <f>IF(ISBLANK(E32),"",TRUNC(6.45*(E32-15.4)^2))</f>
        <v>529</v>
      </c>
      <c r="F33" s="51">
        <f>IF(ISBLANK(F32),"",TRUNC(17.22*(F32-15.4)^2))</f>
        <v>217</v>
      </c>
      <c r="G33" s="51">
        <f>IF(ISBLANK(G32),"",TRUNC(1.502*(G32-51)^2))</f>
        <v>176</v>
      </c>
      <c r="H33" s="52">
        <f>H32</f>
        <v>922</v>
      </c>
      <c r="I33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2.75" customHeight="1">
      <c r="A4" s="25" t="s">
        <v>15</v>
      </c>
      <c r="C4" s="24" t="s">
        <v>17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66</v>
      </c>
      <c r="C8" s="56" t="s">
        <v>67</v>
      </c>
      <c r="D8" s="29" t="s">
        <v>56</v>
      </c>
      <c r="E8" s="33">
        <v>4.96</v>
      </c>
      <c r="F8" s="34">
        <v>8.77</v>
      </c>
      <c r="G8" s="34">
        <v>29.19</v>
      </c>
      <c r="H8" s="45">
        <f>SUM(E9:G9)</f>
        <v>1106</v>
      </c>
      <c r="I8" s="85"/>
    </row>
    <row r="9" spans="1:9" ht="15.75">
      <c r="A9" s="46">
        <f>A8</f>
        <v>1</v>
      </c>
      <c r="B9" s="57" t="s">
        <v>62</v>
      </c>
      <c r="C9" s="58" t="s">
        <v>0</v>
      </c>
      <c r="D9" s="30"/>
      <c r="E9" s="35">
        <f>IF(ISBLANK(E8),"",TRUNC(15.8*(E8-11)^2))</f>
        <v>576</v>
      </c>
      <c r="F9" s="36">
        <f>IF(ISBLANK(F8),"",TRUNC(59.76*(F8-11)^2))</f>
        <v>297</v>
      </c>
      <c r="G9" s="36">
        <f>IF(ISBLANK(G8),"",TRUNC(5.04*(G8-36)^2))</f>
        <v>233</v>
      </c>
      <c r="H9" s="47">
        <f>H8</f>
        <v>1106</v>
      </c>
      <c r="I9" s="85"/>
    </row>
    <row r="10" spans="1:9" ht="15.75">
      <c r="A10" s="44">
        <v>2</v>
      </c>
      <c r="B10" s="55" t="s">
        <v>120</v>
      </c>
      <c r="C10" s="56" t="s">
        <v>121</v>
      </c>
      <c r="D10" s="29" t="s">
        <v>119</v>
      </c>
      <c r="E10" s="33">
        <v>5.09</v>
      </c>
      <c r="F10" s="34">
        <v>9.08</v>
      </c>
      <c r="G10" s="34">
        <v>29.39</v>
      </c>
      <c r="H10" s="45">
        <f>SUM(E11:G11)</f>
        <v>991</v>
      </c>
      <c r="I10" s="85"/>
    </row>
    <row r="11" spans="1:9" ht="15.75">
      <c r="A11" s="46">
        <f>A10</f>
        <v>2</v>
      </c>
      <c r="B11" s="57" t="s">
        <v>122</v>
      </c>
      <c r="C11" s="58" t="s">
        <v>0</v>
      </c>
      <c r="D11" s="30"/>
      <c r="E11" s="35">
        <f>IF(ISBLANK(E10),"",TRUNC(15.8*(E10-11)^2))</f>
        <v>551</v>
      </c>
      <c r="F11" s="36">
        <f>IF(ISBLANK(F10),"",TRUNC(59.76*(F10-11)^2))</f>
        <v>220</v>
      </c>
      <c r="G11" s="36">
        <f>IF(ISBLANK(G10),"",TRUNC(5.04*(G10-36)^2))</f>
        <v>220</v>
      </c>
      <c r="H11" s="47">
        <f>H10</f>
        <v>991</v>
      </c>
      <c r="I11" s="85"/>
    </row>
    <row r="12" spans="1:9" ht="15.75">
      <c r="A12" s="44">
        <v>3</v>
      </c>
      <c r="B12" s="55" t="s">
        <v>138</v>
      </c>
      <c r="C12" s="56" t="s">
        <v>139</v>
      </c>
      <c r="D12" s="29" t="s">
        <v>141</v>
      </c>
      <c r="E12" s="33">
        <v>5.18</v>
      </c>
      <c r="F12" s="34">
        <v>9.46</v>
      </c>
      <c r="G12" s="34">
        <v>32.42</v>
      </c>
      <c r="H12" s="45">
        <f>SUM(E13:G13)</f>
        <v>740</v>
      </c>
      <c r="I12" s="85"/>
    </row>
    <row r="13" spans="1:9" ht="15.75">
      <c r="A13" s="46">
        <f>A12</f>
        <v>3</v>
      </c>
      <c r="B13" s="57" t="s">
        <v>140</v>
      </c>
      <c r="C13" s="58" t="s">
        <v>0</v>
      </c>
      <c r="D13" s="30"/>
      <c r="E13" s="35">
        <f>IF(ISBLANK(E12),"",TRUNC(15.8*(E12-11)^2))</f>
        <v>535</v>
      </c>
      <c r="F13" s="36">
        <f>IF(ISBLANK(F12),"",TRUNC(59.76*(F12-11)^2))</f>
        <v>141</v>
      </c>
      <c r="G13" s="36">
        <f>IF(ISBLANK(G12),"",TRUNC(5.04*(G12-36)^2))</f>
        <v>64</v>
      </c>
      <c r="H13" s="47">
        <f>H12</f>
        <v>740</v>
      </c>
      <c r="I13" s="85"/>
    </row>
    <row r="14" spans="1:9" ht="15.75">
      <c r="A14" s="44">
        <v>4</v>
      </c>
      <c r="B14" s="55" t="s">
        <v>114</v>
      </c>
      <c r="C14" s="56" t="s">
        <v>115</v>
      </c>
      <c r="D14" s="29" t="s">
        <v>106</v>
      </c>
      <c r="E14" s="33">
        <v>5.34</v>
      </c>
      <c r="F14" s="34">
        <v>9.83</v>
      </c>
      <c r="G14" s="34">
        <v>33.56</v>
      </c>
      <c r="H14" s="45">
        <f>SUM(E15:G15)</f>
        <v>617</v>
      </c>
      <c r="I14" s="85"/>
    </row>
    <row r="15" spans="1:9" ht="15.75">
      <c r="A15" s="46">
        <f>A14</f>
        <v>4</v>
      </c>
      <c r="B15" s="57" t="s">
        <v>116</v>
      </c>
      <c r="C15" s="58" t="s">
        <v>0</v>
      </c>
      <c r="D15" s="30"/>
      <c r="E15" s="35">
        <f>IF(ISBLANK(E14),"",TRUNC(15.8*(E14-11)^2))</f>
        <v>506</v>
      </c>
      <c r="F15" s="36">
        <f>IF(ISBLANK(F14),"",TRUNC(59.76*(F14-11)^2))</f>
        <v>81</v>
      </c>
      <c r="G15" s="36">
        <f>IF(ISBLANK(G14),"",TRUNC(5.04*(G14-36)^2))</f>
        <v>30</v>
      </c>
      <c r="H15" s="47">
        <f>H14</f>
        <v>617</v>
      </c>
      <c r="I15" s="85"/>
    </row>
    <row r="16" spans="1:9" ht="15.75">
      <c r="A16" s="44">
        <v>5</v>
      </c>
      <c r="B16" s="55" t="s">
        <v>156</v>
      </c>
      <c r="C16" s="56" t="s">
        <v>157</v>
      </c>
      <c r="D16" s="29" t="s">
        <v>137</v>
      </c>
      <c r="E16" s="33">
        <v>5.73</v>
      </c>
      <c r="F16" s="34">
        <v>10.84</v>
      </c>
      <c r="G16" s="34">
        <v>38.02</v>
      </c>
      <c r="H16" s="45">
        <f>SUM(E17:G17)</f>
        <v>459</v>
      </c>
      <c r="I16" s="85"/>
    </row>
    <row r="17" spans="1:9" ht="15.75">
      <c r="A17" s="46">
        <f>A16</f>
        <v>5</v>
      </c>
      <c r="B17" s="57" t="s">
        <v>158</v>
      </c>
      <c r="C17" s="58" t="s">
        <v>0</v>
      </c>
      <c r="D17" s="30"/>
      <c r="E17" s="35">
        <f>IF(ISBLANK(E16),"",TRUNC(15.8*(E16-11)^2))</f>
        <v>438</v>
      </c>
      <c r="F17" s="36">
        <f>IF(ISBLANK(F16),"",TRUNC(59.76*(F16-11)^2))</f>
        <v>1</v>
      </c>
      <c r="G17" s="36">
        <f>IF(ISBLANK(G16),"",TRUNC(5.04*(G16-36)^2))</f>
        <v>20</v>
      </c>
      <c r="H17" s="47">
        <f>H16</f>
        <v>459</v>
      </c>
      <c r="I17" s="85"/>
    </row>
    <row r="18" spans="1:9" ht="15.75">
      <c r="A18" s="44">
        <v>6</v>
      </c>
      <c r="B18" s="55" t="s">
        <v>55</v>
      </c>
      <c r="C18" s="56" t="s">
        <v>318</v>
      </c>
      <c r="D18" s="29" t="s">
        <v>119</v>
      </c>
      <c r="E18" s="33">
        <v>6.09</v>
      </c>
      <c r="F18" s="34">
        <v>10.99</v>
      </c>
      <c r="G18" s="34">
        <v>37.69</v>
      </c>
      <c r="H18" s="45">
        <f>SUM(E19:G19)</f>
        <v>394</v>
      </c>
      <c r="I18" s="85"/>
    </row>
    <row r="19" spans="1:9" ht="16.5" thickBot="1">
      <c r="A19" s="48">
        <f>A18</f>
        <v>6</v>
      </c>
      <c r="B19" s="59" t="s">
        <v>319</v>
      </c>
      <c r="C19" s="60" t="s">
        <v>0</v>
      </c>
      <c r="D19" s="49"/>
      <c r="E19" s="50">
        <f>IF(ISBLANK(E18),"",TRUNC(15.8*(E18-11)^2))</f>
        <v>380</v>
      </c>
      <c r="F19" s="51">
        <f>IF(ISBLANK(F18),"",TRUNC(59.76*(F18-11)^2))</f>
        <v>0</v>
      </c>
      <c r="G19" s="51">
        <f>IF(ISBLANK(G18),"",TRUNC(5.04*(G18-36)^2))</f>
        <v>14</v>
      </c>
      <c r="H19" s="52">
        <f>H18</f>
        <v>394</v>
      </c>
      <c r="I19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2.75" customHeight="1">
      <c r="A4" s="25" t="s">
        <v>15</v>
      </c>
      <c r="C4" s="24" t="s">
        <v>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66" t="s">
        <v>230</v>
      </c>
      <c r="C8" s="67" t="s">
        <v>231</v>
      </c>
      <c r="D8" s="83" t="s">
        <v>294</v>
      </c>
      <c r="E8" s="33">
        <v>4.62</v>
      </c>
      <c r="F8" s="34">
        <v>8.15</v>
      </c>
      <c r="G8" s="34">
        <v>26.77</v>
      </c>
      <c r="H8" s="45">
        <f>SUM(E9:G9)</f>
        <v>2535</v>
      </c>
      <c r="I8" s="85"/>
    </row>
    <row r="9" spans="1:9" ht="15.75">
      <c r="A9" s="46">
        <f>A8</f>
        <v>1</v>
      </c>
      <c r="B9" s="69" t="s">
        <v>88</v>
      </c>
      <c r="C9" s="68" t="s">
        <v>232</v>
      </c>
      <c r="D9" s="84" t="s">
        <v>242</v>
      </c>
      <c r="E9" s="35">
        <f>IF(ISBLANK(E8),"",TRUNC(6.45*(E8-15.4)^2))</f>
        <v>749</v>
      </c>
      <c r="F9" s="36">
        <f>IF(ISBLANK(F8),"",TRUNC(17.22*(F8-15.4)^2))</f>
        <v>905</v>
      </c>
      <c r="G9" s="36">
        <f>IF(ISBLANK(G8),"",TRUNC(1.502*(G8-51)^2))</f>
        <v>881</v>
      </c>
      <c r="H9" s="47">
        <f>H8</f>
        <v>2535</v>
      </c>
      <c r="I9" s="85"/>
    </row>
    <row r="10" spans="1:9" ht="15.75">
      <c r="A10" s="44">
        <v>2</v>
      </c>
      <c r="B10" s="55" t="s">
        <v>301</v>
      </c>
      <c r="C10" s="56" t="s">
        <v>302</v>
      </c>
      <c r="D10" s="29" t="s">
        <v>303</v>
      </c>
      <c r="E10" s="33">
        <v>4.75</v>
      </c>
      <c r="F10" s="34">
        <v>8.35</v>
      </c>
      <c r="G10" s="34">
        <v>26.76</v>
      </c>
      <c r="H10" s="45">
        <f>SUM(E11:G11)</f>
        <v>2468</v>
      </c>
      <c r="I10" s="85"/>
    </row>
    <row r="11" spans="1:9" ht="15.75">
      <c r="A11" s="46">
        <f>A10</f>
        <v>2</v>
      </c>
      <c r="B11" s="57" t="s">
        <v>304</v>
      </c>
      <c r="C11" s="58" t="s">
        <v>0</v>
      </c>
      <c r="D11" s="30"/>
      <c r="E11" s="35">
        <f>IF(ISBLANK(E10),"",TRUNC(6.45*(E10-15.4)^2))</f>
        <v>731</v>
      </c>
      <c r="F11" s="36">
        <f>IF(ISBLANK(F10),"",TRUNC(17.22*(F10-15.4)^2))</f>
        <v>855</v>
      </c>
      <c r="G11" s="36">
        <f>IF(ISBLANK(G10),"",TRUNC(1.502*(G10-51)^2))</f>
        <v>882</v>
      </c>
      <c r="H11" s="47">
        <f>H10</f>
        <v>2468</v>
      </c>
      <c r="I11" s="85"/>
    </row>
    <row r="12" spans="1:9" ht="15.75">
      <c r="A12" s="44">
        <v>3</v>
      </c>
      <c r="B12" s="62" t="s">
        <v>268</v>
      </c>
      <c r="C12" s="75" t="s">
        <v>269</v>
      </c>
      <c r="D12" s="29" t="s">
        <v>271</v>
      </c>
      <c r="E12" s="33">
        <v>4.92</v>
      </c>
      <c r="F12" s="34">
        <v>8.61</v>
      </c>
      <c r="G12" s="34">
        <v>28.3</v>
      </c>
      <c r="H12" s="45">
        <f>SUM(E13:G13)</f>
        <v>2274</v>
      </c>
      <c r="I12" s="85"/>
    </row>
    <row r="13" spans="1:9" ht="15.75">
      <c r="A13" s="46">
        <f>A12</f>
        <v>3</v>
      </c>
      <c r="B13" s="65" t="s">
        <v>274</v>
      </c>
      <c r="C13" s="76" t="s">
        <v>270</v>
      </c>
      <c r="D13" s="30"/>
      <c r="E13" s="35">
        <f>IF(ISBLANK(E12),"",TRUNC(6.45*(E12-15.4)^2))</f>
        <v>708</v>
      </c>
      <c r="F13" s="36">
        <f>IF(ISBLANK(F12),"",TRUNC(17.22*(F12-15.4)^2))</f>
        <v>793</v>
      </c>
      <c r="G13" s="36">
        <f>IF(ISBLANK(G12),"",TRUNC(1.502*(G12-51)^2))</f>
        <v>773</v>
      </c>
      <c r="H13" s="47">
        <f>H12</f>
        <v>2274</v>
      </c>
      <c r="I13" s="85"/>
    </row>
    <row r="14" spans="1:9" ht="15.75">
      <c r="A14" s="44">
        <v>4</v>
      </c>
      <c r="B14" s="62" t="s">
        <v>272</v>
      </c>
      <c r="C14" s="75" t="s">
        <v>273</v>
      </c>
      <c r="D14" s="29" t="s">
        <v>271</v>
      </c>
      <c r="E14" s="33">
        <v>4.88</v>
      </c>
      <c r="F14" s="34">
        <v>8.59</v>
      </c>
      <c r="G14" s="34">
        <v>29.69</v>
      </c>
      <c r="H14" s="45">
        <f>SUM(E15:G15)</f>
        <v>2193</v>
      </c>
      <c r="I14" s="85"/>
    </row>
    <row r="15" spans="1:9" ht="15.75">
      <c r="A15" s="46">
        <f>A14</f>
        <v>4</v>
      </c>
      <c r="B15" s="65" t="s">
        <v>275</v>
      </c>
      <c r="C15" s="76" t="s">
        <v>270</v>
      </c>
      <c r="D15" s="30"/>
      <c r="E15" s="35">
        <f>IF(ISBLANK(E14),"",TRUNC(6.45*(E14-15.4)^2))</f>
        <v>713</v>
      </c>
      <c r="F15" s="36">
        <f>IF(ISBLANK(F14),"",TRUNC(17.22*(F14-15.4)^2))</f>
        <v>798</v>
      </c>
      <c r="G15" s="36">
        <f>IF(ISBLANK(G14),"",TRUNC(1.502*(G14-51)^2))</f>
        <v>682</v>
      </c>
      <c r="H15" s="47">
        <f>H14</f>
        <v>2193</v>
      </c>
      <c r="I15" s="85"/>
    </row>
    <row r="16" spans="1:9" ht="15.75">
      <c r="A16" s="44">
        <v>5</v>
      </c>
      <c r="B16" s="55" t="s">
        <v>305</v>
      </c>
      <c r="C16" s="56" t="s">
        <v>306</v>
      </c>
      <c r="D16" s="29" t="s">
        <v>303</v>
      </c>
      <c r="E16" s="33">
        <v>5.22</v>
      </c>
      <c r="F16" s="34">
        <v>9.32</v>
      </c>
      <c r="G16" s="34">
        <v>30.77</v>
      </c>
      <c r="H16" s="45">
        <f>SUM(E17:G17)</f>
        <v>1918</v>
      </c>
      <c r="I16" s="85"/>
    </row>
    <row r="17" spans="1:9" ht="15.75">
      <c r="A17" s="46">
        <f>A16</f>
        <v>5</v>
      </c>
      <c r="B17" s="57" t="s">
        <v>307</v>
      </c>
      <c r="C17" s="58" t="s">
        <v>0</v>
      </c>
      <c r="D17" s="30"/>
      <c r="E17" s="35">
        <f>IF(ISBLANK(E16),"",TRUNC(6.45*(E16-15.4)^2))</f>
        <v>668</v>
      </c>
      <c r="F17" s="36">
        <f>IF(ISBLANK(F16),"",TRUNC(17.22*(F16-15.4)^2))</f>
        <v>636</v>
      </c>
      <c r="G17" s="36">
        <f>IF(ISBLANK(G16),"",TRUNC(1.502*(G16-51)^2))</f>
        <v>614</v>
      </c>
      <c r="H17" s="47">
        <f>H16</f>
        <v>1918</v>
      </c>
      <c r="I17" s="85"/>
    </row>
    <row r="18" spans="1:9" ht="15.75">
      <c r="A18" s="44">
        <v>6</v>
      </c>
      <c r="B18" s="62" t="s">
        <v>111</v>
      </c>
      <c r="C18" s="75" t="s">
        <v>282</v>
      </c>
      <c r="D18" s="29" t="s">
        <v>271</v>
      </c>
      <c r="E18" s="33">
        <v>5.15</v>
      </c>
      <c r="F18" s="34">
        <v>9.38</v>
      </c>
      <c r="G18" s="34">
        <v>32.45</v>
      </c>
      <c r="H18" s="45">
        <f>SUM(E19:G19)</f>
        <v>1817</v>
      </c>
      <c r="I18" s="85"/>
    </row>
    <row r="19" spans="1:9" ht="15.75">
      <c r="A19" s="46">
        <f>A18</f>
        <v>6</v>
      </c>
      <c r="B19" s="81">
        <v>37428</v>
      </c>
      <c r="C19" s="76" t="s">
        <v>270</v>
      </c>
      <c r="D19" s="30"/>
      <c r="E19" s="35">
        <f>IF(ISBLANK(E18),"",TRUNC(6.45*(E18-15.4)^2))</f>
        <v>677</v>
      </c>
      <c r="F19" s="36">
        <f>IF(ISBLANK(F18),"",TRUNC(17.22*(F18-15.4)^2))</f>
        <v>624</v>
      </c>
      <c r="G19" s="36">
        <f>IF(ISBLANK(G18),"",TRUNC(1.502*(G18-51)^2))</f>
        <v>516</v>
      </c>
      <c r="H19" s="47">
        <f>H18</f>
        <v>1817</v>
      </c>
      <c r="I19" s="85"/>
    </row>
    <row r="20" spans="1:9" ht="15.75">
      <c r="A20" s="44">
        <v>7</v>
      </c>
      <c r="B20" s="62" t="s">
        <v>279</v>
      </c>
      <c r="C20" s="75" t="s">
        <v>285</v>
      </c>
      <c r="D20" s="29" t="s">
        <v>286</v>
      </c>
      <c r="E20" s="33">
        <v>5.25</v>
      </c>
      <c r="F20" s="34">
        <v>9.68</v>
      </c>
      <c r="G20" s="34">
        <v>32.83</v>
      </c>
      <c r="H20" s="45">
        <f>SUM(E21:G21)</f>
        <v>1722</v>
      </c>
      <c r="I20" s="85"/>
    </row>
    <row r="21" spans="1:9" ht="16.5" thickBot="1">
      <c r="A21" s="48">
        <f>A20</f>
        <v>7</v>
      </c>
      <c r="B21" s="86">
        <v>37389</v>
      </c>
      <c r="C21" s="87" t="s">
        <v>270</v>
      </c>
      <c r="D21" s="49"/>
      <c r="E21" s="50">
        <f>IF(ISBLANK(E20),"",TRUNC(6.45*(E20-15.4)^2))</f>
        <v>664</v>
      </c>
      <c r="F21" s="51">
        <f>IF(ISBLANK(F20),"",TRUNC(17.22*(F20-15.4)^2))</f>
        <v>563</v>
      </c>
      <c r="G21" s="51">
        <f>IF(ISBLANK(G20),"",TRUNC(1.502*(G20-51)^2))</f>
        <v>495</v>
      </c>
      <c r="H21" s="52">
        <f>H20</f>
        <v>1722</v>
      </c>
      <c r="I21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2.75" customHeight="1">
      <c r="A4" s="25" t="s">
        <v>15</v>
      </c>
      <c r="C4" s="24" t="s">
        <v>11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6</v>
      </c>
      <c r="F6" s="40" t="s">
        <v>7</v>
      </c>
      <c r="G6" s="40" t="s">
        <v>8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167</v>
      </c>
      <c r="C8" s="56" t="s">
        <v>168</v>
      </c>
      <c r="D8" s="29" t="s">
        <v>141</v>
      </c>
      <c r="E8" s="33">
        <v>4.42</v>
      </c>
      <c r="F8" s="34">
        <v>7.76</v>
      </c>
      <c r="G8" s="34">
        <v>25.86</v>
      </c>
      <c r="H8" s="45">
        <f>SUM(E9:G9)</f>
        <v>1829</v>
      </c>
      <c r="I8" s="85"/>
    </row>
    <row r="9" spans="1:9" ht="15.75">
      <c r="A9" s="46">
        <f>A8</f>
        <v>1</v>
      </c>
      <c r="B9" s="57" t="s">
        <v>169</v>
      </c>
      <c r="C9" s="58" t="s">
        <v>0</v>
      </c>
      <c r="D9" s="30"/>
      <c r="E9" s="35">
        <f>IF(ISBLANK(E8),"",TRUNC(15.8*(E8-11)^2))</f>
        <v>684</v>
      </c>
      <c r="F9" s="36">
        <f>IF(ISBLANK(F8),"",TRUNC(59.76*(F8-11)^2))</f>
        <v>627</v>
      </c>
      <c r="G9" s="36">
        <f>IF(ISBLANK(G8),"",TRUNC(5.04*(G8-36)^2))</f>
        <v>518</v>
      </c>
      <c r="H9" s="47">
        <f>H8</f>
        <v>1829</v>
      </c>
      <c r="I9" s="85"/>
    </row>
    <row r="10" spans="1:9" ht="15.75">
      <c r="A10" s="44">
        <v>2</v>
      </c>
      <c r="B10" s="66" t="s">
        <v>243</v>
      </c>
      <c r="C10" s="67" t="s">
        <v>244</v>
      </c>
      <c r="D10" s="29" t="s">
        <v>246</v>
      </c>
      <c r="E10" s="33">
        <v>4.66</v>
      </c>
      <c r="F10" s="34">
        <v>8.1</v>
      </c>
      <c r="G10" s="34">
        <v>25.35</v>
      </c>
      <c r="H10" s="45">
        <f>SUM(E11:G11)</f>
        <v>1708</v>
      </c>
      <c r="I10" s="85"/>
    </row>
    <row r="11" spans="1:9" ht="15.75">
      <c r="A11" s="46">
        <f>A10</f>
        <v>2</v>
      </c>
      <c r="B11" s="69" t="s">
        <v>245</v>
      </c>
      <c r="C11" s="68" t="s">
        <v>232</v>
      </c>
      <c r="D11" s="30"/>
      <c r="E11" s="35">
        <f>IF(ISBLANK(E10),"",TRUNC(15.8*(E10-11)^2))</f>
        <v>635</v>
      </c>
      <c r="F11" s="36">
        <f>IF(ISBLANK(F10),"",TRUNC(59.76*(F10-11)^2))</f>
        <v>502</v>
      </c>
      <c r="G11" s="36">
        <f>IF(ISBLANK(G10),"",TRUNC(5.04*(G10-36)^2))</f>
        <v>571</v>
      </c>
      <c r="H11" s="47">
        <f>H10</f>
        <v>1708</v>
      </c>
      <c r="I11" s="85"/>
    </row>
    <row r="12" spans="1:9" ht="15.75">
      <c r="A12" s="44">
        <v>3</v>
      </c>
      <c r="B12" s="70" t="s">
        <v>247</v>
      </c>
      <c r="C12" s="71" t="s">
        <v>248</v>
      </c>
      <c r="D12" s="29" t="s">
        <v>242</v>
      </c>
      <c r="E12" s="33">
        <v>4.64</v>
      </c>
      <c r="F12" s="34">
        <v>8.19</v>
      </c>
      <c r="G12" s="34">
        <v>26.77</v>
      </c>
      <c r="H12" s="45">
        <f>SUM(E13:G13)</f>
        <v>1539</v>
      </c>
      <c r="I12" s="85"/>
    </row>
    <row r="13" spans="1:9" ht="15.75">
      <c r="A13" s="46">
        <f>A12</f>
        <v>3</v>
      </c>
      <c r="B13" s="73" t="s">
        <v>249</v>
      </c>
      <c r="C13" s="72" t="s">
        <v>232</v>
      </c>
      <c r="D13" s="30"/>
      <c r="E13" s="35">
        <f>IF(ISBLANK(E12),"",TRUNC(15.8*(E12-11)^2))</f>
        <v>639</v>
      </c>
      <c r="F13" s="36">
        <f>IF(ISBLANK(F12),"",TRUNC(59.76*(F12-11)^2))</f>
        <v>471</v>
      </c>
      <c r="G13" s="36">
        <f>IF(ISBLANK(G12),"",TRUNC(5.04*(G12-36)^2))</f>
        <v>429</v>
      </c>
      <c r="H13" s="47">
        <f>H12</f>
        <v>1539</v>
      </c>
      <c r="I13" s="85"/>
    </row>
    <row r="14" spans="1:9" ht="15.75">
      <c r="A14" s="44">
        <v>4</v>
      </c>
      <c r="B14" s="66" t="s">
        <v>250</v>
      </c>
      <c r="C14" s="67" t="s">
        <v>251</v>
      </c>
      <c r="D14" s="29" t="s">
        <v>246</v>
      </c>
      <c r="E14" s="33">
        <v>4.78</v>
      </c>
      <c r="F14" s="34">
        <v>8.4</v>
      </c>
      <c r="G14" s="34">
        <v>26.71</v>
      </c>
      <c r="H14" s="45">
        <f>SUM(E15:G15)</f>
        <v>1448</v>
      </c>
      <c r="I14" s="85"/>
    </row>
    <row r="15" spans="1:9" ht="15.75">
      <c r="A15" s="46">
        <f>A14</f>
        <v>4</v>
      </c>
      <c r="B15" s="69" t="s">
        <v>252</v>
      </c>
      <c r="C15" s="68" t="s">
        <v>232</v>
      </c>
      <c r="D15" s="30"/>
      <c r="E15" s="35">
        <f>IF(ISBLANK(E14),"",TRUNC(15.8*(E14-11)^2))</f>
        <v>611</v>
      </c>
      <c r="F15" s="36">
        <f>IF(ISBLANK(F14),"",TRUNC(59.76*(F14-11)^2))</f>
        <v>403</v>
      </c>
      <c r="G15" s="36">
        <f>IF(ISBLANK(G14),"",TRUNC(5.04*(G14-36)^2))</f>
        <v>434</v>
      </c>
      <c r="H15" s="47">
        <f>H14</f>
        <v>1448</v>
      </c>
      <c r="I15" s="85"/>
    </row>
    <row r="16" spans="1:9" ht="15.75">
      <c r="A16" s="44">
        <v>5</v>
      </c>
      <c r="B16" s="66" t="s">
        <v>128</v>
      </c>
      <c r="C16" s="67" t="s">
        <v>259</v>
      </c>
      <c r="D16" s="29" t="s">
        <v>236</v>
      </c>
      <c r="E16" s="33">
        <v>4.64</v>
      </c>
      <c r="F16" s="34">
        <v>8.15</v>
      </c>
      <c r="G16" s="34">
        <v>28.21</v>
      </c>
      <c r="H16" s="45">
        <f>SUM(E17:G17)</f>
        <v>1429</v>
      </c>
      <c r="I16" s="85"/>
    </row>
    <row r="17" spans="1:9" ht="15.75">
      <c r="A17" s="46">
        <f>A16</f>
        <v>5</v>
      </c>
      <c r="B17" s="69" t="s">
        <v>260</v>
      </c>
      <c r="C17" s="68" t="s">
        <v>232</v>
      </c>
      <c r="D17" s="30"/>
      <c r="E17" s="35">
        <f>IF(ISBLANK(E16),"",TRUNC(15.8*(E16-11)^2))</f>
        <v>639</v>
      </c>
      <c r="F17" s="36">
        <f>IF(ISBLANK(F16),"",TRUNC(59.76*(F16-11)^2))</f>
        <v>485</v>
      </c>
      <c r="G17" s="36">
        <f>IF(ISBLANK(G16),"",TRUNC(5.04*(G16-36)^2))</f>
        <v>305</v>
      </c>
      <c r="H17" s="47">
        <f>H16</f>
        <v>1429</v>
      </c>
      <c r="I17" s="85"/>
    </row>
    <row r="18" spans="1:9" ht="15.75">
      <c r="A18" s="44">
        <v>6</v>
      </c>
      <c r="B18" s="77" t="s">
        <v>68</v>
      </c>
      <c r="C18" s="78" t="s">
        <v>309</v>
      </c>
      <c r="D18" s="80" t="s">
        <v>303</v>
      </c>
      <c r="E18" s="33">
        <v>4.76</v>
      </c>
      <c r="F18" s="34">
        <v>8.36</v>
      </c>
      <c r="G18" s="34">
        <v>28.29</v>
      </c>
      <c r="H18" s="45">
        <f>SUM(E19:G19)</f>
        <v>1330</v>
      </c>
      <c r="I18" s="85"/>
    </row>
    <row r="19" spans="1:9" ht="15.75">
      <c r="A19" s="46">
        <f>A18</f>
        <v>6</v>
      </c>
      <c r="B19" s="79">
        <v>37401</v>
      </c>
      <c r="C19" s="76" t="s">
        <v>0</v>
      </c>
      <c r="D19" s="30"/>
      <c r="E19" s="35">
        <f>IF(ISBLANK(E18),"",TRUNC(15.8*(E18-11)^2))</f>
        <v>615</v>
      </c>
      <c r="F19" s="36">
        <f>IF(ISBLANK(F18),"",TRUNC(59.76*(F18-11)^2))</f>
        <v>416</v>
      </c>
      <c r="G19" s="36">
        <f>IF(ISBLANK(G18),"",TRUNC(5.04*(G18-36)^2))</f>
        <v>299</v>
      </c>
      <c r="H19" s="47">
        <f>H18</f>
        <v>1330</v>
      </c>
      <c r="I19" s="85"/>
    </row>
    <row r="20" spans="1:9" ht="15.75">
      <c r="A20" s="44">
        <v>7</v>
      </c>
      <c r="B20" s="66" t="s">
        <v>253</v>
      </c>
      <c r="C20" s="67" t="s">
        <v>254</v>
      </c>
      <c r="D20" s="29" t="s">
        <v>236</v>
      </c>
      <c r="E20" s="33">
        <v>4.8</v>
      </c>
      <c r="F20" s="34">
        <v>8.49</v>
      </c>
      <c r="G20" s="34">
        <v>27.83</v>
      </c>
      <c r="H20" s="45">
        <f>SUM(E21:G21)</f>
        <v>1319</v>
      </c>
      <c r="I20" s="85"/>
    </row>
    <row r="21" spans="1:9" ht="15.75">
      <c r="A21" s="46">
        <f>A20</f>
        <v>7</v>
      </c>
      <c r="B21" s="69" t="s">
        <v>255</v>
      </c>
      <c r="C21" s="68" t="s">
        <v>232</v>
      </c>
      <c r="D21" s="30"/>
      <c r="E21" s="35">
        <f>IF(ISBLANK(E20),"",TRUNC(15.8*(E20-11)^2))</f>
        <v>607</v>
      </c>
      <c r="F21" s="36">
        <f>IF(ISBLANK(F20),"",TRUNC(59.76*(F20-11)^2))</f>
        <v>376</v>
      </c>
      <c r="G21" s="36">
        <f>IF(ISBLANK(G20),"",TRUNC(5.04*(G20-36)^2))</f>
        <v>336</v>
      </c>
      <c r="H21" s="47">
        <f>H20</f>
        <v>1319</v>
      </c>
      <c r="I21" s="85"/>
    </row>
    <row r="22" spans="1:9" ht="15.75">
      <c r="A22" s="44">
        <v>8</v>
      </c>
      <c r="B22" s="55" t="s">
        <v>310</v>
      </c>
      <c r="C22" s="56" t="s">
        <v>311</v>
      </c>
      <c r="D22" s="29" t="s">
        <v>303</v>
      </c>
      <c r="E22" s="33">
        <v>4.91</v>
      </c>
      <c r="F22" s="34">
        <v>8.58</v>
      </c>
      <c r="G22" s="34">
        <v>28.29</v>
      </c>
      <c r="H22" s="45">
        <f>SUM(E23:G23)</f>
        <v>1233</v>
      </c>
      <c r="I22" s="85"/>
    </row>
    <row r="23" spans="1:9" ht="15.75">
      <c r="A23" s="46">
        <f>A22</f>
        <v>8</v>
      </c>
      <c r="B23" s="57" t="s">
        <v>312</v>
      </c>
      <c r="C23" s="58" t="s">
        <v>0</v>
      </c>
      <c r="D23" s="30"/>
      <c r="E23" s="35">
        <f>IF(ISBLANK(E22),"",TRUNC(15.8*(E22-11)^2))</f>
        <v>585</v>
      </c>
      <c r="F23" s="36">
        <f>IF(ISBLANK(F22),"",TRUNC(59.76*(F22-11)^2))</f>
        <v>349</v>
      </c>
      <c r="G23" s="36">
        <f>IF(ISBLANK(G22),"",TRUNC(5.04*(G22-36)^2))</f>
        <v>299</v>
      </c>
      <c r="H23" s="47">
        <f>H22</f>
        <v>1233</v>
      </c>
      <c r="I23" s="85"/>
    </row>
    <row r="24" spans="1:9" ht="15.75">
      <c r="A24" s="44">
        <v>9</v>
      </c>
      <c r="B24" s="55" t="s">
        <v>256</v>
      </c>
      <c r="C24" s="56" t="s">
        <v>257</v>
      </c>
      <c r="D24" s="29" t="s">
        <v>236</v>
      </c>
      <c r="E24" s="33">
        <v>4.95</v>
      </c>
      <c r="F24" s="34">
        <v>8.72</v>
      </c>
      <c r="G24" s="34">
        <v>28.46</v>
      </c>
      <c r="H24" s="45">
        <f>SUM(E25:G25)</f>
        <v>1174</v>
      </c>
      <c r="I24" s="85"/>
    </row>
    <row r="25" spans="1:9" ht="15.75">
      <c r="A25" s="46">
        <f>A24</f>
        <v>9</v>
      </c>
      <c r="B25" s="57" t="s">
        <v>258</v>
      </c>
      <c r="C25" s="58" t="s">
        <v>232</v>
      </c>
      <c r="D25" s="30"/>
      <c r="E25" s="35">
        <f>IF(ISBLANK(E24),"",TRUNC(15.8*(E24-11)^2))</f>
        <v>578</v>
      </c>
      <c r="F25" s="36">
        <f>IF(ISBLANK(F24),"",TRUNC(59.76*(F24-11)^2))</f>
        <v>310</v>
      </c>
      <c r="G25" s="36">
        <f>IF(ISBLANK(G24),"",TRUNC(5.04*(G24-36)^2))</f>
        <v>286</v>
      </c>
      <c r="H25" s="47">
        <f>H24</f>
        <v>1174</v>
      </c>
      <c r="I25" s="85"/>
    </row>
    <row r="26" spans="1:9" ht="15.75">
      <c r="A26" s="44">
        <v>10</v>
      </c>
      <c r="B26" s="77" t="s">
        <v>276</v>
      </c>
      <c r="C26" s="78" t="s">
        <v>277</v>
      </c>
      <c r="D26" s="80" t="s">
        <v>278</v>
      </c>
      <c r="E26" s="33">
        <v>5.23</v>
      </c>
      <c r="F26" s="34">
        <v>9.36</v>
      </c>
      <c r="G26" s="34">
        <v>32.56</v>
      </c>
      <c r="H26" s="45">
        <f>SUM(E27:G27)</f>
        <v>745</v>
      </c>
      <c r="I26" s="85"/>
    </row>
    <row r="27" spans="1:9" ht="16.5" thickBot="1">
      <c r="A27" s="48">
        <f>A26</f>
        <v>10</v>
      </c>
      <c r="B27" s="88">
        <v>37578</v>
      </c>
      <c r="C27" s="87" t="s">
        <v>270</v>
      </c>
      <c r="D27" s="49"/>
      <c r="E27" s="50">
        <f>IF(ISBLANK(E26),"",TRUNC(15.8*(E26-11)^2))</f>
        <v>526</v>
      </c>
      <c r="F27" s="51">
        <f>IF(ISBLANK(F26),"",TRUNC(59.76*(F26-11)^2))</f>
        <v>160</v>
      </c>
      <c r="G27" s="51">
        <f>IF(ISBLANK(G26),"",TRUNC(5.04*(G26-36)^2))</f>
        <v>59</v>
      </c>
      <c r="H27" s="52">
        <f>H26</f>
        <v>745</v>
      </c>
      <c r="I27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/>
    <row r="4" spans="1:7" ht="12.75" customHeight="1">
      <c r="A4" s="25" t="s">
        <v>12</v>
      </c>
      <c r="C4" s="24" t="s">
        <v>16</v>
      </c>
      <c r="F4" s="54">
        <v>1.1574074074074073E-05</v>
      </c>
      <c r="G4" s="26"/>
    </row>
    <row r="5" ht="8.25" customHeight="1" thickBot="1"/>
    <row r="6" spans="1:7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ht="15.7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8" ht="15.75">
      <c r="A8" s="44">
        <v>1</v>
      </c>
      <c r="B8" s="55" t="s">
        <v>125</v>
      </c>
      <c r="C8" s="56" t="s">
        <v>126</v>
      </c>
      <c r="D8" s="29" t="s">
        <v>119</v>
      </c>
      <c r="E8" s="34">
        <v>9.21</v>
      </c>
      <c r="F8" s="53">
        <v>0.0026739583333333337</v>
      </c>
      <c r="G8" s="45">
        <f>SUM(E9:F9)</f>
        <v>1074</v>
      </c>
      <c r="H8" s="85"/>
    </row>
    <row r="9" spans="1:8" ht="15.75">
      <c r="A9" s="46">
        <f>A8</f>
        <v>1</v>
      </c>
      <c r="B9" s="57" t="s">
        <v>127</v>
      </c>
      <c r="C9" s="58" t="s">
        <v>0</v>
      </c>
      <c r="D9" s="30"/>
      <c r="E9" s="36">
        <f>IF(ISBLANK(E8),"",TRUNC(17.22*(E8-15.4)^2))</f>
        <v>659</v>
      </c>
      <c r="F9" s="36">
        <f>IF(ISBLANK(F8),"",TRUNC(0.03473*((F8/$F$4)-340.4)^2))</f>
        <v>415</v>
      </c>
      <c r="G9" s="47">
        <f>G8</f>
        <v>1074</v>
      </c>
      <c r="H9" s="85"/>
    </row>
    <row r="10" spans="1:8" ht="15.75">
      <c r="A10" s="44">
        <v>2</v>
      </c>
      <c r="B10" s="62" t="s">
        <v>111</v>
      </c>
      <c r="C10" s="75" t="s">
        <v>283</v>
      </c>
      <c r="D10" s="82" t="s">
        <v>284</v>
      </c>
      <c r="E10" s="34">
        <v>9.69</v>
      </c>
      <c r="F10" s="53">
        <v>0.002571875</v>
      </c>
      <c r="G10" s="45">
        <f>SUM(E11:F11)</f>
        <v>1046</v>
      </c>
      <c r="H10" s="85"/>
    </row>
    <row r="11" spans="1:8" ht="15.75">
      <c r="A11" s="46">
        <f>A10</f>
        <v>2</v>
      </c>
      <c r="B11" s="81">
        <v>38055</v>
      </c>
      <c r="C11" s="76" t="s">
        <v>270</v>
      </c>
      <c r="D11" s="30"/>
      <c r="E11" s="36">
        <f>IF(ISBLANK(E10),"",TRUNC(17.22*(E10-15.4)^2))</f>
        <v>561</v>
      </c>
      <c r="F11" s="36">
        <f>IF(ISBLANK(F10),"",TRUNC(0.03473*((F10/$F$4)-340.4)^2))</f>
        <v>485</v>
      </c>
      <c r="G11" s="47">
        <f>G10</f>
        <v>1046</v>
      </c>
      <c r="H11" s="85"/>
    </row>
    <row r="12" spans="1:8" ht="15.75">
      <c r="A12" s="44">
        <v>3</v>
      </c>
      <c r="B12" s="62" t="s">
        <v>213</v>
      </c>
      <c r="C12" s="63" t="s">
        <v>214</v>
      </c>
      <c r="D12" s="29" t="s">
        <v>216</v>
      </c>
      <c r="E12" s="34">
        <v>9.8</v>
      </c>
      <c r="F12" s="53">
        <v>0.0027322916666666663</v>
      </c>
      <c r="G12" s="45">
        <f>SUM(E13:F13)</f>
        <v>918</v>
      </c>
      <c r="H12" s="85"/>
    </row>
    <row r="13" spans="1:8" ht="15.75">
      <c r="A13" s="46">
        <f>A12</f>
        <v>3</v>
      </c>
      <c r="B13" s="65" t="s">
        <v>215</v>
      </c>
      <c r="C13" s="64" t="s">
        <v>194</v>
      </c>
      <c r="D13" s="30"/>
      <c r="E13" s="36">
        <f>IF(ISBLANK(E12),"",TRUNC(17.22*(E12-15.4)^2))</f>
        <v>540</v>
      </c>
      <c r="F13" s="36">
        <f>IF(ISBLANK(F12),"",TRUNC(0.03473*((F12/$F$4)-340.4)^2))</f>
        <v>378</v>
      </c>
      <c r="G13" s="47">
        <f>G12</f>
        <v>918</v>
      </c>
      <c r="H13" s="85"/>
    </row>
    <row r="14" spans="1:8" ht="15.75">
      <c r="A14" s="44">
        <v>4</v>
      </c>
      <c r="B14" s="62" t="s">
        <v>209</v>
      </c>
      <c r="C14" s="63" t="s">
        <v>210</v>
      </c>
      <c r="D14" s="29" t="s">
        <v>201</v>
      </c>
      <c r="E14" s="34">
        <v>10</v>
      </c>
      <c r="F14" s="53">
        <v>0.002833564814814815</v>
      </c>
      <c r="G14" s="45">
        <f>SUM(E15:F15)</f>
        <v>819</v>
      </c>
      <c r="H14" s="85"/>
    </row>
    <row r="15" spans="1:8" ht="16.5" thickBot="1">
      <c r="A15" s="48">
        <f>A14</f>
        <v>4</v>
      </c>
      <c r="B15" s="89" t="s">
        <v>211</v>
      </c>
      <c r="C15" s="90" t="s">
        <v>194</v>
      </c>
      <c r="D15" s="49"/>
      <c r="E15" s="51">
        <f>IF(ISBLANK(E14),"",TRUNC(17.22*(E14-15.4)^2))</f>
        <v>502</v>
      </c>
      <c r="F15" s="51">
        <f>IF(ISBLANK(F14),"",TRUNC(0.03473*((F14/$F$4)-340.4)^2))</f>
        <v>317</v>
      </c>
      <c r="G15" s="52">
        <f>G14</f>
        <v>819</v>
      </c>
      <c r="H15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31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/>
    <row r="4" spans="1:7" ht="12.75" customHeight="1">
      <c r="A4" s="25" t="s">
        <v>12</v>
      </c>
      <c r="C4" s="24" t="s">
        <v>1</v>
      </c>
      <c r="F4" s="54">
        <v>1.1574074074074073E-05</v>
      </c>
      <c r="G4" s="26"/>
    </row>
    <row r="5" ht="8.25" customHeight="1" thickBot="1"/>
    <row r="6" spans="1:7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13</v>
      </c>
      <c r="G6" s="41" t="s">
        <v>9</v>
      </c>
    </row>
    <row r="7" spans="1:7" s="23" customFormat="1" ht="15.75">
      <c r="A7" s="42"/>
      <c r="B7" s="31" t="s">
        <v>26</v>
      </c>
      <c r="C7" s="32" t="s">
        <v>5</v>
      </c>
      <c r="D7" s="27"/>
      <c r="E7" s="27"/>
      <c r="F7" s="28"/>
      <c r="G7" s="43"/>
    </row>
    <row r="8" spans="1:8" ht="15.75">
      <c r="A8" s="44">
        <v>1</v>
      </c>
      <c r="B8" s="55" t="s">
        <v>123</v>
      </c>
      <c r="C8" s="56" t="s">
        <v>124</v>
      </c>
      <c r="D8" s="29" t="s">
        <v>119</v>
      </c>
      <c r="E8" s="34">
        <v>9.24</v>
      </c>
      <c r="F8" s="53">
        <v>0.0026041666666666665</v>
      </c>
      <c r="G8" s="45">
        <f>SUM(E9:F9)</f>
        <v>1115</v>
      </c>
      <c r="H8" s="85"/>
    </row>
    <row r="9" spans="1:8" ht="15.75">
      <c r="A9" s="46">
        <f>A8</f>
        <v>1</v>
      </c>
      <c r="B9" s="57" t="s">
        <v>212</v>
      </c>
      <c r="C9" s="58" t="s">
        <v>0</v>
      </c>
      <c r="D9" s="30"/>
      <c r="E9" s="36">
        <f>IF(ISBLANK(E8),"",TRUNC(17.22*(E8-15.4)^2))</f>
        <v>653</v>
      </c>
      <c r="F9" s="36">
        <f>IF(ISBLANK(F8),"",TRUNC(0.03473*((F8/$F$4)-340.4)^2))</f>
        <v>462</v>
      </c>
      <c r="G9" s="47">
        <f>G8</f>
        <v>1115</v>
      </c>
      <c r="H9" s="85"/>
    </row>
    <row r="10" spans="1:8" ht="15.75">
      <c r="A10" s="44">
        <v>2</v>
      </c>
      <c r="B10" s="55" t="s">
        <v>170</v>
      </c>
      <c r="C10" s="56" t="s">
        <v>171</v>
      </c>
      <c r="D10" s="29" t="s">
        <v>137</v>
      </c>
      <c r="E10" s="34">
        <v>9.56</v>
      </c>
      <c r="F10" s="53">
        <v>0.0027277777777777773</v>
      </c>
      <c r="G10" s="45">
        <f>SUM(E11:F11)</f>
        <v>967</v>
      </c>
      <c r="H10" s="85"/>
    </row>
    <row r="11" spans="1:8" ht="15.75">
      <c r="A11" s="46">
        <f>A10</f>
        <v>2</v>
      </c>
      <c r="B11" s="57" t="s">
        <v>172</v>
      </c>
      <c r="C11" s="58" t="s">
        <v>0</v>
      </c>
      <c r="D11" s="30"/>
      <c r="E11" s="36">
        <f>IF(ISBLANK(E10),"",TRUNC(17.22*(E10-15.4)^2))</f>
        <v>587</v>
      </c>
      <c r="F11" s="36">
        <f>IF(ISBLANK(F10),"",TRUNC(0.03473*((F10/$F$4)-340.4)^2))</f>
        <v>380</v>
      </c>
      <c r="G11" s="47">
        <f>G10</f>
        <v>967</v>
      </c>
      <c r="H11" s="85"/>
    </row>
    <row r="12" spans="1:8" ht="15.75">
      <c r="A12" s="44">
        <v>3</v>
      </c>
      <c r="B12" s="55" t="s">
        <v>123</v>
      </c>
      <c r="C12" s="56" t="s">
        <v>129</v>
      </c>
      <c r="D12" s="29" t="s">
        <v>119</v>
      </c>
      <c r="E12" s="34">
        <v>9.65</v>
      </c>
      <c r="F12" s="53">
        <v>0.0027343750000000003</v>
      </c>
      <c r="G12" s="45">
        <f>SUM(E13:F13)</f>
        <v>945</v>
      </c>
      <c r="H12" s="85"/>
    </row>
    <row r="13" spans="1:8" ht="16.5" thickBot="1">
      <c r="A13" s="48">
        <f>A12</f>
        <v>3</v>
      </c>
      <c r="B13" s="59" t="s">
        <v>130</v>
      </c>
      <c r="C13" s="60" t="s">
        <v>0</v>
      </c>
      <c r="D13" s="49"/>
      <c r="E13" s="51">
        <f>IF(ISBLANK(E12),"",TRUNC(17.22*(E12-15.4)^2))</f>
        <v>569</v>
      </c>
      <c r="F13" s="51">
        <f>IF(ISBLANK(F12),"",TRUNC(0.03473*((F12/$F$4)-340.4)^2))</f>
        <v>376</v>
      </c>
      <c r="G13" s="52">
        <f>G12</f>
        <v>945</v>
      </c>
      <c r="H13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2.75" customHeight="1">
      <c r="A4" s="25" t="s">
        <v>18</v>
      </c>
      <c r="C4" s="24" t="s">
        <v>16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118</v>
      </c>
      <c r="C8" s="56" t="s">
        <v>135</v>
      </c>
      <c r="D8" s="29" t="s">
        <v>137</v>
      </c>
      <c r="E8" s="33">
        <v>9.01</v>
      </c>
      <c r="F8" s="34">
        <v>1.3</v>
      </c>
      <c r="G8" s="34">
        <v>4.25</v>
      </c>
      <c r="H8" s="45">
        <f>SUM(E9:G9)</f>
        <v>1832</v>
      </c>
      <c r="I8" s="85"/>
    </row>
    <row r="9" spans="1:9" ht="15.75">
      <c r="A9" s="46">
        <f>A8</f>
        <v>1</v>
      </c>
      <c r="B9" s="57" t="s">
        <v>136</v>
      </c>
      <c r="C9" s="58" t="s">
        <v>0</v>
      </c>
      <c r="D9" s="30"/>
      <c r="E9" s="35">
        <f>IF(ISBLANK(E8),"",TRUNC(17.22*(E8-15.4)^2))</f>
        <v>703</v>
      </c>
      <c r="F9" s="36">
        <f>IF(ISBLANK(F8),"",TRUNC(41.34*(F8+10.248)^2)-5000)</f>
        <v>512</v>
      </c>
      <c r="G9" s="36">
        <f>IF(ISBLANK(G8),"",TRUNC(1.9265*(G8+49.75)^2)-5000)</f>
        <v>617</v>
      </c>
      <c r="H9" s="47">
        <f>H8</f>
        <v>1832</v>
      </c>
      <c r="I9" s="85"/>
    </row>
    <row r="10" spans="1:9" ht="15.75">
      <c r="A10" s="44">
        <v>2</v>
      </c>
      <c r="B10" s="66" t="s">
        <v>261</v>
      </c>
      <c r="C10" s="67" t="s">
        <v>262</v>
      </c>
      <c r="D10" s="83" t="s">
        <v>290</v>
      </c>
      <c r="E10" s="33">
        <v>8.77</v>
      </c>
      <c r="F10" s="34">
        <v>1.15</v>
      </c>
      <c r="G10" s="34">
        <v>4.52</v>
      </c>
      <c r="H10" s="45">
        <f>SUM(E11:G11)</f>
        <v>1799</v>
      </c>
      <c r="I10" s="85"/>
    </row>
    <row r="11" spans="1:9" ht="15.75">
      <c r="A11" s="46">
        <f>A10</f>
        <v>2</v>
      </c>
      <c r="B11" s="69" t="s">
        <v>263</v>
      </c>
      <c r="C11" s="74" t="s">
        <v>264</v>
      </c>
      <c r="D11" s="30" t="s">
        <v>293</v>
      </c>
      <c r="E11" s="35">
        <f>IF(ISBLANK(E10),"",TRUNC(17.22*(E10-15.4)^2))</f>
        <v>756</v>
      </c>
      <c r="F11" s="36">
        <f>IF(ISBLANK(F10),"",TRUNC(41.34*(F10+10.248)^2)-5000)</f>
        <v>370</v>
      </c>
      <c r="G11" s="36">
        <f>IF(ISBLANK(G10),"",TRUNC(1.9265*(G10+49.75)^2)-5000)</f>
        <v>673</v>
      </c>
      <c r="H11" s="47">
        <f>H10</f>
        <v>1799</v>
      </c>
      <c r="I11" s="85"/>
    </row>
    <row r="12" spans="1:9" ht="15.75">
      <c r="A12" s="44">
        <v>3</v>
      </c>
      <c r="B12" s="55" t="s">
        <v>147</v>
      </c>
      <c r="C12" s="56" t="s">
        <v>148</v>
      </c>
      <c r="D12" s="29" t="s">
        <v>137</v>
      </c>
      <c r="E12" s="33">
        <v>9.58</v>
      </c>
      <c r="F12" s="34">
        <v>1.35</v>
      </c>
      <c r="G12" s="34">
        <v>4.01</v>
      </c>
      <c r="H12" s="45">
        <f>SUM(E13:G13)</f>
        <v>1710</v>
      </c>
      <c r="I12" s="85"/>
    </row>
    <row r="13" spans="1:9" ht="15.75">
      <c r="A13" s="46">
        <f>A12</f>
        <v>3</v>
      </c>
      <c r="B13" s="57" t="s">
        <v>149</v>
      </c>
      <c r="C13" s="58" t="s">
        <v>0</v>
      </c>
      <c r="D13" s="30"/>
      <c r="E13" s="35">
        <f>IF(ISBLANK(E12),"",TRUNC(17.22*(E12-15.4)^2))</f>
        <v>583</v>
      </c>
      <c r="F13" s="36">
        <f>IF(ISBLANK(F12),"",TRUNC(41.34*(F12+10.248)^2)-5000)</f>
        <v>560</v>
      </c>
      <c r="G13" s="36">
        <f>IF(ISBLANK(G12),"",TRUNC(1.9265*(G12+49.75)^2)-5000)</f>
        <v>567</v>
      </c>
      <c r="H13" s="47">
        <f>H12</f>
        <v>1710</v>
      </c>
      <c r="I13" s="85"/>
    </row>
    <row r="14" spans="1:9" ht="15.75">
      <c r="A14" s="44">
        <v>4</v>
      </c>
      <c r="B14" s="62" t="s">
        <v>206</v>
      </c>
      <c r="C14" s="63" t="s">
        <v>207</v>
      </c>
      <c r="D14" s="29" t="s">
        <v>201</v>
      </c>
      <c r="E14" s="33">
        <v>9.35</v>
      </c>
      <c r="F14" s="34">
        <v>1.25</v>
      </c>
      <c r="G14" s="34">
        <v>4.04</v>
      </c>
      <c r="H14" s="45">
        <f>SUM(E15:G15)</f>
        <v>1669</v>
      </c>
      <c r="I14" s="85"/>
    </row>
    <row r="15" spans="1:9" ht="15.75">
      <c r="A15" s="46">
        <f>A14</f>
        <v>4</v>
      </c>
      <c r="B15" s="65" t="s">
        <v>208</v>
      </c>
      <c r="C15" s="64" t="s">
        <v>194</v>
      </c>
      <c r="D15" s="30"/>
      <c r="E15" s="35">
        <f>IF(ISBLANK(E14),"",TRUNC(17.22*(E14-15.4)^2))</f>
        <v>630</v>
      </c>
      <c r="F15" s="36">
        <f>IF(ISBLANK(F14),"",TRUNC(41.34*(F14+10.248)^2)-5000)</f>
        <v>465</v>
      </c>
      <c r="G15" s="36">
        <f>IF(ISBLANK(G14),"",TRUNC(1.9265*(G14+49.75)^2)-5000)</f>
        <v>574</v>
      </c>
      <c r="H15" s="47">
        <f>H14</f>
        <v>1669</v>
      </c>
      <c r="I15" s="85"/>
    </row>
    <row r="16" spans="1:9" ht="15.75">
      <c r="A16" s="44">
        <v>5</v>
      </c>
      <c r="B16" s="55" t="s">
        <v>104</v>
      </c>
      <c r="C16" s="56" t="s">
        <v>105</v>
      </c>
      <c r="D16" s="29" t="s">
        <v>106</v>
      </c>
      <c r="E16" s="33">
        <v>9.44</v>
      </c>
      <c r="F16" s="34">
        <v>1.2</v>
      </c>
      <c r="G16" s="34">
        <v>4.1</v>
      </c>
      <c r="H16" s="45">
        <f>SUM(E17:G17)</f>
        <v>1614</v>
      </c>
      <c r="I16" s="85"/>
    </row>
    <row r="17" spans="1:9" ht="15.75">
      <c r="A17" s="46">
        <f>A16</f>
        <v>5</v>
      </c>
      <c r="B17" s="57" t="s">
        <v>107</v>
      </c>
      <c r="C17" s="58" t="s">
        <v>0</v>
      </c>
      <c r="D17" s="30"/>
      <c r="E17" s="35">
        <f>IF(ISBLANK(E16),"",TRUNC(17.22*(E16-15.4)^2))</f>
        <v>611</v>
      </c>
      <c r="F17" s="36">
        <f>IF(ISBLANK(F16),"",TRUNC(41.34*(F16+10.248)^2)-5000)</f>
        <v>417</v>
      </c>
      <c r="G17" s="36">
        <f>IF(ISBLANK(G16),"",TRUNC(1.9265*(G16+49.75)^2)-5000)</f>
        <v>586</v>
      </c>
      <c r="H17" s="47">
        <f>H16</f>
        <v>1614</v>
      </c>
      <c r="I17" s="85"/>
    </row>
    <row r="18" spans="1:9" ht="15.75">
      <c r="A18" s="44">
        <v>6</v>
      </c>
      <c r="B18" s="55" t="s">
        <v>144</v>
      </c>
      <c r="C18" s="56" t="s">
        <v>145</v>
      </c>
      <c r="D18" s="29" t="s">
        <v>137</v>
      </c>
      <c r="E18" s="33">
        <v>9.18</v>
      </c>
      <c r="F18" s="34">
        <v>1.15</v>
      </c>
      <c r="G18" s="34">
        <v>3.9</v>
      </c>
      <c r="H18" s="45">
        <f>SUM(E19:G19)</f>
        <v>1581</v>
      </c>
      <c r="I18" s="85"/>
    </row>
    <row r="19" spans="1:9" ht="15.75">
      <c r="A19" s="46">
        <f>A18</f>
        <v>6</v>
      </c>
      <c r="B19" s="57" t="s">
        <v>146</v>
      </c>
      <c r="C19" s="58" t="s">
        <v>0</v>
      </c>
      <c r="D19" s="30"/>
      <c r="E19" s="35">
        <f>IF(ISBLANK(E18),"",TRUNC(17.22*(E18-15.4)^2))</f>
        <v>666</v>
      </c>
      <c r="F19" s="36">
        <f>IF(ISBLANK(F18),"",TRUNC(41.34*(F18+10.248)^2)-5000)</f>
        <v>370</v>
      </c>
      <c r="G19" s="36">
        <f>IF(ISBLANK(G18),"",TRUNC(1.9265*(G18+49.75)^2)-5000)</f>
        <v>545</v>
      </c>
      <c r="H19" s="47">
        <f>H18</f>
        <v>1581</v>
      </c>
      <c r="I19" s="85"/>
    </row>
    <row r="20" spans="1:9" ht="15.75">
      <c r="A20" s="44">
        <v>7</v>
      </c>
      <c r="B20" s="62" t="s">
        <v>163</v>
      </c>
      <c r="C20" s="63" t="s">
        <v>219</v>
      </c>
      <c r="D20" s="29" t="s">
        <v>216</v>
      </c>
      <c r="E20" s="33">
        <v>9.58</v>
      </c>
      <c r="F20" s="34">
        <v>1.2</v>
      </c>
      <c r="G20" s="34">
        <v>3.92</v>
      </c>
      <c r="H20" s="45">
        <f>SUM(E21:G21)</f>
        <v>1549</v>
      </c>
      <c r="I20" s="85"/>
    </row>
    <row r="21" spans="1:9" ht="15.75">
      <c r="A21" s="46">
        <f>A20</f>
        <v>7</v>
      </c>
      <c r="B21" s="65" t="s">
        <v>220</v>
      </c>
      <c r="C21" s="64" t="s">
        <v>194</v>
      </c>
      <c r="D21" s="30"/>
      <c r="E21" s="35">
        <f>IF(ISBLANK(E20),"",TRUNC(17.22*(E20-15.4)^2))</f>
        <v>583</v>
      </c>
      <c r="F21" s="36">
        <f>IF(ISBLANK(F20),"",TRUNC(41.34*(F20+10.248)^2)-5000)</f>
        <v>417</v>
      </c>
      <c r="G21" s="36">
        <f>IF(ISBLANK(G20),"",TRUNC(1.9265*(G20+49.75)^2)-5000)</f>
        <v>549</v>
      </c>
      <c r="H21" s="47">
        <f>H20</f>
        <v>1549</v>
      </c>
      <c r="I21" s="85"/>
    </row>
    <row r="22" spans="1:9" ht="15.75">
      <c r="A22" s="44">
        <v>8</v>
      </c>
      <c r="B22" s="55" t="s">
        <v>32</v>
      </c>
      <c r="C22" s="56" t="s">
        <v>77</v>
      </c>
      <c r="D22" s="29" t="s">
        <v>71</v>
      </c>
      <c r="E22" s="33">
        <v>9.86</v>
      </c>
      <c r="F22" s="34">
        <v>1.25</v>
      </c>
      <c r="G22" s="34">
        <v>3.54</v>
      </c>
      <c r="H22" s="45">
        <f>SUM(E23:G23)</f>
        <v>1463</v>
      </c>
      <c r="I22" s="85"/>
    </row>
    <row r="23" spans="1:9" ht="15.75">
      <c r="A23" s="46">
        <f>A22</f>
        <v>8</v>
      </c>
      <c r="B23" s="57" t="s">
        <v>78</v>
      </c>
      <c r="C23" s="58" t="s">
        <v>0</v>
      </c>
      <c r="D23" s="30"/>
      <c r="E23" s="35">
        <f>IF(ISBLANK(E22),"",TRUNC(17.22*(E22-15.4)^2))</f>
        <v>528</v>
      </c>
      <c r="F23" s="36">
        <f>IF(ISBLANK(F22),"",TRUNC(41.34*(F22+10.248)^2)-5000)</f>
        <v>465</v>
      </c>
      <c r="G23" s="36">
        <f>IF(ISBLANK(G22),"",TRUNC(1.9265*(G22+49.75)^2)-5000)</f>
        <v>470</v>
      </c>
      <c r="H23" s="47">
        <f>H22</f>
        <v>1463</v>
      </c>
      <c r="I23" s="85"/>
    </row>
    <row r="24" spans="1:9" ht="15.75">
      <c r="A24" s="44">
        <v>9</v>
      </c>
      <c r="B24" s="62" t="s">
        <v>221</v>
      </c>
      <c r="C24" s="63" t="s">
        <v>222</v>
      </c>
      <c r="D24" s="29" t="s">
        <v>216</v>
      </c>
      <c r="E24" s="33">
        <v>9.98</v>
      </c>
      <c r="F24" s="34">
        <v>1.2</v>
      </c>
      <c r="G24" s="34">
        <v>3.54</v>
      </c>
      <c r="H24" s="45">
        <f>SUM(E25:G25)</f>
        <v>1392</v>
      </c>
      <c r="I24" s="85"/>
    </row>
    <row r="25" spans="1:9" ht="15.75">
      <c r="A25" s="46">
        <f>A24</f>
        <v>9</v>
      </c>
      <c r="B25" s="65" t="s">
        <v>223</v>
      </c>
      <c r="C25" s="64" t="s">
        <v>194</v>
      </c>
      <c r="D25" s="30"/>
      <c r="E25" s="35">
        <f>IF(ISBLANK(E24),"",TRUNC(17.22*(E24-15.4)^2))</f>
        <v>505</v>
      </c>
      <c r="F25" s="36">
        <f>IF(ISBLANK(F24),"",TRUNC(41.34*(F24+10.248)^2)-5000)</f>
        <v>417</v>
      </c>
      <c r="G25" s="36">
        <f>IF(ISBLANK(G24),"",TRUNC(1.9265*(G24+49.75)^2)-5000)</f>
        <v>470</v>
      </c>
      <c r="H25" s="47">
        <f>H24</f>
        <v>1392</v>
      </c>
      <c r="I25" s="85"/>
    </row>
    <row r="26" spans="1:9" ht="15.75">
      <c r="A26" s="44">
        <v>10</v>
      </c>
      <c r="B26" s="55" t="s">
        <v>159</v>
      </c>
      <c r="C26" s="56" t="s">
        <v>160</v>
      </c>
      <c r="D26" s="29" t="s">
        <v>141</v>
      </c>
      <c r="E26" s="33">
        <v>9.89</v>
      </c>
      <c r="F26" s="34">
        <v>1</v>
      </c>
      <c r="G26" s="34">
        <v>3.39</v>
      </c>
      <c r="H26" s="45">
        <f>SUM(E27:G27)</f>
        <v>1192</v>
      </c>
      <c r="I26" s="85"/>
    </row>
    <row r="27" spans="1:9" ht="16.5" thickBot="1">
      <c r="A27" s="48">
        <f>A26</f>
        <v>10</v>
      </c>
      <c r="B27" s="59" t="s">
        <v>161</v>
      </c>
      <c r="C27" s="60" t="s">
        <v>0</v>
      </c>
      <c r="D27" s="49"/>
      <c r="E27" s="50">
        <f>IF(ISBLANK(E26),"",TRUNC(17.22*(E26-15.4)^2))</f>
        <v>522</v>
      </c>
      <c r="F27" s="51">
        <f>IF(ISBLANK(F26),"",TRUNC(41.34*(F26+10.248)^2)-5000)</f>
        <v>230</v>
      </c>
      <c r="G27" s="51">
        <f>IF(ISBLANK(G26),"",TRUNC(1.9265*(G26+49.75)^2)-5000)</f>
        <v>440</v>
      </c>
      <c r="H27" s="52">
        <f>H26</f>
        <v>1192</v>
      </c>
      <c r="I27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57421875" style="24" customWidth="1"/>
    <col min="2" max="4" width="16.00390625" style="24" customWidth="1"/>
    <col min="5" max="16384" width="9.140625" style="24" customWidth="1"/>
  </cols>
  <sheetData>
    <row r="1" spans="1:8" s="20" customFormat="1" ht="15" customHeight="1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>
      <c r="A2" s="16" t="s">
        <v>30</v>
      </c>
      <c r="B2" s="16"/>
      <c r="C2" s="17"/>
      <c r="D2" s="17"/>
      <c r="E2" s="18"/>
      <c r="F2" s="21"/>
      <c r="G2" s="22"/>
      <c r="H2" s="22"/>
    </row>
    <row r="3" ht="6" customHeight="1">
      <c r="E3" s="23"/>
    </row>
    <row r="4" spans="1:8" ht="15.75" customHeight="1">
      <c r="A4" s="25" t="s">
        <v>18</v>
      </c>
      <c r="C4" s="24" t="s">
        <v>17</v>
      </c>
      <c r="H4" s="26"/>
    </row>
    <row r="5" ht="8.25" customHeight="1" thickBot="1"/>
    <row r="6" spans="1:8" s="23" customFormat="1" ht="15.75">
      <c r="A6" s="37" t="s">
        <v>2</v>
      </c>
      <c r="B6" s="38" t="s">
        <v>3</v>
      </c>
      <c r="C6" s="39" t="s">
        <v>4</v>
      </c>
      <c r="D6" s="40" t="s">
        <v>10</v>
      </c>
      <c r="E6" s="40" t="s">
        <v>7</v>
      </c>
      <c r="F6" s="40" t="s">
        <v>19</v>
      </c>
      <c r="G6" s="40" t="s">
        <v>20</v>
      </c>
      <c r="H6" s="41" t="s">
        <v>9</v>
      </c>
    </row>
    <row r="7" spans="1:8" s="23" customFormat="1" ht="15.75">
      <c r="A7" s="42"/>
      <c r="B7" s="31" t="s">
        <v>26</v>
      </c>
      <c r="C7" s="32" t="s">
        <v>5</v>
      </c>
      <c r="D7" s="27"/>
      <c r="E7" s="27"/>
      <c r="F7" s="27"/>
      <c r="G7" s="28"/>
      <c r="H7" s="43"/>
    </row>
    <row r="8" spans="1:9" ht="15.75">
      <c r="A8" s="44">
        <v>1</v>
      </c>
      <c r="B8" s="55" t="s">
        <v>132</v>
      </c>
      <c r="C8" s="56" t="s">
        <v>133</v>
      </c>
      <c r="D8" s="29" t="s">
        <v>119</v>
      </c>
      <c r="E8" s="33">
        <v>9.07</v>
      </c>
      <c r="F8" s="34">
        <v>1.35</v>
      </c>
      <c r="G8" s="34">
        <v>4.75</v>
      </c>
      <c r="H8" s="45">
        <f>SUM(E9:G9)</f>
        <v>996</v>
      </c>
      <c r="I8" s="85"/>
    </row>
    <row r="9" spans="1:9" ht="15.75">
      <c r="A9" s="46">
        <f>A8</f>
        <v>1</v>
      </c>
      <c r="B9" s="57" t="s">
        <v>134</v>
      </c>
      <c r="C9" s="58" t="s">
        <v>0</v>
      </c>
      <c r="D9" s="30"/>
      <c r="E9" s="35">
        <f>IF(ISBLANK(E8),"",TRUNC(59.76*(E8-11)^2))</f>
        <v>222</v>
      </c>
      <c r="F9" s="36">
        <f>IF(ISBLANK(F8),"",TRUNC(35.04*(F8+10.966)^2)-5000)</f>
        <v>315</v>
      </c>
      <c r="G9" s="36">
        <f>IF(ISBLANK(G8),"",TRUNC(1.82116*(G8+50)^2)-5000)</f>
        <v>459</v>
      </c>
      <c r="H9" s="47">
        <f>H8</f>
        <v>996</v>
      </c>
      <c r="I9" s="85"/>
    </row>
    <row r="10" spans="1:9" ht="15.75">
      <c r="A10" s="44">
        <v>2</v>
      </c>
      <c r="B10" s="62" t="s">
        <v>202</v>
      </c>
      <c r="C10" s="63" t="s">
        <v>203</v>
      </c>
      <c r="D10" s="29" t="s">
        <v>201</v>
      </c>
      <c r="E10" s="33">
        <v>9.01</v>
      </c>
      <c r="F10" s="34">
        <v>1.35</v>
      </c>
      <c r="G10" s="34">
        <v>4.47</v>
      </c>
      <c r="H10" s="45">
        <f>SUM(E11:G11)</f>
        <v>954</v>
      </c>
      <c r="I10" s="85"/>
    </row>
    <row r="11" spans="1:9" ht="16.5" thickBot="1">
      <c r="A11" s="48">
        <f>A10</f>
        <v>2</v>
      </c>
      <c r="B11" s="89" t="s">
        <v>204</v>
      </c>
      <c r="C11" s="90" t="s">
        <v>194</v>
      </c>
      <c r="D11" s="49"/>
      <c r="E11" s="50">
        <f>IF(ISBLANK(E10),"",TRUNC(59.76*(E10-11)^2))</f>
        <v>236</v>
      </c>
      <c r="F11" s="51">
        <f>IF(ISBLANK(F10),"",TRUNC(35.04*(F10+10.966)^2)-5000)</f>
        <v>315</v>
      </c>
      <c r="G11" s="51">
        <f>IF(ISBLANK(G10),"",TRUNC(1.82116*(G10+50)^2)-5000)</f>
        <v>403</v>
      </c>
      <c r="H11" s="52">
        <f>H10</f>
        <v>954</v>
      </c>
      <c r="I11" s="85"/>
    </row>
  </sheetData>
  <sheetProtection/>
  <printOptions horizontalCentered="1"/>
  <pageMargins left="0.7874015748031497" right="0.3937007874015748" top="0.7874015748031497" bottom="0.7874015748031497" header="0.196850393700787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Steponas Misiūnas</cp:lastModifiedBy>
  <cp:lastPrinted>2016-03-10T14:59:35Z</cp:lastPrinted>
  <dcterms:created xsi:type="dcterms:W3CDTF">2015-03-10T12:15:55Z</dcterms:created>
  <dcterms:modified xsi:type="dcterms:W3CDTF">2016-03-15T14:07:39Z</dcterms:modified>
  <cp:category/>
  <cp:version/>
  <cp:contentType/>
  <cp:contentStatus/>
</cp:coreProperties>
</file>